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updateLinks="always" codeName="ThisWorkbook" defaultThemeVersion="124226"/>
  <mc:AlternateContent xmlns:mc="http://schemas.openxmlformats.org/markup-compatibility/2006">
    <mc:Choice Requires="x15">
      <x15ac:absPath xmlns:x15ac="http://schemas.microsoft.com/office/spreadsheetml/2010/11/ac" url="https://zad-my.sharepoint.com/personal/masihuzzaman_qfm_qa/Documents/My Documents/Consolidated DTR/"/>
    </mc:Choice>
  </mc:AlternateContent>
  <xr:revisionPtr revIDLastSave="1650" documentId="8_{A57A63F4-CAC2-4139-AA3C-859DF56A539A}" xr6:coauthVersionLast="45" xr6:coauthVersionMax="45" xr10:uidLastSave="{0CE10154-7396-4EDD-AFB7-10AD91938579}"/>
  <bookViews>
    <workbookView xWindow="-120" yWindow="330" windowWidth="24240" windowHeight="13290" tabRatio="831" firstSheet="4" activeTab="10" xr2:uid="{8DF48C74-F408-4480-AEF2-5271705B5C2E}"/>
  </bookViews>
  <sheets>
    <sheet name="DTR_2018" sheetId="1" state="hidden" r:id="rId1"/>
    <sheet name="MTBF &amp; MTTR" sheetId="4" state="hidden" r:id="rId2"/>
    <sheet name="M_J" sheetId="7" r:id="rId3"/>
    <sheet name="B_T" sheetId="35" r:id="rId4"/>
    <sheet name="M_F" sheetId="30" r:id="rId5"/>
    <sheet name="M_M" sheetId="32" r:id="rId6"/>
    <sheet name="M_A" sheetId="34" r:id="rId7"/>
    <sheet name="M_My" sheetId="37" r:id="rId8"/>
    <sheet name="M_Jun" sheetId="42" r:id="rId9"/>
    <sheet name="M_Jul" sheetId="41" r:id="rId10"/>
    <sheet name="M_Ag" sheetId="45" r:id="rId11"/>
    <sheet name="consolidated Milling" sheetId="9" r:id="rId12"/>
    <sheet name="Names" sheetId="14" state="hidden" r:id="rId13"/>
    <sheet name="lookup" sheetId="8" state="hidden" r:id="rId14"/>
    <sheet name="Conso Packing" sheetId="10" r:id="rId15"/>
    <sheet name="Sp" sheetId="20" r:id="rId16"/>
    <sheet name="Pred_Breakup" sheetId="12" state="hidden" r:id="rId17"/>
    <sheet name="numbers" sheetId="17" state="hidden" r:id="rId18"/>
    <sheet name="Pr_Cln" sheetId="11" state="hidden" r:id="rId19"/>
    <sheet name="Con" sheetId="29" r:id="rId20"/>
    <sheet name="OT" sheetId="44" r:id="rId21"/>
    <sheet name="Leave" sheetId="38" r:id="rId22"/>
    <sheet name="Barley_Bkdn" sheetId="43" r:id="rId23"/>
    <sheet name="fs" sheetId="24" r:id="rId24"/>
    <sheet name="fb" sheetId="19" r:id="rId25"/>
    <sheet name="fn" sheetId="26" r:id="rId26"/>
    <sheet name="fm" sheetId="23" r:id="rId27"/>
    <sheet name="Hand St." sheetId="36" r:id="rId28"/>
    <sheet name="Mster Eqp" sheetId="21" state="hidden" r:id="rId29"/>
  </sheets>
  <externalReferences>
    <externalReference r:id="rId30"/>
    <externalReference r:id="rId31"/>
    <externalReference r:id="rId32"/>
    <externalReference r:id="rId33"/>
    <externalReference r:id="rId34"/>
  </externalReferences>
  <definedNames>
    <definedName name="_xlnm._FilterDatabase" localSheetId="3" hidden="1">B_T!$A$2:$K$118</definedName>
    <definedName name="_xlnm._FilterDatabase" localSheetId="19" hidden="1">Con!$B$2:$I$123</definedName>
    <definedName name="_xlnm._FilterDatabase" localSheetId="6" hidden="1">M_A!$A$2:$K$420</definedName>
    <definedName name="_xlnm._FilterDatabase" localSheetId="10" hidden="1">M_Ag!$A$2:$K$473</definedName>
    <definedName name="_xlnm._FilterDatabase" localSheetId="4" hidden="1">M_F!$A$2:$K$362</definedName>
    <definedName name="_xlnm._FilterDatabase" localSheetId="2" hidden="1">M_J!$A$2:$K$342</definedName>
    <definedName name="_xlnm._FilterDatabase" localSheetId="9" hidden="1">M_Jul!$A$2:$K$475</definedName>
    <definedName name="_xlnm._FilterDatabase" localSheetId="8" hidden="1">M_Jun!$A$2:$K$473</definedName>
    <definedName name="_xlnm._FilterDatabase" localSheetId="5" hidden="1">M_M!$A$2:$K$361</definedName>
    <definedName name="_xlnm._FilterDatabase" localSheetId="7" hidden="1">M_My!$A$2:$K$428</definedName>
    <definedName name="_xlnm._FilterDatabase" localSheetId="15" hidden="1">Sp!$A$3:$M$657</definedName>
    <definedName name="_GoBack" localSheetId="0">DTR_2018!#REF!</definedName>
    <definedName name="Barley">Names!$H$2:$H$33</definedName>
    <definedName name="MaintType" localSheetId="8">[1]Names!$J$3:$J$12</definedName>
    <definedName name="MaintType" localSheetId="20">[2]Names!$J$3:$J$12</definedName>
    <definedName name="MaintType">Names!$J$3:$J$12</definedName>
    <definedName name="Mill_A">Names!$C$2:$C$100</definedName>
    <definedName name="Mill_B">Names!$D$2:$D$101</definedName>
    <definedName name="Mill_C">Names!$E$2:$E$102</definedName>
    <definedName name="Mill_D">Names!$F$2:$F$101</definedName>
    <definedName name="Other">Names!$I$2:$I$103</definedName>
    <definedName name="Packer">Names!$G$2:$G$101</definedName>
    <definedName name="_xlnm.Print_Area" localSheetId="14">'Conso Packing'!$A$1:$Q$43</definedName>
    <definedName name="_xlnm.Print_Area" localSheetId="0">DTR_2018!$A$251:$G$270</definedName>
    <definedName name="_xlnm.Print_Area" localSheetId="24">fb!$A$1:$G$11</definedName>
    <definedName name="_xlnm.Print_Area" localSheetId="26">fm!$A$1:$G$9</definedName>
    <definedName name="_xlnm.Print_Area" localSheetId="25">fn!$A$1:$G$11</definedName>
    <definedName name="_xlnm.Print_Area" localSheetId="23">fs!$A$1:$G$9</definedName>
    <definedName name="_xlnm.Print_Area" localSheetId="20">OT!$A$1:$AI$2</definedName>
    <definedName name="_xlnm.Print_Titles" localSheetId="6">M_A!$1:$1</definedName>
    <definedName name="_xlnm.Print_Titles" localSheetId="10">M_Ag!$1:$1</definedName>
    <definedName name="_xlnm.Print_Titles" localSheetId="4">M_F!$1:$1</definedName>
    <definedName name="_xlnm.Print_Titles" localSheetId="2">M_J!$1:$1</definedName>
    <definedName name="_xlnm.Print_Titles" localSheetId="9">M_Jul!$1:$1</definedName>
    <definedName name="_xlnm.Print_Titles" localSheetId="8">M_Jun!$1:$1</definedName>
    <definedName name="_xlnm.Print_Titles" localSheetId="5">M_M!$1:$1</definedName>
    <definedName name="_xlnm.Print_Titles" localSheetId="7">M_My!$1:$1</definedName>
    <definedName name="Section" localSheetId="8">[1]Names!$A$2:$A$103</definedName>
    <definedName name="Section" localSheetId="20">[2]Names!$A$2:$A$103</definedName>
    <definedName name="Section">Names!$A$2:$A$103</definedName>
    <definedName name="Silo">Names!$B$2:$B$103</definedName>
    <definedName name="ViewDeleteFlag">[3]hidnSheetNew!$B$3:$B$4</definedName>
    <definedName name="ViewModeFlag">[4]hidnSheetNew!$A$3:$A$6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45" i="45" l="1"/>
  <c r="D144" i="45"/>
  <c r="D143" i="45"/>
  <c r="D142" i="45"/>
  <c r="D141" i="45"/>
  <c r="D140" i="45"/>
  <c r="D139" i="45"/>
  <c r="D138" i="45"/>
  <c r="D137" i="45"/>
  <c r="D136" i="45" l="1"/>
  <c r="D135" i="45"/>
  <c r="D134" i="45"/>
  <c r="D133" i="45"/>
  <c r="D132" i="45"/>
  <c r="D131" i="45"/>
  <c r="D130" i="45"/>
  <c r="D129" i="45"/>
  <c r="D128" i="45"/>
  <c r="D127" i="45"/>
  <c r="D126" i="45"/>
  <c r="D125" i="45"/>
  <c r="D124" i="45"/>
  <c r="D123" i="45"/>
  <c r="M753" i="20" l="1"/>
  <c r="H753" i="20"/>
  <c r="G753" i="20"/>
  <c r="D122" i="45"/>
  <c r="D121" i="45"/>
  <c r="D120" i="45"/>
  <c r="D119" i="45"/>
  <c r="D118" i="45"/>
  <c r="D117" i="45"/>
  <c r="D116" i="45"/>
  <c r="D115" i="45"/>
  <c r="D114" i="45"/>
  <c r="D113" i="45"/>
  <c r="D112" i="45"/>
  <c r="D111" i="45"/>
  <c r="D110" i="45"/>
  <c r="D109" i="45"/>
  <c r="D108" i="45"/>
  <c r="D107" i="45"/>
  <c r="D106" i="45"/>
  <c r="D105" i="45"/>
  <c r="D29" i="45" l="1"/>
  <c r="D28" i="45"/>
  <c r="D27" i="45"/>
  <c r="D26" i="45"/>
  <c r="D25" i="45"/>
  <c r="D24" i="45"/>
  <c r="D23" i="45"/>
  <c r="D22" i="45"/>
  <c r="D98" i="45"/>
  <c r="D97" i="45"/>
  <c r="D96" i="45"/>
  <c r="D95" i="45"/>
  <c r="D94" i="45"/>
  <c r="D93" i="45"/>
  <c r="D86" i="45"/>
  <c r="D85" i="45"/>
  <c r="D104" i="45"/>
  <c r="D103" i="45"/>
  <c r="D102" i="45"/>
  <c r="D101" i="45"/>
  <c r="D100" i="45"/>
  <c r="D99" i="45"/>
  <c r="D92" i="45"/>
  <c r="D91" i="45"/>
  <c r="D90" i="45"/>
  <c r="D89" i="45"/>
  <c r="D88" i="45"/>
  <c r="D87" i="45" l="1"/>
  <c r="D84" i="45"/>
  <c r="D83" i="45"/>
  <c r="D82" i="45"/>
  <c r="D81" i="45"/>
  <c r="D80" i="45"/>
  <c r="D79" i="45"/>
  <c r="D78" i="45"/>
  <c r="D77" i="45"/>
  <c r="D76" i="45"/>
  <c r="D75" i="45"/>
  <c r="D74" i="45"/>
  <c r="D73" i="45"/>
  <c r="D72" i="45"/>
  <c r="D71" i="45"/>
  <c r="D70" i="45"/>
  <c r="D69" i="45"/>
  <c r="D68" i="45"/>
  <c r="D67" i="45"/>
  <c r="D66" i="45"/>
  <c r="D65" i="45"/>
  <c r="D64" i="45"/>
  <c r="D63" i="45"/>
  <c r="D62" i="45"/>
  <c r="D61" i="45"/>
  <c r="D60" i="45"/>
  <c r="D59" i="45"/>
  <c r="G755" i="20" l="1"/>
  <c r="H755" i="20"/>
  <c r="M755" i="20"/>
  <c r="F761" i="20"/>
  <c r="G761" i="20"/>
  <c r="H761" i="20"/>
  <c r="M761" i="20"/>
  <c r="F762" i="20"/>
  <c r="G762" i="20"/>
  <c r="H762" i="20"/>
  <c r="M762" i="20"/>
  <c r="F763" i="20"/>
  <c r="G763" i="20"/>
  <c r="H763" i="20"/>
  <c r="M763" i="20"/>
  <c r="F764" i="20"/>
  <c r="G764" i="20"/>
  <c r="H764" i="20"/>
  <c r="M764" i="20"/>
  <c r="F765" i="20"/>
  <c r="G765" i="20"/>
  <c r="H765" i="20"/>
  <c r="M765" i="20"/>
  <c r="F766" i="20"/>
  <c r="G766" i="20"/>
  <c r="H766" i="20"/>
  <c r="M766" i="20"/>
  <c r="F767" i="20"/>
  <c r="G767" i="20"/>
  <c r="H767" i="20"/>
  <c r="M767" i="20"/>
  <c r="F768" i="20"/>
  <c r="G768" i="20"/>
  <c r="H768" i="20"/>
  <c r="M768" i="20"/>
  <c r="F769" i="20"/>
  <c r="G769" i="20"/>
  <c r="H769" i="20"/>
  <c r="M769" i="20"/>
  <c r="F770" i="20"/>
  <c r="G770" i="20"/>
  <c r="H770" i="20"/>
  <c r="M770" i="20"/>
  <c r="F771" i="20"/>
  <c r="G771" i="20"/>
  <c r="H771" i="20"/>
  <c r="M771" i="20"/>
  <c r="F772" i="20"/>
  <c r="G772" i="20"/>
  <c r="H772" i="20"/>
  <c r="M772" i="20"/>
  <c r="F773" i="20"/>
  <c r="G773" i="20"/>
  <c r="H773" i="20"/>
  <c r="M773" i="20"/>
  <c r="F774" i="20"/>
  <c r="G774" i="20"/>
  <c r="H774" i="20"/>
  <c r="M774" i="20"/>
  <c r="F775" i="20"/>
  <c r="G775" i="20"/>
  <c r="H775" i="20"/>
  <c r="M775" i="20"/>
  <c r="M746" i="20" l="1"/>
  <c r="H746" i="20"/>
  <c r="G746" i="20"/>
  <c r="D58" i="45"/>
  <c r="D57" i="45"/>
  <c r="D56" i="45"/>
  <c r="D55" i="45"/>
  <c r="D54" i="45"/>
  <c r="D53" i="45"/>
  <c r="D52" i="45"/>
  <c r="D51" i="45"/>
  <c r="D50" i="45"/>
  <c r="D49" i="45"/>
  <c r="D48" i="45"/>
  <c r="D47" i="45"/>
  <c r="D46" i="45"/>
  <c r="D45" i="45"/>
  <c r="D44" i="45"/>
  <c r="D43" i="45" l="1"/>
  <c r="D42" i="45"/>
  <c r="D41" i="45"/>
  <c r="M754" i="20"/>
  <c r="H754" i="20"/>
  <c r="G754" i="20"/>
  <c r="M752" i="20"/>
  <c r="H752" i="20"/>
  <c r="G752" i="20"/>
  <c r="M751" i="20"/>
  <c r="H751" i="20"/>
  <c r="G751" i="20"/>
  <c r="G729" i="20"/>
  <c r="F729" i="20"/>
  <c r="M748" i="20"/>
  <c r="H748" i="20"/>
  <c r="G748" i="20"/>
  <c r="D40" i="45"/>
  <c r="D39" i="45"/>
  <c r="D38" i="45"/>
  <c r="D37" i="45"/>
  <c r="D36" i="45"/>
  <c r="D35" i="45"/>
  <c r="D34" i="45"/>
  <c r="D33" i="45"/>
  <c r="D32" i="45"/>
  <c r="D31" i="45"/>
  <c r="D30" i="45"/>
  <c r="D21" i="45"/>
  <c r="D20" i="45"/>
  <c r="D19" i="45"/>
  <c r="D18" i="45"/>
  <c r="D17" i="45"/>
  <c r="D16" i="45"/>
  <c r="D15" i="45"/>
  <c r="D14" i="45"/>
  <c r="D13" i="45"/>
  <c r="D12" i="45" l="1"/>
  <c r="D11" i="45"/>
  <c r="D10" i="45"/>
  <c r="D9" i="45"/>
  <c r="D8" i="45"/>
  <c r="D7" i="45"/>
  <c r="D6" i="45"/>
  <c r="D5" i="45"/>
  <c r="D4" i="45"/>
  <c r="D3" i="45" l="1"/>
  <c r="D470" i="41" l="1"/>
  <c r="D469" i="41"/>
  <c r="H725" i="20" l="1"/>
  <c r="M747" i="20"/>
  <c r="H747" i="20"/>
  <c r="G747" i="20"/>
  <c r="M745" i="20"/>
  <c r="H745" i="20"/>
  <c r="G745" i="20"/>
  <c r="M743" i="20"/>
  <c r="H743" i="20"/>
  <c r="G743" i="20"/>
  <c r="M742" i="20"/>
  <c r="H742" i="20"/>
  <c r="G742" i="20"/>
  <c r="M741" i="20"/>
  <c r="H741" i="20"/>
  <c r="G741" i="20"/>
  <c r="M736" i="20"/>
  <c r="H736" i="20"/>
  <c r="G736" i="20"/>
  <c r="M737" i="20"/>
  <c r="H737" i="20"/>
  <c r="G737" i="20"/>
  <c r="F713" i="20"/>
  <c r="M738" i="20"/>
  <c r="H738" i="20"/>
  <c r="G738" i="20"/>
  <c r="M735" i="20"/>
  <c r="H735" i="20"/>
  <c r="G735" i="20"/>
  <c r="M733" i="20"/>
  <c r="H733" i="20"/>
  <c r="G733" i="20"/>
  <c r="M732" i="20"/>
  <c r="H732" i="20"/>
  <c r="G732" i="20"/>
  <c r="M727" i="20"/>
  <c r="H727" i="20"/>
  <c r="G727" i="20"/>
  <c r="M726" i="20"/>
  <c r="H726" i="20"/>
  <c r="G726" i="20"/>
  <c r="H724" i="20"/>
  <c r="D475" i="41"/>
  <c r="D474" i="41"/>
  <c r="D473" i="41"/>
  <c r="D472" i="41"/>
  <c r="D471" i="41"/>
  <c r="D468" i="41"/>
  <c r="D467" i="41"/>
  <c r="D466" i="41" l="1"/>
  <c r="D465" i="41"/>
  <c r="D464" i="41"/>
  <c r="D463" i="41"/>
  <c r="D462" i="41"/>
  <c r="D461" i="41"/>
  <c r="D460" i="41"/>
  <c r="D459" i="41"/>
  <c r="D458" i="41"/>
  <c r="D457" i="41"/>
  <c r="D456" i="41"/>
  <c r="D450" i="41"/>
  <c r="D455" i="41" l="1"/>
  <c r="D454" i="41"/>
  <c r="D453" i="41"/>
  <c r="D452" i="41"/>
  <c r="D451" i="41"/>
  <c r="D449" i="41"/>
  <c r="D448" i="41"/>
  <c r="D447" i="41"/>
  <c r="AK5" i="44" l="1"/>
  <c r="AK6" i="44"/>
  <c r="AK7" i="44"/>
  <c r="AK8" i="44"/>
  <c r="AK9" i="44"/>
  <c r="AK10" i="44"/>
  <c r="AK11" i="44"/>
  <c r="AK12" i="44"/>
  <c r="AK13" i="44"/>
  <c r="AK14" i="44"/>
  <c r="AK15" i="44"/>
  <c r="AK16" i="44"/>
  <c r="AK17" i="44"/>
  <c r="AK18" i="44"/>
  <c r="AK19" i="44"/>
  <c r="AK20" i="44"/>
  <c r="AK21" i="44"/>
  <c r="AK22" i="44"/>
  <c r="AK23" i="44"/>
  <c r="AK24" i="44"/>
  <c r="AK25" i="44"/>
  <c r="AK4" i="44"/>
  <c r="AI4" i="44"/>
  <c r="AI25" i="44"/>
  <c r="AI24" i="44"/>
  <c r="AI23" i="44"/>
  <c r="AI22" i="44"/>
  <c r="AI21" i="44"/>
  <c r="AI20" i="44"/>
  <c r="AI19" i="44"/>
  <c r="AI18" i="44"/>
  <c r="AI17" i="44"/>
  <c r="AI16" i="44"/>
  <c r="AI15" i="44"/>
  <c r="AI14" i="44"/>
  <c r="AI13" i="44"/>
  <c r="AI12" i="44"/>
  <c r="AI11" i="44"/>
  <c r="AI10" i="44"/>
  <c r="AI9" i="44"/>
  <c r="AI8" i="44"/>
  <c r="AI7" i="44"/>
  <c r="AI6" i="44"/>
  <c r="AI5" i="44"/>
  <c r="M725" i="20"/>
  <c r="G725" i="20"/>
  <c r="M724" i="20"/>
  <c r="G724" i="20"/>
  <c r="F716" i="20"/>
  <c r="F715" i="20"/>
  <c r="G714" i="20"/>
  <c r="F714" i="20"/>
  <c r="G712" i="20"/>
  <c r="F712" i="20"/>
  <c r="AJ17" i="44" l="1"/>
  <c r="AJ23" i="44"/>
  <c r="AJ19" i="44"/>
  <c r="AJ15" i="44"/>
  <c r="AJ13" i="44"/>
  <c r="AJ25" i="44"/>
  <c r="AJ7" i="44"/>
  <c r="AJ11" i="44"/>
  <c r="AJ10" i="44"/>
  <c r="AJ18" i="44"/>
  <c r="AJ12" i="44"/>
  <c r="AJ5" i="44"/>
  <c r="AJ6" i="44"/>
  <c r="AJ9" i="44"/>
  <c r="AJ16" i="44"/>
  <c r="AJ4" i="44"/>
  <c r="AJ20" i="44"/>
  <c r="AJ8" i="44"/>
  <c r="AJ14" i="44"/>
  <c r="AJ21" i="44"/>
  <c r="AJ24" i="44"/>
  <c r="AJ22" i="44"/>
  <c r="AI26" i="44"/>
  <c r="D410" i="41"/>
  <c r="D409" i="41"/>
  <c r="D378" i="41" l="1"/>
  <c r="F711" i="20"/>
  <c r="F710" i="20"/>
  <c r="G709" i="20"/>
  <c r="F709" i="20"/>
  <c r="G707" i="20"/>
  <c r="F707" i="20"/>
  <c r="G706" i="20"/>
  <c r="F706" i="20"/>
  <c r="G705" i="20"/>
  <c r="F705" i="20"/>
  <c r="G704" i="20"/>
  <c r="F704" i="20"/>
  <c r="G703" i="20"/>
  <c r="F703" i="20"/>
  <c r="M690" i="20"/>
  <c r="H690" i="20"/>
  <c r="G690" i="20"/>
  <c r="M689" i="20"/>
  <c r="H689" i="20"/>
  <c r="G689" i="20"/>
  <c r="M687" i="20"/>
  <c r="H687" i="20"/>
  <c r="G687" i="20"/>
  <c r="M702" i="20"/>
  <c r="H702" i="20"/>
  <c r="G702" i="20"/>
  <c r="M700" i="20"/>
  <c r="H700" i="20"/>
  <c r="G700" i="20"/>
  <c r="D440" i="41"/>
  <c r="D439" i="41"/>
  <c r="D438" i="41"/>
  <c r="D437" i="41"/>
  <c r="D436" i="41"/>
  <c r="D435" i="41"/>
  <c r="D434" i="41"/>
  <c r="D433" i="41"/>
  <c r="D432" i="41"/>
  <c r="D431" i="41"/>
  <c r="D430" i="41"/>
  <c r="D429" i="41"/>
  <c r="D428" i="41"/>
  <c r="D427" i="41"/>
  <c r="D426" i="41"/>
  <c r="D425" i="41"/>
  <c r="D424" i="41"/>
  <c r="D423" i="41"/>
  <c r="D446" i="41"/>
  <c r="D445" i="41"/>
  <c r="D444" i="41"/>
  <c r="D443" i="41"/>
  <c r="D442" i="41"/>
  <c r="D441" i="41"/>
  <c r="D422" i="41"/>
  <c r="D421" i="41"/>
  <c r="D420" i="41"/>
  <c r="D407" i="41"/>
  <c r="D406" i="41"/>
  <c r="D405" i="41"/>
  <c r="D419" i="41" l="1"/>
  <c r="D418" i="41"/>
  <c r="D417" i="41"/>
  <c r="D416" i="41"/>
  <c r="D415" i="41"/>
  <c r="D414" i="41"/>
  <c r="D413" i="41"/>
  <c r="D412" i="41"/>
  <c r="D411" i="41"/>
  <c r="D408" i="41"/>
  <c r="D15" i="41" l="1"/>
  <c r="D16" i="41"/>
  <c r="D404" i="41"/>
  <c r="D403" i="41"/>
  <c r="D402" i="41"/>
  <c r="D401" i="41"/>
  <c r="D400" i="41"/>
  <c r="D399" i="41"/>
  <c r="D398" i="41"/>
  <c r="D397" i="41"/>
  <c r="D396" i="41"/>
  <c r="D395" i="41"/>
  <c r="D394" i="41"/>
  <c r="D393" i="41"/>
  <c r="D392" i="41"/>
  <c r="D391" i="41"/>
  <c r="D390" i="41"/>
  <c r="D353" i="41" l="1"/>
  <c r="D354" i="41"/>
  <c r="D355" i="41"/>
  <c r="D356" i="41"/>
  <c r="D357" i="41"/>
  <c r="D358" i="41"/>
  <c r="D370" i="41"/>
  <c r="D371" i="41"/>
  <c r="D372" i="41"/>
  <c r="D373" i="41"/>
  <c r="D374" i="41"/>
  <c r="D375" i="41"/>
  <c r="D376" i="41"/>
  <c r="D377" i="41"/>
  <c r="D379" i="41"/>
  <c r="D333" i="41"/>
  <c r="D334" i="41"/>
  <c r="D335" i="41"/>
  <c r="D336" i="41"/>
  <c r="D337" i="41"/>
  <c r="D338" i="41"/>
  <c r="D339" i="41"/>
  <c r="D387" i="41"/>
  <c r="D388" i="41"/>
  <c r="D389" i="41"/>
  <c r="D384" i="41"/>
  <c r="D385" i="41"/>
  <c r="D386" i="41"/>
  <c r="D367" i="41"/>
  <c r="D368" i="41"/>
  <c r="D369" i="41"/>
  <c r="D380" i="41"/>
  <c r="D381" i="41"/>
  <c r="D382" i="41"/>
  <c r="D383" i="41"/>
  <c r="D359" i="41"/>
  <c r="D360" i="41"/>
  <c r="D361" i="41"/>
  <c r="D362" i="41"/>
  <c r="D363" i="41"/>
  <c r="D364" i="41"/>
  <c r="D365" i="41"/>
  <c r="D366" i="41"/>
  <c r="D349" i="41"/>
  <c r="D345" i="41"/>
  <c r="D346" i="41"/>
  <c r="D347" i="41"/>
  <c r="D348" i="41"/>
  <c r="D340" i="41"/>
  <c r="D341" i="41"/>
  <c r="D342" i="41"/>
  <c r="D343" i="41"/>
  <c r="D344" i="41"/>
  <c r="D326" i="41"/>
  <c r="D327" i="41"/>
  <c r="D322" i="41"/>
  <c r="D323" i="41"/>
  <c r="D324" i="41"/>
  <c r="D325" i="41"/>
  <c r="D308" i="41"/>
  <c r="D309" i="41"/>
  <c r="D310" i="41"/>
  <c r="D311" i="41"/>
  <c r="D350" i="41"/>
  <c r="D351" i="41"/>
  <c r="D352" i="41"/>
  <c r="D328" i="41"/>
  <c r="D329" i="41"/>
  <c r="D330" i="41"/>
  <c r="D331" i="41"/>
  <c r="D332" i="41"/>
  <c r="D312" i="41"/>
  <c r="D313" i="41"/>
  <c r="D271" i="41"/>
  <c r="D272" i="41"/>
  <c r="D273" i="41"/>
  <c r="D286" i="41"/>
  <c r="D287" i="41"/>
  <c r="D288" i="41"/>
  <c r="D299" i="41"/>
  <c r="D300" i="41"/>
  <c r="D301" i="41"/>
  <c r="D267" i="41"/>
  <c r="D268" i="41"/>
  <c r="D269" i="41"/>
  <c r="D270" i="41"/>
  <c r="D266" i="41"/>
  <c r="D232" i="41" l="1"/>
  <c r="D224" i="41"/>
  <c r="D223" i="41"/>
  <c r="D153" i="41"/>
  <c r="D154" i="41"/>
  <c r="D155" i="41"/>
  <c r="D135" i="41"/>
  <c r="D136" i="41"/>
  <c r="D137" i="41"/>
  <c r="D138" i="41"/>
  <c r="D139" i="41"/>
  <c r="D140" i="41"/>
  <c r="D141" i="41"/>
  <c r="D142" i="41"/>
  <c r="D143" i="41"/>
  <c r="D124" i="41"/>
  <c r="D125" i="41"/>
  <c r="D126" i="41"/>
  <c r="D127" i="41"/>
  <c r="D295" i="41" l="1"/>
  <c r="D296" i="41"/>
  <c r="D297" i="41"/>
  <c r="D298" i="41"/>
  <c r="D281" i="41" l="1"/>
  <c r="D282" i="41"/>
  <c r="D283" i="41"/>
  <c r="D284" i="41"/>
  <c r="D285" i="41"/>
  <c r="D314" i="41"/>
  <c r="D315" i="41"/>
  <c r="D316" i="41"/>
  <c r="D317" i="41"/>
  <c r="D318" i="41"/>
  <c r="D319" i="41"/>
  <c r="D320" i="41"/>
  <c r="D321" i="41"/>
  <c r="D280" i="41"/>
  <c r="D303" i="41"/>
  <c r="D304" i="41"/>
  <c r="D305" i="41"/>
  <c r="D306" i="41"/>
  <c r="D307" i="41"/>
  <c r="D290" i="41"/>
  <c r="D291" i="41"/>
  <c r="D292" i="41"/>
  <c r="D293" i="41"/>
  <c r="D294" i="41"/>
  <c r="D302" i="41"/>
  <c r="D274" i="41"/>
  <c r="D275" i="41"/>
  <c r="D276" i="41"/>
  <c r="D277" i="41"/>
  <c r="D278" i="41"/>
  <c r="D279" i="41"/>
  <c r="D289" i="41"/>
  <c r="D252" i="41" l="1"/>
  <c r="D253" i="41"/>
  <c r="D254" i="41"/>
  <c r="D255" i="41"/>
  <c r="D256" i="41"/>
  <c r="D257" i="41"/>
  <c r="D258" i="41"/>
  <c r="D225" i="41"/>
  <c r="D226" i="41"/>
  <c r="D236" i="41"/>
  <c r="D237" i="41"/>
  <c r="D238" i="41"/>
  <c r="D239" i="41"/>
  <c r="D240" i="41"/>
  <c r="D233" i="41"/>
  <c r="D234" i="41"/>
  <c r="D235" i="41"/>
  <c r="D244" i="41"/>
  <c r="D245" i="41"/>
  <c r="D246" i="41"/>
  <c r="D247" i="41"/>
  <c r="D248" i="41"/>
  <c r="D249" i="41"/>
  <c r="D250" i="41"/>
  <c r="D251" i="41"/>
  <c r="D264" i="41"/>
  <c r="D265" i="41"/>
  <c r="D262" i="41"/>
  <c r="D263" i="41"/>
  <c r="D222" i="41"/>
  <c r="D227" i="41"/>
  <c r="D228" i="41"/>
  <c r="D229" i="41"/>
  <c r="D230" i="41"/>
  <c r="D231" i="41"/>
  <c r="D241" i="41"/>
  <c r="D242" i="41"/>
  <c r="D243" i="41"/>
  <c r="D259" i="41"/>
  <c r="D260" i="41"/>
  <c r="D261" i="41"/>
  <c r="D211" i="41"/>
  <c r="D212" i="41"/>
  <c r="D213" i="41"/>
  <c r="D214" i="41"/>
  <c r="D215" i="41"/>
  <c r="D216" i="41"/>
  <c r="D217" i="41"/>
  <c r="D218" i="41"/>
  <c r="D219" i="41"/>
  <c r="D220" i="41"/>
  <c r="D221" i="41"/>
  <c r="M698" i="20" l="1"/>
  <c r="H698" i="20"/>
  <c r="G698" i="20"/>
  <c r="M697" i="20"/>
  <c r="H697" i="20"/>
  <c r="G697" i="20"/>
  <c r="M696" i="20"/>
  <c r="H696" i="20"/>
  <c r="G696" i="20"/>
  <c r="M695" i="20"/>
  <c r="H695" i="20"/>
  <c r="G695" i="20"/>
  <c r="M694" i="20"/>
  <c r="H694" i="20"/>
  <c r="G694" i="20"/>
  <c r="M693" i="20"/>
  <c r="H693" i="20"/>
  <c r="G693" i="20"/>
  <c r="M692" i="20"/>
  <c r="H692" i="20"/>
  <c r="G692" i="20"/>
  <c r="M686" i="20"/>
  <c r="H686" i="20"/>
  <c r="G686" i="20"/>
  <c r="M685" i="20"/>
  <c r="H685" i="20"/>
  <c r="G685" i="20"/>
  <c r="M684" i="20"/>
  <c r="H684" i="20"/>
  <c r="G684" i="20"/>
  <c r="M673" i="20"/>
  <c r="H673" i="20"/>
  <c r="G673" i="20"/>
  <c r="F673" i="20"/>
  <c r="M672" i="20"/>
  <c r="H672" i="20"/>
  <c r="G672" i="20"/>
  <c r="F672" i="20"/>
  <c r="F671" i="20" l="1"/>
  <c r="M670" i="20"/>
  <c r="H670" i="20"/>
  <c r="G670" i="20"/>
  <c r="F670" i="20"/>
  <c r="M669" i="20"/>
  <c r="G669" i="20"/>
  <c r="F669" i="20"/>
  <c r="M668" i="20"/>
  <c r="H668" i="20"/>
  <c r="G668" i="20"/>
  <c r="F668" i="20"/>
  <c r="M681" i="20"/>
  <c r="H681" i="20"/>
  <c r="G681" i="20"/>
  <c r="M679" i="20"/>
  <c r="H679" i="20"/>
  <c r="G679" i="20"/>
  <c r="M678" i="20"/>
  <c r="H678" i="20"/>
  <c r="G678" i="20"/>
  <c r="M676" i="20"/>
  <c r="H676" i="20"/>
  <c r="G676" i="20"/>
  <c r="F676" i="20"/>
  <c r="D123" i="41"/>
  <c r="D169" i="41"/>
  <c r="D170" i="41"/>
  <c r="D171" i="41"/>
  <c r="D172" i="41"/>
  <c r="D173" i="41"/>
  <c r="D174" i="41"/>
  <c r="D175" i="41"/>
  <c r="D122" i="41"/>
  <c r="D165" i="41"/>
  <c r="D166" i="41"/>
  <c r="D167" i="41"/>
  <c r="D208" i="41"/>
  <c r="D209" i="41"/>
  <c r="D210" i="41"/>
  <c r="D188" i="41"/>
  <c r="D189" i="41"/>
  <c r="D190" i="41"/>
  <c r="D168" i="41"/>
  <c r="D164" i="41" l="1"/>
  <c r="D181" i="41"/>
  <c r="D182" i="41"/>
  <c r="D183" i="41"/>
  <c r="D184" i="41"/>
  <c r="D185" i="41"/>
  <c r="D186" i="41"/>
  <c r="D187" i="41"/>
  <c r="D200" i="41"/>
  <c r="D201" i="41"/>
  <c r="D202" i="41"/>
  <c r="D203" i="41"/>
  <c r="D204" i="41"/>
  <c r="D205" i="41"/>
  <c r="D206" i="41"/>
  <c r="D207" i="41"/>
  <c r="D176" i="41"/>
  <c r="D177" i="41"/>
  <c r="D178" i="41"/>
  <c r="D179" i="41"/>
  <c r="D191" i="41"/>
  <c r="D192" i="41"/>
  <c r="D193" i="41"/>
  <c r="D194" i="41"/>
  <c r="D195" i="41"/>
  <c r="D196" i="41"/>
  <c r="D197" i="41"/>
  <c r="D198" i="41"/>
  <c r="D199" i="41"/>
  <c r="D180" i="41"/>
  <c r="D152" i="41" l="1"/>
  <c r="D156" i="41"/>
  <c r="D157" i="41"/>
  <c r="D158" i="41"/>
  <c r="D159" i="41"/>
  <c r="D160" i="41"/>
  <c r="D161" i="41"/>
  <c r="D162" i="41"/>
  <c r="D163" i="41"/>
  <c r="D149" i="41"/>
  <c r="D150" i="41"/>
  <c r="D151" i="41"/>
  <c r="D148" i="41"/>
  <c r="D147" i="41" l="1"/>
  <c r="D146" i="41"/>
  <c r="D145" i="41"/>
  <c r="D144" i="41"/>
  <c r="D134" i="41" l="1"/>
  <c r="D133" i="41"/>
  <c r="D132" i="41"/>
  <c r="D131" i="41"/>
  <c r="D130" i="41"/>
  <c r="D129" i="41" l="1"/>
  <c r="D128" i="41"/>
  <c r="D121" i="41"/>
  <c r="D120" i="41"/>
  <c r="D119" i="41"/>
  <c r="D118" i="41"/>
  <c r="D117" i="41"/>
  <c r="D116" i="41"/>
  <c r="M675" i="20" l="1"/>
  <c r="H675" i="20"/>
  <c r="G675" i="20"/>
  <c r="F675" i="20"/>
  <c r="M674" i="20"/>
  <c r="H674" i="20"/>
  <c r="G674" i="20"/>
  <c r="F674" i="20"/>
  <c r="M667" i="20"/>
  <c r="H667" i="20"/>
  <c r="G667" i="20"/>
  <c r="M666" i="20"/>
  <c r="H666" i="20"/>
  <c r="G666" i="20"/>
  <c r="M665" i="20"/>
  <c r="H665" i="20"/>
  <c r="G665" i="20"/>
  <c r="M664" i="20"/>
  <c r="H664" i="20"/>
  <c r="G664" i="20"/>
  <c r="M663" i="20"/>
  <c r="H663" i="20"/>
  <c r="G663" i="20"/>
  <c r="M662" i="20"/>
  <c r="H662" i="20"/>
  <c r="G662" i="20"/>
  <c r="F662" i="20"/>
  <c r="M661" i="20"/>
  <c r="H661" i="20"/>
  <c r="G661" i="20"/>
  <c r="F661" i="20"/>
  <c r="M660" i="20"/>
  <c r="H660" i="20"/>
  <c r="G660" i="20"/>
  <c r="F660" i="20"/>
  <c r="F659" i="20"/>
  <c r="M658" i="20"/>
  <c r="H658" i="20"/>
  <c r="G658" i="20"/>
  <c r="F658" i="20"/>
  <c r="D115" i="41"/>
  <c r="D114" i="41"/>
  <c r="D113" i="41"/>
  <c r="D112" i="41"/>
  <c r="D111" i="41"/>
  <c r="D110" i="41"/>
  <c r="D109" i="41"/>
  <c r="D108" i="41"/>
  <c r="D107" i="41"/>
  <c r="D106" i="41"/>
  <c r="D105" i="41"/>
  <c r="D104" i="41"/>
  <c r="D103" i="41"/>
  <c r="D102" i="41"/>
  <c r="D101" i="41"/>
  <c r="D100" i="41"/>
  <c r="D99" i="41"/>
  <c r="F657" i="20" l="1"/>
  <c r="M656" i="20"/>
  <c r="H656" i="20"/>
  <c r="G656" i="20"/>
  <c r="F656" i="20"/>
  <c r="M655" i="20"/>
  <c r="H655" i="20"/>
  <c r="G655" i="20"/>
  <c r="M654" i="20"/>
  <c r="H654" i="20"/>
  <c r="G654" i="20"/>
  <c r="M651" i="20"/>
  <c r="H651" i="20"/>
  <c r="G651" i="20"/>
  <c r="M650" i="20"/>
  <c r="H650" i="20"/>
  <c r="G650" i="20"/>
  <c r="M647" i="20"/>
  <c r="H647" i="20"/>
  <c r="G647" i="20"/>
  <c r="D98" i="41"/>
  <c r="D97" i="41"/>
  <c r="D96" i="41"/>
  <c r="D95" i="41"/>
  <c r="D94" i="41"/>
  <c r="D93" i="41"/>
  <c r="D92" i="41"/>
  <c r="D91" i="41"/>
  <c r="D90" i="41"/>
  <c r="D89" i="41"/>
  <c r="D88" i="41"/>
  <c r="D87" i="41"/>
  <c r="D86" i="41"/>
  <c r="D85" i="41"/>
  <c r="D84" i="41"/>
  <c r="D83" i="41"/>
  <c r="D82" i="41"/>
  <c r="D81" i="41"/>
  <c r="D80" i="41"/>
  <c r="D79" i="41"/>
  <c r="D78" i="41" l="1"/>
  <c r="D77" i="41"/>
  <c r="D76" i="41"/>
  <c r="D75" i="41"/>
  <c r="D74" i="41"/>
  <c r="D73" i="41"/>
  <c r="D72" i="41"/>
  <c r="D71" i="41"/>
  <c r="D70" i="41"/>
  <c r="D69" i="41"/>
  <c r="D68" i="41"/>
  <c r="D67" i="41"/>
  <c r="D66" i="41"/>
  <c r="D65" i="41" l="1"/>
  <c r="D64" i="41"/>
  <c r="D63" i="41"/>
  <c r="D62" i="41"/>
  <c r="D61" i="41"/>
  <c r="D60" i="41"/>
  <c r="D59" i="41"/>
  <c r="D58" i="41"/>
  <c r="D57" i="41"/>
  <c r="D56" i="41"/>
  <c r="D55" i="41"/>
  <c r="D54" i="41"/>
  <c r="D53" i="41"/>
  <c r="D52" i="41"/>
  <c r="D51" i="41"/>
  <c r="D50" i="41"/>
  <c r="D49" i="41"/>
  <c r="D48" i="41"/>
  <c r="D47" i="41"/>
  <c r="D473" i="42" l="1"/>
  <c r="D472" i="42"/>
  <c r="D471" i="42"/>
  <c r="D469" i="42"/>
  <c r="D468" i="42"/>
  <c r="D467" i="42"/>
  <c r="D466" i="42"/>
  <c r="D465" i="42"/>
  <c r="D464" i="42"/>
  <c r="D463" i="42"/>
  <c r="D462" i="42"/>
  <c r="D461" i="42"/>
  <c r="D460" i="42"/>
  <c r="D459" i="42"/>
  <c r="D458" i="42"/>
  <c r="D457" i="42"/>
  <c r="D456" i="42"/>
  <c r="D455" i="42"/>
  <c r="D454" i="42"/>
  <c r="D453" i="42"/>
  <c r="D451" i="42"/>
  <c r="D450" i="42"/>
  <c r="D449" i="42"/>
  <c r="D448" i="42"/>
  <c r="D447" i="42"/>
  <c r="D446" i="42"/>
  <c r="D445" i="42"/>
  <c r="D444" i="42"/>
  <c r="D443" i="42"/>
  <c r="D442" i="42"/>
  <c r="D441" i="42"/>
  <c r="D439" i="42"/>
  <c r="D438" i="42"/>
  <c r="D437" i="42"/>
  <c r="D435" i="42"/>
  <c r="D434" i="42"/>
  <c r="D433" i="42"/>
  <c r="D432" i="42"/>
  <c r="D431" i="42"/>
  <c r="D430" i="42"/>
  <c r="D429" i="42"/>
  <c r="D428" i="42"/>
  <c r="D427" i="42"/>
  <c r="D426" i="42"/>
  <c r="D425" i="42"/>
  <c r="D424" i="42"/>
  <c r="D423" i="42"/>
  <c r="D422" i="42"/>
  <c r="D421" i="42"/>
  <c r="D420" i="42"/>
  <c r="D419" i="42"/>
  <c r="D418" i="42"/>
  <c r="D417" i="42"/>
  <c r="D416" i="42"/>
  <c r="D415" i="42"/>
  <c r="D414" i="42"/>
  <c r="D413" i="42"/>
  <c r="D412" i="42"/>
  <c r="D411" i="42"/>
  <c r="D410" i="42"/>
  <c r="D409" i="42"/>
  <c r="D408" i="42"/>
  <c r="D407" i="42"/>
  <c r="D406" i="42"/>
  <c r="D405" i="42"/>
  <c r="D404" i="42"/>
  <c r="D403" i="42"/>
  <c r="D402" i="42"/>
  <c r="D401" i="42"/>
  <c r="D400" i="42"/>
  <c r="D399" i="42"/>
  <c r="D398" i="42"/>
  <c r="D397" i="42"/>
  <c r="D396" i="42"/>
  <c r="D395" i="42"/>
  <c r="D394" i="42"/>
  <c r="D393" i="42"/>
  <c r="D392" i="42"/>
  <c r="D391" i="42"/>
  <c r="D390" i="42"/>
  <c r="D389" i="42"/>
  <c r="D388" i="42"/>
  <c r="D387" i="42"/>
  <c r="D386" i="42"/>
  <c r="D385" i="42"/>
  <c r="D384" i="42"/>
  <c r="D383" i="42"/>
  <c r="D382" i="42"/>
  <c r="D381" i="42"/>
  <c r="D380" i="42"/>
  <c r="D379" i="42"/>
  <c r="D378" i="42"/>
  <c r="D377" i="42"/>
  <c r="D376" i="42"/>
  <c r="D375" i="42"/>
  <c r="D374" i="42"/>
  <c r="D373" i="42"/>
  <c r="D372" i="42"/>
  <c r="D371" i="42"/>
  <c r="D370" i="42"/>
  <c r="D369" i="42"/>
  <c r="D368" i="42"/>
  <c r="D367" i="42"/>
  <c r="D366" i="42"/>
  <c r="D365" i="42"/>
  <c r="D364" i="42"/>
  <c r="D363" i="42"/>
  <c r="D362" i="42"/>
  <c r="D361" i="42"/>
  <c r="D360" i="42"/>
  <c r="D359" i="42"/>
  <c r="D358" i="42"/>
  <c r="D357" i="42"/>
  <c r="D356" i="42"/>
  <c r="D355" i="42"/>
  <c r="D354" i="42"/>
  <c r="D353" i="42"/>
  <c r="D352" i="42"/>
  <c r="D351" i="42"/>
  <c r="D350" i="42"/>
  <c r="D349" i="42"/>
  <c r="D348" i="42"/>
  <c r="D347" i="42"/>
  <c r="D346" i="42"/>
  <c r="D345" i="42"/>
  <c r="D344" i="42"/>
  <c r="D343" i="42"/>
  <c r="D342" i="42"/>
  <c r="D341" i="42"/>
  <c r="D340" i="42"/>
  <c r="D339" i="42"/>
  <c r="D338" i="42"/>
  <c r="D337" i="42"/>
  <c r="D336" i="42"/>
  <c r="D335" i="42"/>
  <c r="D334" i="42"/>
  <c r="D333" i="42"/>
  <c r="D332" i="42"/>
  <c r="D331" i="42"/>
  <c r="D330" i="42"/>
  <c r="D329" i="42"/>
  <c r="D328" i="42"/>
  <c r="D327" i="42"/>
  <c r="D326" i="42"/>
  <c r="D325" i="42"/>
  <c r="D324" i="42"/>
  <c r="D323" i="42"/>
  <c r="D322" i="42"/>
  <c r="D321" i="42"/>
  <c r="D320" i="42"/>
  <c r="D319" i="42"/>
  <c r="D318" i="42"/>
  <c r="D317" i="42"/>
  <c r="D316" i="42"/>
  <c r="D315" i="42"/>
  <c r="D314" i="42"/>
  <c r="D313" i="42"/>
  <c r="D312" i="42"/>
  <c r="D311" i="42"/>
  <c r="D310" i="42"/>
  <c r="D309" i="42"/>
  <c r="D308" i="42"/>
  <c r="D307" i="42"/>
  <c r="D306" i="42"/>
  <c r="D305" i="42"/>
  <c r="D304" i="42"/>
  <c r="D303" i="42"/>
  <c r="D302" i="42"/>
  <c r="D301" i="42"/>
  <c r="D300" i="42"/>
  <c r="D299" i="42"/>
  <c r="D298" i="42"/>
  <c r="D297" i="42"/>
  <c r="D296" i="42"/>
  <c r="D295" i="42"/>
  <c r="D294" i="42"/>
  <c r="D293" i="42"/>
  <c r="D292" i="42"/>
  <c r="D291" i="42"/>
  <c r="D290" i="42"/>
  <c r="D289" i="42"/>
  <c r="D288" i="42"/>
  <c r="D287" i="42"/>
  <c r="D286" i="42"/>
  <c r="D285" i="42"/>
  <c r="D284" i="42"/>
  <c r="D283" i="42"/>
  <c r="D282" i="42"/>
  <c r="D281" i="42"/>
  <c r="D280" i="42"/>
  <c r="D279" i="42"/>
  <c r="D278" i="42"/>
  <c r="D277" i="42"/>
  <c r="D276" i="42"/>
  <c r="D275" i="42"/>
  <c r="D274" i="42"/>
  <c r="D273" i="42"/>
  <c r="D272" i="42"/>
  <c r="D271" i="42"/>
  <c r="D270" i="42"/>
  <c r="D268" i="42"/>
  <c r="D267" i="42"/>
  <c r="D266" i="42"/>
  <c r="D265" i="42"/>
  <c r="D264" i="42"/>
  <c r="D263" i="42"/>
  <c r="D262" i="42"/>
  <c r="D261" i="42"/>
  <c r="D260" i="42"/>
  <c r="D259" i="42"/>
  <c r="D258" i="42"/>
  <c r="D257" i="42"/>
  <c r="D255" i="42"/>
  <c r="D254" i="42"/>
  <c r="D253" i="42"/>
  <c r="D252" i="42"/>
  <c r="D251" i="42"/>
  <c r="D250" i="42"/>
  <c r="D249" i="42"/>
  <c r="D248" i="42"/>
  <c r="D247" i="42"/>
  <c r="D246" i="42"/>
  <c r="D245" i="42"/>
  <c r="D244" i="42"/>
  <c r="D243" i="42"/>
  <c r="D242" i="42"/>
  <c r="D240" i="42"/>
  <c r="D239" i="42"/>
  <c r="D238" i="42"/>
  <c r="D237" i="42"/>
  <c r="D236" i="42"/>
  <c r="D235" i="42"/>
  <c r="D234" i="42"/>
  <c r="D233" i="42"/>
  <c r="D232" i="42"/>
  <c r="D231" i="42"/>
  <c r="D230" i="42"/>
  <c r="D229" i="42"/>
  <c r="D228" i="42"/>
  <c r="D227" i="42"/>
  <c r="D226" i="42"/>
  <c r="D225" i="42"/>
  <c r="D224" i="42"/>
  <c r="D223" i="42"/>
  <c r="D221" i="42"/>
  <c r="D220" i="42"/>
  <c r="D219" i="42"/>
  <c r="D218" i="42"/>
  <c r="D217" i="42"/>
  <c r="D216" i="42"/>
  <c r="D215" i="42"/>
  <c r="D214" i="42"/>
  <c r="D213" i="42"/>
  <c r="D212" i="42"/>
  <c r="D211" i="42"/>
  <c r="D210" i="42"/>
  <c r="D209" i="42"/>
  <c r="D208" i="42"/>
  <c r="D207" i="42"/>
  <c r="D205" i="42"/>
  <c r="D204" i="42"/>
  <c r="D203" i="42"/>
  <c r="D202" i="42"/>
  <c r="D201" i="42"/>
  <c r="D200" i="42"/>
  <c r="D199" i="42"/>
  <c r="D198" i="42"/>
  <c r="D197" i="42"/>
  <c r="D196" i="42"/>
  <c r="D195" i="42"/>
  <c r="D194" i="42"/>
  <c r="D193" i="42"/>
  <c r="D192" i="42"/>
  <c r="D191" i="42"/>
  <c r="D190" i="42"/>
  <c r="D189" i="42"/>
  <c r="D188" i="42"/>
  <c r="D187" i="42"/>
  <c r="D185" i="42"/>
  <c r="D184" i="42"/>
  <c r="D183" i="42"/>
  <c r="D182" i="42"/>
  <c r="D181" i="42"/>
  <c r="D180" i="42"/>
  <c r="D179" i="42"/>
  <c r="D176" i="42"/>
  <c r="D175" i="42"/>
  <c r="D174" i="42"/>
  <c r="D173" i="42"/>
  <c r="D172" i="42"/>
  <c r="D171" i="42"/>
  <c r="D170" i="42"/>
  <c r="D169" i="42"/>
  <c r="D168" i="42"/>
  <c r="D167" i="42"/>
  <c r="D166" i="42"/>
  <c r="D165" i="42"/>
  <c r="D164" i="42"/>
  <c r="D163" i="42"/>
  <c r="D162" i="42"/>
  <c r="D161" i="42"/>
  <c r="D160" i="42"/>
  <c r="D159" i="42"/>
  <c r="D158" i="42"/>
  <c r="D157" i="42"/>
  <c r="D156" i="42"/>
  <c r="D155" i="42"/>
  <c r="D154" i="42"/>
  <c r="D153" i="42"/>
  <c r="D152" i="42"/>
  <c r="D151" i="42"/>
  <c r="D150" i="42"/>
  <c r="D149" i="42"/>
  <c r="D148" i="42"/>
  <c r="D147" i="42"/>
  <c r="D146" i="42"/>
  <c r="D145" i="42"/>
  <c r="D144" i="42"/>
  <c r="D143" i="42"/>
  <c r="D142" i="42"/>
  <c r="D141" i="42"/>
  <c r="D140" i="42"/>
  <c r="D139" i="42"/>
  <c r="D138" i="42"/>
  <c r="D137" i="42"/>
  <c r="D136" i="42"/>
  <c r="D135" i="42"/>
  <c r="D134" i="42"/>
  <c r="D133" i="42"/>
  <c r="D132" i="42"/>
  <c r="D131" i="42"/>
  <c r="D130" i="42"/>
  <c r="D129" i="42"/>
  <c r="D128" i="42"/>
  <c r="D127" i="42"/>
  <c r="D126" i="42"/>
  <c r="D125" i="42"/>
  <c r="D124" i="42"/>
  <c r="D123" i="42"/>
  <c r="D122" i="42"/>
  <c r="D121" i="42"/>
  <c r="D120" i="42"/>
  <c r="D119" i="42"/>
  <c r="D118" i="42"/>
  <c r="D117" i="42"/>
  <c r="D116" i="42"/>
  <c r="D115" i="42"/>
  <c r="D114" i="42"/>
  <c r="D113" i="42"/>
  <c r="D112" i="42"/>
  <c r="D111" i="42"/>
  <c r="D110" i="42"/>
  <c r="D109" i="42"/>
  <c r="D108" i="42"/>
  <c r="D107" i="42"/>
  <c r="D106" i="42"/>
  <c r="D105" i="42"/>
  <c r="D104" i="42"/>
  <c r="D103" i="42"/>
  <c r="D102" i="42"/>
  <c r="D101" i="42"/>
  <c r="D100" i="42"/>
  <c r="D99" i="42"/>
  <c r="D98" i="42"/>
  <c r="D97" i="42"/>
  <c r="D96" i="42"/>
  <c r="D95" i="42"/>
  <c r="D94" i="42"/>
  <c r="D93" i="42"/>
  <c r="D92" i="42"/>
  <c r="D91" i="42"/>
  <c r="D90" i="42"/>
  <c r="D89" i="42"/>
  <c r="D88" i="42"/>
  <c r="D87" i="42"/>
  <c r="D86" i="42"/>
  <c r="D85" i="42"/>
  <c r="D84" i="42"/>
  <c r="D83" i="42"/>
  <c r="D82" i="42"/>
  <c r="D81" i="42"/>
  <c r="D80" i="42"/>
  <c r="D79" i="42"/>
  <c r="D78" i="42"/>
  <c r="D77" i="42"/>
  <c r="D76" i="42"/>
  <c r="D75" i="42"/>
  <c r="D74" i="42"/>
  <c r="D73" i="42"/>
  <c r="D72" i="42"/>
  <c r="D71" i="42"/>
  <c r="D70" i="42"/>
  <c r="D69" i="42"/>
  <c r="D68" i="42"/>
  <c r="D67" i="42"/>
  <c r="D66" i="42"/>
  <c r="D65" i="42"/>
  <c r="D64" i="42"/>
  <c r="D63" i="42"/>
  <c r="D62" i="42"/>
  <c r="D61" i="42"/>
  <c r="D60" i="42"/>
  <c r="D59" i="42"/>
  <c r="D58" i="42"/>
  <c r="D57" i="42"/>
  <c r="D56" i="42"/>
  <c r="D55" i="42"/>
  <c r="D54" i="42"/>
  <c r="D53" i="42"/>
  <c r="D52" i="42"/>
  <c r="D51" i="42"/>
  <c r="D50" i="42"/>
  <c r="D49" i="42"/>
  <c r="D48" i="42"/>
  <c r="D47" i="42"/>
  <c r="D46" i="42"/>
  <c r="D45" i="42"/>
  <c r="D44" i="42"/>
  <c r="D43" i="42"/>
  <c r="D42" i="42"/>
  <c r="D41" i="42"/>
  <c r="D40" i="42"/>
  <c r="D39" i="42"/>
  <c r="D38" i="42"/>
  <c r="D37" i="42"/>
  <c r="D36" i="42"/>
  <c r="D35" i="42"/>
  <c r="D34" i="42"/>
  <c r="D33" i="42"/>
  <c r="D32" i="42"/>
  <c r="D31" i="42"/>
  <c r="D30" i="42"/>
  <c r="D29" i="42"/>
  <c r="D28" i="42"/>
  <c r="D27" i="42"/>
  <c r="D26" i="42"/>
  <c r="D25" i="42"/>
  <c r="D24" i="42"/>
  <c r="D23" i="42"/>
  <c r="D22" i="42"/>
  <c r="D21" i="42"/>
  <c r="D20" i="42"/>
  <c r="D19" i="42"/>
  <c r="D18" i="42"/>
  <c r="D17" i="42"/>
  <c r="D16" i="42"/>
  <c r="D15" i="42"/>
  <c r="D14" i="42"/>
  <c r="D13" i="42"/>
  <c r="D12" i="42"/>
  <c r="D11" i="42"/>
  <c r="D10" i="42"/>
  <c r="D9" i="42"/>
  <c r="D8" i="42"/>
  <c r="D7" i="42"/>
  <c r="D6" i="42"/>
  <c r="D5" i="42"/>
  <c r="D4" i="42"/>
  <c r="D3" i="42"/>
  <c r="D17" i="41" l="1"/>
  <c r="D14" i="41"/>
  <c r="D13" i="41"/>
  <c r="D12" i="41"/>
  <c r="D46" i="41"/>
  <c r="D45" i="41"/>
  <c r="D44" i="41"/>
  <c r="D43" i="41"/>
  <c r="D42" i="41"/>
  <c r="D41" i="41"/>
  <c r="D40" i="41"/>
  <c r="D39" i="41"/>
  <c r="D38" i="41"/>
  <c r="D37" i="41"/>
  <c r="D36" i="41"/>
  <c r="D35" i="41"/>
  <c r="D34" i="41"/>
  <c r="D33" i="41"/>
  <c r="D32" i="41"/>
  <c r="D31" i="41"/>
  <c r="D30" i="41"/>
  <c r="D29" i="41"/>
  <c r="D28" i="41"/>
  <c r="D27" i="41"/>
  <c r="D26" i="41"/>
  <c r="D25" i="41"/>
  <c r="D24" i="41"/>
  <c r="D23" i="41"/>
  <c r="D22" i="41"/>
  <c r="D21" i="41" l="1"/>
  <c r="D20" i="41"/>
  <c r="D19" i="41"/>
  <c r="D18" i="41"/>
  <c r="D11" i="41"/>
  <c r="D10" i="41"/>
  <c r="D9" i="41"/>
  <c r="D8" i="41"/>
  <c r="D7" i="41"/>
  <c r="D5" i="41"/>
  <c r="D4" i="41"/>
  <c r="D3" i="41" l="1"/>
  <c r="D376" i="34" l="1"/>
  <c r="M646" i="20" l="1"/>
  <c r="H646" i="20"/>
  <c r="G646" i="20"/>
  <c r="M643" i="20"/>
  <c r="H643" i="20"/>
  <c r="G643" i="20"/>
  <c r="M642" i="20"/>
  <c r="H642" i="20"/>
  <c r="G642" i="20"/>
  <c r="M641" i="20"/>
  <c r="H641" i="20"/>
  <c r="G641" i="20"/>
  <c r="H640" i="20"/>
  <c r="G640" i="20"/>
  <c r="M639" i="20"/>
  <c r="H639" i="20"/>
  <c r="G639" i="20"/>
  <c r="M638" i="20"/>
  <c r="H638" i="20"/>
  <c r="G638" i="20"/>
  <c r="G632" i="20"/>
  <c r="F632" i="20"/>
  <c r="G631" i="20"/>
  <c r="F631" i="20"/>
  <c r="M636" i="20"/>
  <c r="H636" i="20"/>
  <c r="G636" i="20"/>
  <c r="M635" i="20"/>
  <c r="H635" i="20"/>
  <c r="G635" i="20"/>
  <c r="M627" i="20"/>
  <c r="H627" i="20"/>
  <c r="G627" i="20"/>
  <c r="M626" i="20"/>
  <c r="H626" i="20"/>
  <c r="G626" i="20"/>
  <c r="M625" i="20"/>
  <c r="H625" i="20"/>
  <c r="G625" i="20"/>
  <c r="M624" i="20"/>
  <c r="H624" i="20"/>
  <c r="G624" i="20"/>
  <c r="M622" i="20"/>
  <c r="H622" i="20"/>
  <c r="G622" i="20"/>
  <c r="F622" i="20"/>
  <c r="M621" i="20"/>
  <c r="H621" i="20"/>
  <c r="G621" i="20"/>
  <c r="F621" i="20"/>
  <c r="G618" i="20"/>
  <c r="F620" i="20"/>
  <c r="M619" i="20"/>
  <c r="H619" i="20"/>
  <c r="G619" i="20"/>
  <c r="F619" i="20"/>
  <c r="M616" i="20"/>
  <c r="H616" i="20"/>
  <c r="G616" i="20"/>
  <c r="M613" i="20"/>
  <c r="H613" i="20"/>
  <c r="G613" i="20"/>
  <c r="M611" i="20"/>
  <c r="H611" i="20"/>
  <c r="G611" i="20"/>
  <c r="M610" i="20"/>
  <c r="H610" i="20"/>
  <c r="G610" i="20"/>
  <c r="M609" i="20"/>
  <c r="H609" i="20"/>
  <c r="G609" i="20"/>
  <c r="M608" i="20"/>
  <c r="H608" i="20"/>
  <c r="G608" i="20"/>
  <c r="G599" i="20" l="1"/>
  <c r="H599" i="20"/>
  <c r="M599" i="20"/>
  <c r="M607" i="20" l="1"/>
  <c r="H607" i="20"/>
  <c r="G607" i="20"/>
  <c r="M606" i="20"/>
  <c r="H606" i="20"/>
  <c r="G606" i="20"/>
  <c r="M604" i="20"/>
  <c r="H604" i="20"/>
  <c r="G604" i="20"/>
  <c r="M603" i="20"/>
  <c r="H603" i="20"/>
  <c r="G603" i="20"/>
  <c r="M602" i="20"/>
  <c r="H602" i="20"/>
  <c r="G602" i="20"/>
  <c r="M600" i="20"/>
  <c r="H600" i="20"/>
  <c r="G600" i="20"/>
  <c r="M596" i="20"/>
  <c r="H596" i="20"/>
  <c r="G596" i="20"/>
  <c r="M592" i="20"/>
  <c r="H592" i="20"/>
  <c r="G592" i="20"/>
  <c r="F592" i="20"/>
  <c r="F591" i="20"/>
  <c r="M590" i="20"/>
  <c r="H590" i="20"/>
  <c r="G590" i="20"/>
  <c r="F590" i="20"/>
  <c r="M589" i="20"/>
  <c r="H589" i="20"/>
  <c r="G589" i="20"/>
  <c r="F589" i="20"/>
  <c r="M588" i="20"/>
  <c r="H588" i="20"/>
  <c r="G588" i="20"/>
  <c r="F588" i="20"/>
  <c r="M587" i="20"/>
  <c r="H587" i="20"/>
  <c r="G587" i="20"/>
  <c r="F587" i="20"/>
  <c r="M586" i="20"/>
  <c r="H586" i="20"/>
  <c r="G586" i="20"/>
  <c r="F586" i="20"/>
  <c r="F585" i="20"/>
  <c r="F538" i="20" l="1"/>
  <c r="G579" i="20" l="1"/>
  <c r="F579" i="20"/>
  <c r="G578" i="20"/>
  <c r="F578" i="20"/>
  <c r="M577" i="20"/>
  <c r="H577" i="20"/>
  <c r="G577" i="20"/>
  <c r="M576" i="20"/>
  <c r="H576" i="20"/>
  <c r="G576" i="20"/>
  <c r="M575" i="20"/>
  <c r="H575" i="20"/>
  <c r="G575" i="20"/>
  <c r="G571" i="20"/>
  <c r="F571" i="20"/>
  <c r="G570" i="20"/>
  <c r="F570" i="20"/>
  <c r="G563" i="20"/>
  <c r="F563" i="20"/>
  <c r="G562" i="20"/>
  <c r="F562" i="20"/>
  <c r="G556" i="20"/>
  <c r="F556" i="20"/>
  <c r="M569" i="20"/>
  <c r="H569" i="20"/>
  <c r="G569" i="20"/>
  <c r="F569" i="20"/>
  <c r="F561" i="20"/>
  <c r="M560" i="20"/>
  <c r="H560" i="20"/>
  <c r="G560" i="20"/>
  <c r="M559" i="20"/>
  <c r="H559" i="20"/>
  <c r="G559" i="20"/>
  <c r="F559" i="20"/>
  <c r="M558" i="20"/>
  <c r="H558" i="20"/>
  <c r="G558" i="20"/>
  <c r="F558" i="20"/>
  <c r="M555" i="20"/>
  <c r="H555" i="20"/>
  <c r="G555" i="20"/>
  <c r="F555" i="20"/>
  <c r="M554" i="20"/>
  <c r="H554" i="20"/>
  <c r="G554" i="20"/>
  <c r="F554" i="20"/>
  <c r="G553" i="20"/>
  <c r="F553" i="20"/>
  <c r="M552" i="20" l="1"/>
  <c r="M551" i="20"/>
  <c r="M544" i="20"/>
  <c r="M541" i="20"/>
  <c r="M539" i="20"/>
  <c r="M528" i="20"/>
  <c r="M527" i="20"/>
  <c r="M526" i="20"/>
  <c r="M524" i="20"/>
  <c r="M523" i="20"/>
  <c r="F547" i="20"/>
  <c r="F546" i="20"/>
  <c r="F540" i="20"/>
  <c r="F537" i="20"/>
  <c r="G536" i="20"/>
  <c r="F536" i="20"/>
  <c r="G533" i="20"/>
  <c r="F533" i="20"/>
  <c r="H552" i="20"/>
  <c r="G552" i="20"/>
  <c r="F552" i="20"/>
  <c r="H551" i="20"/>
  <c r="G551" i="20"/>
  <c r="F551" i="20"/>
  <c r="H545" i="20"/>
  <c r="G545" i="20"/>
  <c r="F545" i="20"/>
  <c r="H544" i="20"/>
  <c r="G544" i="20"/>
  <c r="H543" i="20"/>
  <c r="G543" i="20"/>
  <c r="F543" i="20"/>
  <c r="H542" i="20"/>
  <c r="G542" i="20"/>
  <c r="F542" i="20"/>
  <c r="H541" i="20"/>
  <c r="G541" i="20"/>
  <c r="F541" i="20"/>
  <c r="H539" i="20"/>
  <c r="G539" i="20"/>
  <c r="F539" i="20"/>
  <c r="G532" i="20"/>
  <c r="F532" i="20"/>
  <c r="G531" i="20"/>
  <c r="H528" i="20"/>
  <c r="G528" i="20"/>
  <c r="F528" i="20"/>
  <c r="H527" i="20"/>
  <c r="G527" i="20"/>
  <c r="F527" i="20"/>
  <c r="H526" i="20"/>
  <c r="G526" i="20"/>
  <c r="F526" i="20"/>
  <c r="F525" i="20"/>
  <c r="H524" i="20"/>
  <c r="G524" i="20"/>
  <c r="F524" i="20"/>
  <c r="H523" i="20"/>
  <c r="G523" i="20"/>
  <c r="F523" i="20"/>
  <c r="M2" i="20"/>
  <c r="H2" i="20"/>
  <c r="G2" i="20"/>
  <c r="F2" i="20"/>
  <c r="D183" i="37" l="1"/>
  <c r="D162" i="37"/>
  <c r="D428" i="37" l="1"/>
  <c r="D427" i="37"/>
  <c r="D426" i="37"/>
  <c r="D425" i="37" l="1"/>
  <c r="D424" i="37"/>
  <c r="D423" i="37"/>
  <c r="D422" i="37"/>
  <c r="D421" i="37"/>
  <c r="D420" i="37"/>
  <c r="D419" i="37"/>
  <c r="D418" i="37"/>
  <c r="D417" i="37"/>
  <c r="D416" i="37"/>
  <c r="D415" i="37"/>
  <c r="D414" i="37"/>
  <c r="D413" i="37" l="1"/>
  <c r="D412" i="37"/>
  <c r="D411" i="37"/>
  <c r="D407" i="37"/>
  <c r="D410" i="37"/>
  <c r="D409" i="37"/>
  <c r="D408" i="37"/>
  <c r="D406" i="37"/>
  <c r="D405" i="37"/>
  <c r="D404" i="37"/>
  <c r="D403" i="37"/>
  <c r="D402" i="37"/>
  <c r="D401" i="37"/>
  <c r="D400" i="37"/>
  <c r="D399" i="37"/>
  <c r="D398" i="37"/>
  <c r="D397" i="37"/>
  <c r="D396" i="37"/>
  <c r="D395" i="37"/>
  <c r="D381" i="37" l="1"/>
  <c r="D380" i="37"/>
  <c r="D379" i="37"/>
  <c r="D366" i="37"/>
  <c r="D365" i="37"/>
  <c r="D394" i="37"/>
  <c r="D393" i="37"/>
  <c r="D392" i="37"/>
  <c r="D391" i="37"/>
  <c r="D390" i="37"/>
  <c r="D378" i="37"/>
  <c r="D377" i="37"/>
  <c r="D376" i="37"/>
  <c r="D375" i="37"/>
  <c r="D374" i="37"/>
  <c r="D373" i="37"/>
  <c r="D364" i="37"/>
  <c r="D362" i="37"/>
  <c r="D361" i="37"/>
  <c r="D360" i="37"/>
  <c r="D359" i="37"/>
  <c r="D389" i="37"/>
  <c r="D388" i="37"/>
  <c r="D387" i="37"/>
  <c r="D386" i="37"/>
  <c r="D385" i="37"/>
  <c r="D384" i="37"/>
  <c r="D383" i="37"/>
  <c r="D382" i="37"/>
  <c r="D372" i="37"/>
  <c r="D371" i="37"/>
  <c r="D370" i="37"/>
  <c r="D369" i="37"/>
  <c r="D368" i="37"/>
  <c r="D367" i="37"/>
  <c r="D358" i="37"/>
  <c r="D363" i="37"/>
  <c r="D356" i="37"/>
  <c r="D355" i="37"/>
  <c r="D354" i="37"/>
  <c r="D353" i="37"/>
  <c r="D352" i="37"/>
  <c r="D351" i="37" l="1"/>
  <c r="D350" i="37"/>
  <c r="D349" i="37"/>
  <c r="D348" i="37"/>
  <c r="D347" i="37"/>
  <c r="D346" i="37"/>
  <c r="D345" i="37"/>
  <c r="D300" i="37"/>
  <c r="D299" i="37"/>
  <c r="D298" i="37"/>
  <c r="D297" i="37"/>
  <c r="D344" i="37"/>
  <c r="D343" i="37"/>
  <c r="D342" i="37"/>
  <c r="D341" i="37"/>
  <c r="D340" i="37"/>
  <c r="D339" i="37"/>
  <c r="D338" i="37"/>
  <c r="D337" i="37"/>
  <c r="D336" i="37"/>
  <c r="D335" i="37"/>
  <c r="D334" i="37"/>
  <c r="D333" i="37"/>
  <c r="D332" i="37"/>
  <c r="D331" i="37"/>
  <c r="D330" i="37"/>
  <c r="D329" i="37"/>
  <c r="D328" i="37"/>
  <c r="D327" i="37"/>
  <c r="D326" i="37" l="1"/>
  <c r="D325" i="37"/>
  <c r="D324" i="37"/>
  <c r="D323" i="37"/>
  <c r="D322" i="37"/>
  <c r="D321" i="37"/>
  <c r="D320" i="37"/>
  <c r="D319" i="37"/>
  <c r="D318" i="37"/>
  <c r="D317" i="37"/>
  <c r="D316" i="37"/>
  <c r="D315" i="37"/>
  <c r="D314" i="37"/>
  <c r="D312" i="37"/>
  <c r="D311" i="37"/>
  <c r="D310" i="37"/>
  <c r="D309" i="37"/>
  <c r="D308" i="37"/>
  <c r="D307" i="37"/>
  <c r="D306" i="37"/>
  <c r="D305" i="37"/>
  <c r="D304" i="37"/>
  <c r="D303" i="37"/>
  <c r="D302" i="37"/>
  <c r="D301" i="37"/>
  <c r="D296" i="37" l="1"/>
  <c r="D295" i="37"/>
  <c r="D294" i="37"/>
  <c r="D293" i="37"/>
  <c r="D292" i="37"/>
  <c r="D291" i="37"/>
  <c r="D290" i="37"/>
  <c r="D289" i="37"/>
  <c r="D285" i="37"/>
  <c r="D288" i="37"/>
  <c r="D287" i="37"/>
  <c r="D286" i="37"/>
  <c r="D284" i="37"/>
  <c r="D283" i="37"/>
  <c r="D282" i="37"/>
  <c r="D281" i="37"/>
  <c r="D280" i="37"/>
  <c r="D279" i="37"/>
  <c r="D278" i="37"/>
  <c r="D277" i="37"/>
  <c r="D276" i="37"/>
  <c r="D275" i="37"/>
  <c r="D274" i="37"/>
  <c r="D273" i="37"/>
  <c r="D272" i="37"/>
  <c r="D268" i="37" l="1"/>
  <c r="D267" i="37"/>
  <c r="D271" i="37"/>
  <c r="D270" i="37"/>
  <c r="D269" i="37"/>
  <c r="D266" i="37"/>
  <c r="D265" i="37"/>
  <c r="D264" i="37"/>
  <c r="D263" i="37"/>
  <c r="D262" i="37"/>
  <c r="D261" i="37"/>
  <c r="D260" i="37"/>
  <c r="D259" i="37"/>
  <c r="D258" i="37"/>
  <c r="D257" i="37"/>
  <c r="D256" i="37"/>
  <c r="D255" i="37" l="1"/>
  <c r="D254" i="37"/>
  <c r="D253" i="37"/>
  <c r="D252" i="37"/>
  <c r="D251" i="37"/>
  <c r="D250" i="37"/>
  <c r="D249" i="37"/>
  <c r="D248" i="37"/>
  <c r="D247" i="37"/>
  <c r="D246" i="37"/>
  <c r="D245" i="37"/>
  <c r="D244" i="37"/>
  <c r="D243" i="37"/>
  <c r="D242" i="37"/>
  <c r="D241" i="37"/>
  <c r="D240" i="37"/>
  <c r="D237" i="37" l="1"/>
  <c r="D236" i="37"/>
  <c r="D235" i="37"/>
  <c r="D234" i="37"/>
  <c r="D233" i="37"/>
  <c r="D232" i="37"/>
  <c r="D231" i="37"/>
  <c r="D239" i="37"/>
  <c r="D238" i="37"/>
  <c r="D230" i="37"/>
  <c r="D229" i="37"/>
  <c r="D228" i="37"/>
  <c r="D222" i="37" l="1"/>
  <c r="D221" i="37"/>
  <c r="D220" i="37"/>
  <c r="D219" i="37"/>
  <c r="D218" i="37"/>
  <c r="D217" i="37"/>
  <c r="D227" i="37" l="1"/>
  <c r="D226" i="37"/>
  <c r="D225" i="37"/>
  <c r="D224" i="37"/>
  <c r="D216" i="37"/>
  <c r="D223" i="37"/>
  <c r="D215" i="37"/>
  <c r="D214" i="37"/>
  <c r="D213" i="37"/>
  <c r="D212" i="37"/>
  <c r="D211" i="37"/>
  <c r="D210" i="37" l="1"/>
  <c r="D209" i="37"/>
  <c r="D208" i="37"/>
  <c r="D207" i="37"/>
  <c r="D206" i="37"/>
  <c r="D205" i="37"/>
  <c r="D204" i="37"/>
  <c r="D203" i="37"/>
  <c r="D202" i="37"/>
  <c r="D201" i="37"/>
  <c r="D200" i="37"/>
  <c r="D199" i="37" l="1"/>
  <c r="D198" i="37"/>
  <c r="D182" i="37"/>
  <c r="D181" i="37"/>
  <c r="D180" i="37"/>
  <c r="D197" i="37"/>
  <c r="D196" i="37"/>
  <c r="D195" i="37"/>
  <c r="D194" i="37"/>
  <c r="D193" i="37"/>
  <c r="D192" i="37"/>
  <c r="D191" i="37"/>
  <c r="D190" i="37"/>
  <c r="D179" i="37"/>
  <c r="D178" i="37"/>
  <c r="D177" i="37"/>
  <c r="D176" i="37"/>
  <c r="D189" i="37"/>
  <c r="D188" i="37"/>
  <c r="D187" i="37"/>
  <c r="D186" i="37"/>
  <c r="D185" i="37"/>
  <c r="D184" i="37"/>
  <c r="D175" i="37"/>
  <c r="D174" i="37"/>
  <c r="D173" i="37"/>
  <c r="D172" i="37" l="1"/>
  <c r="D171" i="37"/>
  <c r="D170" i="37"/>
  <c r="D169" i="37"/>
  <c r="D168" i="37"/>
  <c r="D167" i="37" l="1"/>
  <c r="D166" i="37"/>
  <c r="D165" i="37"/>
  <c r="D164" i="37"/>
  <c r="D163" i="37"/>
  <c r="D161" i="37"/>
  <c r="D160" i="37"/>
  <c r="D159" i="37"/>
  <c r="D158" i="37"/>
  <c r="D157" i="37"/>
  <c r="D156" i="37"/>
  <c r="D155" i="37"/>
  <c r="D154" i="37"/>
  <c r="D153" i="37"/>
  <c r="D152" i="37"/>
  <c r="D151" i="37" l="1"/>
  <c r="D150" i="37"/>
  <c r="D149" i="37"/>
  <c r="D148" i="37"/>
  <c r="D147" i="37"/>
  <c r="D146" i="37"/>
  <c r="D145" i="37"/>
  <c r="D144" i="37"/>
  <c r="D143" i="37"/>
  <c r="D142" i="37"/>
  <c r="D141" i="37"/>
  <c r="D140" i="37"/>
  <c r="D139" i="37"/>
  <c r="D138" i="37"/>
  <c r="D137" i="37"/>
  <c r="D136" i="37" l="1"/>
  <c r="D135" i="37"/>
  <c r="D134" i="37"/>
  <c r="D133" i="37"/>
  <c r="D132" i="37"/>
  <c r="D131" i="37"/>
  <c r="D130" i="37"/>
  <c r="D129" i="37"/>
  <c r="D128" i="37"/>
  <c r="D127" i="37"/>
  <c r="D126" i="37"/>
  <c r="D125" i="37"/>
  <c r="D124" i="37"/>
  <c r="D123" i="37"/>
  <c r="D122" i="37"/>
  <c r="D121" i="37"/>
  <c r="D120" i="37"/>
  <c r="D119" i="37"/>
  <c r="D118" i="37"/>
  <c r="D117" i="37"/>
  <c r="D116" i="37"/>
  <c r="D115" i="37"/>
  <c r="D114" i="37"/>
  <c r="D112" i="37"/>
  <c r="D111" i="37"/>
  <c r="D110" i="37"/>
  <c r="D109" i="37"/>
  <c r="D113" i="37"/>
  <c r="D103" i="37" l="1"/>
  <c r="D108" i="37"/>
  <c r="D107" i="37"/>
  <c r="D106" i="37"/>
  <c r="D105" i="37"/>
  <c r="D104" i="37"/>
  <c r="D102" i="37"/>
  <c r="D101" i="37"/>
  <c r="D100" i="37"/>
  <c r="D99" i="37"/>
  <c r="D98" i="37"/>
  <c r="D97" i="37"/>
  <c r="D96" i="37"/>
  <c r="D95" i="37" l="1"/>
  <c r="D94" i="37"/>
  <c r="D93" i="37"/>
  <c r="D84" i="37"/>
  <c r="D83" i="37"/>
  <c r="D82" i="37"/>
  <c r="D75" i="37"/>
  <c r="D74" i="37"/>
  <c r="D73" i="37"/>
  <c r="D72" i="37" l="1"/>
  <c r="D63" i="37"/>
  <c r="D62" i="37"/>
  <c r="D61" i="37"/>
  <c r="D60" i="37"/>
  <c r="D81" i="37"/>
  <c r="D80" i="37"/>
  <c r="D71" i="37"/>
  <c r="D70" i="37"/>
  <c r="D69" i="37"/>
  <c r="D59" i="37"/>
  <c r="D92" i="37"/>
  <c r="D91" i="37"/>
  <c r="D90" i="37"/>
  <c r="D89" i="37"/>
  <c r="D88" i="37"/>
  <c r="D87" i="37"/>
  <c r="D86" i="37"/>
  <c r="D85" i="37"/>
  <c r="D79" i="37"/>
  <c r="D78" i="37"/>
  <c r="D77" i="37"/>
  <c r="D76" i="37"/>
  <c r="D68" i="37"/>
  <c r="D67" i="37"/>
  <c r="D66" i="37"/>
  <c r="D65" i="37"/>
  <c r="D64" i="37"/>
  <c r="D57" i="37"/>
  <c r="D56" i="37"/>
  <c r="D55" i="37"/>
  <c r="D58" i="37"/>
  <c r="D54" i="37"/>
  <c r="D53" i="37" l="1"/>
  <c r="D52" i="37"/>
  <c r="D51" i="37"/>
  <c r="D50" i="37"/>
  <c r="D49" i="37"/>
  <c r="D48" i="37"/>
  <c r="D47" i="37"/>
  <c r="D46" i="37"/>
  <c r="D45" i="37"/>
  <c r="D44" i="37"/>
  <c r="D43" i="37"/>
  <c r="D42" i="37"/>
  <c r="D41" i="37"/>
  <c r="D40" i="37"/>
  <c r="D39" i="37"/>
  <c r="D38" i="37"/>
  <c r="D37" i="37"/>
  <c r="D36" i="37"/>
  <c r="D35" i="37"/>
  <c r="D34" i="37"/>
  <c r="D33" i="37"/>
  <c r="D32" i="37"/>
  <c r="D31" i="37"/>
  <c r="D30" i="37"/>
  <c r="D29" i="37"/>
  <c r="D28" i="37"/>
  <c r="D27" i="37"/>
  <c r="D26" i="37"/>
  <c r="D25" i="37"/>
  <c r="D24" i="37"/>
  <c r="D23" i="37"/>
  <c r="D22" i="37"/>
  <c r="D21" i="37"/>
  <c r="D20" i="37"/>
  <c r="D19" i="37"/>
  <c r="D18" i="37"/>
  <c r="D17" i="37"/>
  <c r="D16" i="37" l="1"/>
  <c r="D15" i="37"/>
  <c r="D14" i="37"/>
  <c r="D13" i="37"/>
  <c r="D12" i="37"/>
  <c r="D11" i="37"/>
  <c r="D10" i="37"/>
  <c r="D9" i="37"/>
  <c r="D8" i="37"/>
  <c r="D7" i="37"/>
  <c r="D6" i="37"/>
  <c r="D5" i="37"/>
  <c r="D4" i="37"/>
  <c r="D3" i="37"/>
  <c r="D406" i="34" l="1"/>
  <c r="D405" i="34"/>
  <c r="D404" i="34"/>
  <c r="D403" i="34"/>
  <c r="D402" i="34"/>
  <c r="D401" i="34"/>
  <c r="D400" i="34"/>
  <c r="D399" i="34"/>
  <c r="D398" i="34"/>
  <c r="D397" i="34"/>
  <c r="D388" i="34"/>
  <c r="D387" i="34"/>
  <c r="D386" i="34"/>
  <c r="D385" i="34"/>
  <c r="D396" i="34" l="1"/>
  <c r="D395" i="34"/>
  <c r="D394" i="34"/>
  <c r="D393" i="34"/>
  <c r="D392" i="34"/>
  <c r="D390" i="34"/>
  <c r="D389" i="34"/>
  <c r="D384" i="34" l="1"/>
  <c r="D383" i="34"/>
  <c r="D382" i="34"/>
  <c r="D381" i="34"/>
  <c r="D380" i="34"/>
  <c r="D379" i="34"/>
  <c r="D378" i="34"/>
  <c r="D374" i="34"/>
  <c r="D373" i="34"/>
  <c r="D372" i="34"/>
  <c r="D371" i="34"/>
  <c r="D370" i="34"/>
  <c r="D369" i="34"/>
  <c r="D367" i="34"/>
  <c r="D366" i="34"/>
  <c r="D365" i="34"/>
  <c r="D364" i="34"/>
  <c r="D363" i="34"/>
  <c r="D362" i="34"/>
  <c r="D361" i="34"/>
  <c r="D360" i="34"/>
  <c r="D349" i="34" l="1"/>
  <c r="D348" i="34"/>
  <c r="D347" i="34"/>
  <c r="D346" i="34"/>
  <c r="D359" i="34"/>
  <c r="D358" i="34"/>
  <c r="D357" i="34"/>
  <c r="D356" i="34"/>
  <c r="D355" i="34"/>
  <c r="D354" i="34"/>
  <c r="D353" i="34"/>
  <c r="D351" i="34"/>
  <c r="D350" i="34"/>
  <c r="D345" i="34"/>
  <c r="D344" i="34"/>
  <c r="D343" i="34"/>
  <c r="D339" i="34"/>
  <c r="D325" i="34"/>
  <c r="D338" i="34" l="1"/>
  <c r="D337" i="34"/>
  <c r="D336" i="34"/>
  <c r="D335" i="34"/>
  <c r="D334" i="34"/>
  <c r="D333" i="34"/>
  <c r="D332" i="34"/>
  <c r="D331" i="34"/>
  <c r="D324" i="34"/>
  <c r="D323" i="34"/>
  <c r="D322" i="34"/>
  <c r="D330" i="34" l="1"/>
  <c r="D329" i="34"/>
  <c r="D328" i="34"/>
  <c r="D327" i="34"/>
  <c r="D326" i="34"/>
  <c r="D321" i="34"/>
  <c r="D320" i="34"/>
  <c r="D319" i="34"/>
  <c r="D318" i="34"/>
  <c r="D317" i="34"/>
  <c r="D316" i="34"/>
  <c r="D315" i="34"/>
  <c r="D314" i="34"/>
  <c r="D313" i="34"/>
  <c r="D312" i="34"/>
  <c r="D311" i="34"/>
  <c r="D310" i="34"/>
  <c r="D309" i="34"/>
  <c r="D308" i="34" l="1"/>
  <c r="D307" i="34" l="1"/>
  <c r="D306" i="34"/>
  <c r="D305" i="34"/>
  <c r="D304" i="34"/>
  <c r="D303" i="34"/>
  <c r="D302" i="34"/>
  <c r="D301" i="34"/>
  <c r="D300" i="34"/>
  <c r="D299" i="34"/>
  <c r="D298" i="34"/>
  <c r="D290" i="34"/>
  <c r="D289" i="34"/>
  <c r="D288" i="34"/>
  <c r="D287" i="34"/>
  <c r="D286" i="34"/>
  <c r="D297" i="34" l="1"/>
  <c r="D296" i="34"/>
  <c r="D295" i="34"/>
  <c r="D294" i="34"/>
  <c r="D293" i="34"/>
  <c r="D292" i="34"/>
  <c r="D291" i="34"/>
  <c r="D285" i="34" l="1"/>
  <c r="D284" i="34"/>
  <c r="D283" i="34"/>
  <c r="D282" i="34"/>
  <c r="D281" i="34"/>
  <c r="D280" i="34"/>
  <c r="D279" i="34"/>
  <c r="D278" i="34"/>
  <c r="D277" i="34"/>
  <c r="D276" i="34"/>
  <c r="D275" i="34"/>
  <c r="D274" i="34"/>
  <c r="D273" i="34"/>
  <c r="D272" i="34"/>
  <c r="D271" i="34"/>
  <c r="D270" i="34"/>
  <c r="D269" i="34"/>
  <c r="D268" i="34"/>
  <c r="D267" i="34"/>
  <c r="D266" i="34"/>
  <c r="D265" i="34"/>
  <c r="D264" i="34"/>
  <c r="D263" i="34"/>
  <c r="D262" i="34"/>
  <c r="D261" i="34"/>
  <c r="D260" i="34"/>
  <c r="D259" i="34"/>
  <c r="D258" i="34"/>
  <c r="D257" i="34" l="1"/>
  <c r="D256" i="34"/>
  <c r="D255" i="34"/>
  <c r="D254" i="34"/>
  <c r="D253" i="34"/>
  <c r="D252" i="34"/>
  <c r="D251" i="34"/>
  <c r="D250" i="34"/>
  <c r="D249" i="34"/>
  <c r="D248" i="34"/>
  <c r="D247" i="34"/>
  <c r="D246" i="34"/>
  <c r="D245" i="34"/>
  <c r="D244" i="34"/>
  <c r="D243" i="34"/>
  <c r="D242" i="34"/>
  <c r="D241" i="34"/>
  <c r="D240" i="34"/>
  <c r="D239" i="34"/>
  <c r="D238" i="34"/>
  <c r="D237" i="34"/>
  <c r="D236" i="34"/>
  <c r="D235" i="34"/>
  <c r="D234" i="34"/>
  <c r="D233" i="34"/>
  <c r="D232" i="34"/>
  <c r="D231" i="34"/>
  <c r="D230" i="34"/>
  <c r="D229" i="34"/>
  <c r="D228" i="34"/>
  <c r="D227" i="34"/>
  <c r="D226" i="34" l="1"/>
  <c r="D225" i="34"/>
  <c r="D224" i="34"/>
  <c r="D223" i="34"/>
  <c r="D222" i="34" l="1"/>
  <c r="D221" i="34"/>
  <c r="D220" i="34"/>
  <c r="D219" i="34"/>
  <c r="D206" i="34"/>
  <c r="D205" i="34"/>
  <c r="D204" i="34"/>
  <c r="D203" i="34"/>
  <c r="D202" i="34"/>
  <c r="D201" i="34"/>
  <c r="D218" i="34" l="1"/>
  <c r="D217" i="34"/>
  <c r="D216" i="34"/>
  <c r="D215" i="34"/>
  <c r="D214" i="34"/>
  <c r="D213" i="34"/>
  <c r="D212" i="34"/>
  <c r="D211" i="34"/>
  <c r="D210" i="34"/>
  <c r="D209" i="34"/>
  <c r="D208" i="34"/>
  <c r="D207" i="34"/>
  <c r="D200" i="34"/>
  <c r="D199" i="34"/>
  <c r="D198" i="34"/>
  <c r="D197" i="34"/>
  <c r="D196" i="34"/>
  <c r="D195" i="34"/>
  <c r="D194" i="34"/>
  <c r="D193" i="34"/>
  <c r="D192" i="34" l="1"/>
  <c r="D191" i="34"/>
  <c r="D190" i="34"/>
  <c r="D189" i="34"/>
  <c r="D188" i="34" l="1"/>
  <c r="D187" i="34"/>
  <c r="D186" i="34"/>
  <c r="D185" i="34"/>
  <c r="D184" i="34"/>
  <c r="D183" i="34"/>
  <c r="D182" i="34"/>
  <c r="D181" i="34"/>
  <c r="D180" i="34"/>
  <c r="D179" i="34"/>
  <c r="D178" i="34"/>
  <c r="D177" i="34"/>
  <c r="D176" i="34"/>
  <c r="D175" i="34"/>
  <c r="D163" i="34" l="1"/>
  <c r="D162" i="34"/>
  <c r="D161" i="34"/>
  <c r="D160" i="34"/>
  <c r="D159" i="34"/>
  <c r="D174" i="34"/>
  <c r="D173" i="34"/>
  <c r="D172" i="34"/>
  <c r="D171" i="34" l="1"/>
  <c r="D170" i="34"/>
  <c r="D169" i="34"/>
  <c r="D168" i="34"/>
  <c r="D167" i="34"/>
  <c r="D166" i="34"/>
  <c r="D165" i="34"/>
  <c r="D164" i="34"/>
  <c r="D158" i="34"/>
  <c r="D157" i="34"/>
  <c r="D156" i="34"/>
  <c r="D155" i="34"/>
  <c r="D154" i="34"/>
  <c r="D153" i="34" l="1"/>
  <c r="D152" i="34"/>
  <c r="D151" i="34"/>
  <c r="D150" i="34"/>
  <c r="D149" i="34"/>
  <c r="D148" i="34"/>
  <c r="D147" i="34"/>
  <c r="D146" i="34"/>
  <c r="D145" i="34"/>
  <c r="D143" i="34"/>
  <c r="D142" i="34"/>
  <c r="D141" i="34"/>
  <c r="D140" i="34"/>
  <c r="D144" i="34"/>
  <c r="D139" i="34"/>
  <c r="D138" i="34"/>
  <c r="D137" i="34"/>
  <c r="D136" i="34"/>
  <c r="D119" i="34"/>
  <c r="D118" i="34"/>
  <c r="D117" i="34"/>
  <c r="D116" i="34"/>
  <c r="D135" i="34"/>
  <c r="D122" i="34"/>
  <c r="D134" i="34"/>
  <c r="D133" i="34"/>
  <c r="D132" i="34"/>
  <c r="D131" i="34"/>
  <c r="D130" i="34"/>
  <c r="D129" i="34"/>
  <c r="D128" i="34"/>
  <c r="D127" i="34"/>
  <c r="D126" i="34"/>
  <c r="D125" i="34"/>
  <c r="D124" i="34"/>
  <c r="D123" i="34"/>
  <c r="D121" i="34" l="1"/>
  <c r="D120" i="34"/>
  <c r="D115" i="34" l="1"/>
  <c r="D114" i="34"/>
  <c r="D113" i="34"/>
  <c r="D112" i="34"/>
  <c r="D111" i="34"/>
  <c r="D110" i="34"/>
  <c r="D109" i="34"/>
  <c r="D108" i="34"/>
  <c r="D107" i="34"/>
  <c r="D106" i="34"/>
  <c r="D105" i="34"/>
  <c r="D104" i="34"/>
  <c r="D103" i="34"/>
  <c r="D102" i="34"/>
  <c r="D101" i="34"/>
  <c r="D100" i="34"/>
  <c r="D99" i="34"/>
  <c r="D98" i="34"/>
  <c r="D97" i="34"/>
  <c r="D96" i="34"/>
  <c r="D298" i="32" l="1"/>
  <c r="D95" i="34" l="1"/>
  <c r="D94" i="34"/>
  <c r="D93" i="34"/>
  <c r="D92" i="34"/>
  <c r="D91" i="34"/>
  <c r="D90" i="34"/>
  <c r="D89" i="34"/>
  <c r="D88" i="34"/>
  <c r="D87" i="34"/>
  <c r="D86" i="34"/>
  <c r="D85" i="34"/>
  <c r="D84" i="34"/>
  <c r="D83" i="34"/>
  <c r="D82" i="34"/>
  <c r="D81" i="34"/>
  <c r="D80" i="34"/>
  <c r="D79" i="34"/>
  <c r="D78" i="34"/>
  <c r="D77" i="34"/>
  <c r="D76" i="34" l="1"/>
  <c r="D75" i="34"/>
  <c r="D74" i="34"/>
  <c r="D73" i="34"/>
  <c r="D72" i="34"/>
  <c r="D71" i="34"/>
  <c r="D70" i="34"/>
  <c r="D69" i="34"/>
  <c r="D68" i="34"/>
  <c r="D67" i="34" l="1"/>
  <c r="D66" i="34"/>
  <c r="D65" i="34"/>
  <c r="D64" i="34"/>
  <c r="D63" i="34"/>
  <c r="D62" i="34"/>
  <c r="D61" i="34"/>
  <c r="D60" i="34"/>
  <c r="D59" i="34" l="1"/>
  <c r="D58" i="34"/>
  <c r="D57" i="34"/>
  <c r="D56" i="34"/>
  <c r="D55" i="34"/>
  <c r="D54" i="34"/>
  <c r="D53" i="34"/>
  <c r="D52" i="34"/>
  <c r="D51" i="34"/>
  <c r="D50" i="34"/>
  <c r="D49" i="34"/>
  <c r="D48" i="34"/>
  <c r="D47" i="34"/>
  <c r="D46" i="34"/>
  <c r="D45" i="34"/>
  <c r="D44" i="34"/>
  <c r="D34" i="34" l="1"/>
  <c r="D19" i="34"/>
  <c r="D18" i="34"/>
  <c r="D17" i="34"/>
  <c r="D43" i="34"/>
  <c r="D42" i="34"/>
  <c r="D41" i="34"/>
  <c r="D40" i="34"/>
  <c r="D39" i="34" l="1"/>
  <c r="D33" i="34"/>
  <c r="D32" i="34"/>
  <c r="D31" i="34"/>
  <c r="D30" i="34"/>
  <c r="D29" i="34"/>
  <c r="D28" i="34"/>
  <c r="D27" i="34"/>
  <c r="D26" i="34"/>
  <c r="D16" i="34"/>
  <c r="D15" i="34"/>
  <c r="D14" i="34"/>
  <c r="D13" i="34"/>
  <c r="D12" i="34"/>
  <c r="D11" i="34"/>
  <c r="D10" i="34"/>
  <c r="D9" i="34"/>
  <c r="D8" i="34"/>
  <c r="D38" i="34"/>
  <c r="D37" i="34"/>
  <c r="D36" i="34"/>
  <c r="D35" i="34"/>
  <c r="D25" i="34"/>
  <c r="D24" i="34"/>
  <c r="D23" i="34"/>
  <c r="D22" i="34"/>
  <c r="D21" i="34"/>
  <c r="D20" i="34"/>
  <c r="D7" i="34"/>
  <c r="D6" i="34"/>
  <c r="D5" i="34"/>
  <c r="D4" i="34"/>
  <c r="D3" i="34"/>
  <c r="D10" i="32" l="1"/>
  <c r="D11" i="32"/>
  <c r="D12" i="32"/>
  <c r="D13" i="32"/>
  <c r="D14" i="32"/>
  <c r="D15" i="32"/>
  <c r="D16" i="32"/>
  <c r="D17" i="32"/>
  <c r="D18" i="32"/>
  <c r="D19" i="32"/>
  <c r="D20" i="32"/>
  <c r="D21" i="32"/>
  <c r="D22" i="32"/>
  <c r="D23" i="32"/>
  <c r="D24" i="32"/>
  <c r="D25" i="32"/>
  <c r="D26" i="32"/>
  <c r="D27" i="32"/>
  <c r="D28" i="32"/>
  <c r="D29" i="32"/>
  <c r="D30" i="32"/>
  <c r="D31" i="32"/>
  <c r="D32" i="32"/>
  <c r="D33" i="32"/>
  <c r="D34" i="32"/>
  <c r="D35" i="32"/>
  <c r="D36" i="32"/>
  <c r="D37" i="32"/>
  <c r="D38" i="32"/>
  <c r="D39" i="32"/>
  <c r="D40" i="32"/>
  <c r="D41" i="32"/>
  <c r="D42" i="32"/>
  <c r="D43" i="32"/>
  <c r="D44" i="32"/>
  <c r="D45" i="32"/>
  <c r="D46" i="32"/>
  <c r="D47" i="32"/>
  <c r="D48" i="32"/>
  <c r="D49" i="32"/>
  <c r="D50" i="32"/>
  <c r="D51" i="32"/>
  <c r="D52" i="32"/>
  <c r="D53" i="32"/>
  <c r="D54" i="32"/>
  <c r="D55" i="32"/>
  <c r="D56" i="32"/>
  <c r="D57" i="32"/>
  <c r="D58" i="32"/>
  <c r="D59" i="32"/>
  <c r="D60" i="32"/>
  <c r="D61" i="32"/>
  <c r="D62" i="32"/>
  <c r="D63" i="32"/>
  <c r="D64" i="32"/>
  <c r="D65" i="32"/>
  <c r="D66" i="32"/>
  <c r="D67" i="32"/>
  <c r="D68" i="32"/>
  <c r="D69" i="32"/>
  <c r="D70" i="32"/>
  <c r="D71" i="32"/>
  <c r="D72" i="32"/>
  <c r="D73" i="32"/>
  <c r="D74" i="32"/>
  <c r="D75" i="32"/>
  <c r="D76" i="32"/>
  <c r="D77" i="32"/>
  <c r="D78" i="32"/>
  <c r="D79" i="32"/>
  <c r="D80" i="32"/>
  <c r="D81" i="32"/>
  <c r="D82" i="32"/>
  <c r="D83" i="32"/>
  <c r="D84" i="32"/>
  <c r="D85" i="32"/>
  <c r="D86" i="32"/>
  <c r="D87" i="32"/>
  <c r="D88" i="32"/>
  <c r="D89" i="32"/>
  <c r="D90" i="32"/>
  <c r="D91" i="32"/>
  <c r="D92" i="32"/>
  <c r="D93" i="32"/>
  <c r="D94" i="32"/>
  <c r="D95" i="32"/>
  <c r="D96" i="32"/>
  <c r="D97" i="32"/>
  <c r="D98" i="32"/>
  <c r="D99" i="32"/>
  <c r="D100" i="32"/>
  <c r="D101" i="32"/>
  <c r="D102" i="32"/>
  <c r="D103" i="32"/>
  <c r="D104" i="32"/>
  <c r="D105" i="32"/>
  <c r="D106" i="32"/>
  <c r="D107" i="32"/>
  <c r="D108" i="32"/>
  <c r="D109" i="32"/>
  <c r="D110" i="32"/>
  <c r="D111" i="32"/>
  <c r="D112" i="32"/>
  <c r="D113" i="32"/>
  <c r="D114" i="32"/>
  <c r="D115" i="32"/>
  <c r="D116" i="32"/>
  <c r="D117" i="32"/>
  <c r="D118" i="32"/>
  <c r="D119" i="32"/>
  <c r="D120" i="32"/>
  <c r="D121" i="32"/>
  <c r="D122" i="32"/>
  <c r="D123" i="32"/>
  <c r="D124" i="32"/>
  <c r="D125" i="32"/>
  <c r="D126" i="32"/>
  <c r="D127" i="32"/>
  <c r="D128" i="32"/>
  <c r="D129" i="32"/>
  <c r="D130" i="32"/>
  <c r="D131" i="32"/>
  <c r="D132" i="32"/>
  <c r="D133" i="32"/>
  <c r="D134" i="32"/>
  <c r="D135" i="32"/>
  <c r="D136" i="32"/>
  <c r="D137" i="32"/>
  <c r="D138" i="32"/>
  <c r="D139" i="32"/>
  <c r="D140" i="32"/>
  <c r="D141" i="32"/>
  <c r="D142" i="32"/>
  <c r="D143" i="32"/>
  <c r="D144" i="32"/>
  <c r="D145" i="32"/>
  <c r="D146" i="32"/>
  <c r="D147" i="32"/>
  <c r="D148" i="32"/>
  <c r="D149" i="32"/>
  <c r="D150" i="32"/>
  <c r="D151" i="32"/>
  <c r="D152" i="32"/>
  <c r="D153" i="32"/>
  <c r="D154" i="32"/>
  <c r="D155" i="32"/>
  <c r="D156" i="32"/>
  <c r="D157" i="32"/>
  <c r="D158" i="32"/>
  <c r="D159" i="32"/>
  <c r="D160" i="32"/>
  <c r="D161" i="32"/>
  <c r="D162" i="32"/>
  <c r="D163" i="32"/>
  <c r="D164" i="32"/>
  <c r="D165" i="32"/>
  <c r="D166" i="32"/>
  <c r="D167" i="32"/>
  <c r="D168" i="32"/>
  <c r="D169" i="32"/>
  <c r="D170" i="32"/>
  <c r="D171" i="32"/>
  <c r="D172" i="32"/>
  <c r="D173" i="32"/>
  <c r="D174" i="32"/>
  <c r="D175" i="32"/>
  <c r="D176" i="32"/>
  <c r="D177" i="32"/>
  <c r="D178" i="32"/>
  <c r="D179" i="32"/>
  <c r="D180" i="32"/>
  <c r="D181" i="32"/>
  <c r="D182" i="32"/>
  <c r="D183" i="32"/>
  <c r="D184" i="32"/>
  <c r="D185" i="32"/>
  <c r="D186" i="32"/>
  <c r="D187" i="32"/>
  <c r="D188" i="32"/>
  <c r="D189" i="32"/>
  <c r="D190" i="32"/>
  <c r="D191" i="32"/>
  <c r="D192" i="32"/>
  <c r="D193" i="32"/>
  <c r="D194" i="32"/>
  <c r="D195" i="32"/>
  <c r="D196" i="32"/>
  <c r="D197" i="32"/>
  <c r="D198" i="32"/>
  <c r="D199" i="32"/>
  <c r="D200" i="32"/>
  <c r="D201" i="32"/>
  <c r="D202" i="32"/>
  <c r="D203" i="32"/>
  <c r="D204" i="32"/>
  <c r="D205" i="32"/>
  <c r="D206" i="32"/>
  <c r="D207" i="32"/>
  <c r="D208" i="32"/>
  <c r="D209" i="32"/>
  <c r="D210" i="32"/>
  <c r="D211" i="32"/>
  <c r="D212" i="32"/>
  <c r="D213" i="32"/>
  <c r="D214" i="32"/>
  <c r="D215" i="32"/>
  <c r="D216" i="32"/>
  <c r="D217" i="32"/>
  <c r="D218" i="32"/>
  <c r="D219" i="32"/>
  <c r="D220" i="32"/>
  <c r="D221" i="32"/>
  <c r="D222" i="32"/>
  <c r="D223" i="32"/>
  <c r="D224" i="32"/>
  <c r="D225" i="32"/>
  <c r="D226" i="32"/>
  <c r="D227" i="32"/>
  <c r="D228" i="32"/>
  <c r="D229" i="32"/>
  <c r="D230" i="32"/>
  <c r="D231" i="32"/>
  <c r="D232" i="32"/>
  <c r="D233" i="32"/>
  <c r="D234" i="32"/>
  <c r="D235" i="32"/>
  <c r="D236" i="32"/>
  <c r="D237" i="32"/>
  <c r="D238" i="32"/>
  <c r="D239" i="32"/>
  <c r="D240" i="32"/>
  <c r="D241" i="32"/>
  <c r="D242" i="32"/>
  <c r="D243" i="32"/>
  <c r="D244" i="32"/>
  <c r="D245" i="32"/>
  <c r="D246" i="32"/>
  <c r="D247" i="32"/>
  <c r="D248" i="32"/>
  <c r="D249" i="32"/>
  <c r="D250" i="32"/>
  <c r="D251" i="32"/>
  <c r="D252" i="32"/>
  <c r="D253" i="32"/>
  <c r="D254" i="32"/>
  <c r="D255" i="32"/>
  <c r="D256" i="32"/>
  <c r="D257" i="32"/>
  <c r="D258" i="32"/>
  <c r="D259" i="32"/>
  <c r="D260" i="32"/>
  <c r="D261" i="32"/>
  <c r="D262" i="32"/>
  <c r="D263" i="32"/>
  <c r="D264" i="32"/>
  <c r="D265" i="32"/>
  <c r="D266" i="32"/>
  <c r="D267" i="32"/>
  <c r="D268" i="32"/>
  <c r="D269" i="32"/>
  <c r="D270" i="32"/>
  <c r="D271" i="32"/>
  <c r="D272" i="32"/>
  <c r="D273" i="32"/>
  <c r="D274" i="32"/>
  <c r="D275" i="32"/>
  <c r="D276" i="32"/>
  <c r="D277" i="32"/>
  <c r="D278" i="32"/>
  <c r="D279" i="32"/>
  <c r="D280" i="32"/>
  <c r="D281" i="32"/>
  <c r="D282" i="32"/>
  <c r="D283" i="32"/>
  <c r="D284" i="32"/>
  <c r="D285" i="32"/>
  <c r="D286" i="32"/>
  <c r="D287" i="32"/>
  <c r="D288" i="32"/>
  <c r="D289" i="32"/>
  <c r="D290" i="32"/>
  <c r="D291" i="32"/>
  <c r="D292" i="32"/>
  <c r="D293" i="32"/>
  <c r="D294" i="32"/>
  <c r="D295" i="32"/>
  <c r="D296" i="32"/>
  <c r="D297" i="32"/>
  <c r="D299" i="32"/>
  <c r="D300" i="32"/>
  <c r="D301" i="32"/>
  <c r="D302" i="32"/>
  <c r="D303" i="32"/>
  <c r="D304" i="32"/>
  <c r="D305" i="32"/>
  <c r="D306" i="32"/>
  <c r="D307" i="32"/>
  <c r="D308" i="32"/>
  <c r="D309" i="32"/>
  <c r="D310" i="32"/>
  <c r="D311" i="32"/>
  <c r="D312" i="32"/>
  <c r="D313" i="32"/>
  <c r="D314" i="32"/>
  <c r="D315" i="32"/>
  <c r="D316" i="32"/>
  <c r="D317" i="32"/>
  <c r="D318" i="32"/>
  <c r="D319" i="32"/>
  <c r="D320" i="32"/>
  <c r="D321" i="32"/>
  <c r="D322" i="32"/>
  <c r="D323" i="32"/>
  <c r="D324" i="32"/>
  <c r="D325" i="32"/>
  <c r="D326" i="32"/>
  <c r="D327" i="32"/>
  <c r="D328" i="32"/>
  <c r="D329" i="32"/>
  <c r="D330" i="32"/>
  <c r="D331" i="32"/>
  <c r="D332" i="32"/>
  <c r="D333" i="32"/>
  <c r="D334" i="32"/>
  <c r="D335" i="32"/>
  <c r="D336" i="32"/>
  <c r="D337" i="32"/>
  <c r="D338" i="32"/>
  <c r="D339" i="32"/>
  <c r="D340" i="32"/>
  <c r="D341" i="32"/>
  <c r="D342" i="32"/>
  <c r="D343" i="32"/>
  <c r="D344" i="32"/>
  <c r="D345" i="32"/>
  <c r="D346" i="32"/>
  <c r="D347" i="32"/>
  <c r="D348" i="32"/>
  <c r="D349" i="32"/>
  <c r="D350" i="32"/>
  <c r="D351" i="32"/>
  <c r="D352" i="32"/>
  <c r="D353" i="32"/>
  <c r="D354" i="32"/>
  <c r="D355" i="32"/>
  <c r="D356" i="32"/>
  <c r="D357" i="32"/>
  <c r="D358" i="32"/>
  <c r="D359" i="32"/>
  <c r="D360" i="32"/>
  <c r="D361" i="32"/>
  <c r="D4" i="32"/>
  <c r="D5" i="32"/>
  <c r="D6" i="32"/>
  <c r="D7" i="32"/>
  <c r="D8" i="32"/>
  <c r="D9" i="32"/>
  <c r="P42" i="10" l="1"/>
  <c r="D3" i="32" l="1"/>
  <c r="D362" i="30" l="1"/>
  <c r="D361" i="30"/>
  <c r="D360" i="30"/>
  <c r="D359" i="30"/>
  <c r="D358" i="30"/>
  <c r="D357" i="30"/>
  <c r="D356" i="30"/>
  <c r="D355" i="30"/>
  <c r="D354" i="30"/>
  <c r="D353" i="30"/>
  <c r="D352" i="30"/>
  <c r="D351" i="30"/>
  <c r="D350" i="30"/>
  <c r="D349" i="30"/>
  <c r="D347" i="30"/>
  <c r="D346" i="30"/>
  <c r="D348" i="30" l="1"/>
  <c r="D345" i="30"/>
  <c r="D326" i="30"/>
  <c r="D320" i="30"/>
  <c r="D204" i="30"/>
  <c r="D189" i="30"/>
  <c r="D169" i="30"/>
  <c r="D152" i="30"/>
  <c r="D27" i="30"/>
  <c r="D294" i="30" l="1"/>
  <c r="D337" i="30"/>
  <c r="D310" i="30"/>
  <c r="D309" i="30"/>
  <c r="D293" i="30"/>
  <c r="D292" i="30"/>
  <c r="D286" i="30"/>
  <c r="D285" i="30"/>
  <c r="D284" i="30"/>
  <c r="D283" i="30"/>
  <c r="D344" i="30"/>
  <c r="D343" i="30"/>
  <c r="D342" i="30"/>
  <c r="D336" i="30"/>
  <c r="D335" i="30"/>
  <c r="D334" i="30" l="1"/>
  <c r="D333" i="30"/>
  <c r="D332" i="30"/>
  <c r="D325" i="30"/>
  <c r="D324" i="30"/>
  <c r="D319" i="30"/>
  <c r="D318" i="30"/>
  <c r="D317" i="30"/>
  <c r="D316" i="30"/>
  <c r="D307" i="30"/>
  <c r="D306" i="30"/>
  <c r="D305" i="30"/>
  <c r="D291" i="30"/>
  <c r="D282" i="30"/>
  <c r="D280" i="30"/>
  <c r="D341" i="30"/>
  <c r="D340" i="30"/>
  <c r="D339" i="30"/>
  <c r="D338" i="30"/>
  <c r="D331" i="30"/>
  <c r="D330" i="30"/>
  <c r="D329" i="30"/>
  <c r="D328" i="30"/>
  <c r="D327" i="30"/>
  <c r="D323" i="30"/>
  <c r="D322" i="30"/>
  <c r="D321" i="30"/>
  <c r="D315" i="30"/>
  <c r="D314" i="30"/>
  <c r="D313" i="30"/>
  <c r="D312" i="30"/>
  <c r="D311" i="30"/>
  <c r="D304" i="30"/>
  <c r="D303" i="30"/>
  <c r="D302" i="30"/>
  <c r="D301" i="30"/>
  <c r="D300" i="30"/>
  <c r="D299" i="30"/>
  <c r="D298" i="30"/>
  <c r="D297" i="30"/>
  <c r="D296" i="30"/>
  <c r="D295" i="30"/>
  <c r="D290" i="30"/>
  <c r="D308" i="30"/>
  <c r="D289" i="30"/>
  <c r="D288" i="30"/>
  <c r="D287" i="30"/>
  <c r="D279" i="30"/>
  <c r="D278" i="30"/>
  <c r="D277" i="30"/>
  <c r="D276" i="30"/>
  <c r="D275" i="30"/>
  <c r="D274" i="30"/>
  <c r="D273" i="30"/>
  <c r="D272" i="30"/>
  <c r="D271" i="30"/>
  <c r="D270" i="30" l="1"/>
  <c r="D269" i="30"/>
  <c r="D268" i="30"/>
  <c r="D267" i="30"/>
  <c r="D266" i="30"/>
  <c r="D265" i="30"/>
  <c r="D264" i="30"/>
  <c r="D263" i="30"/>
  <c r="D262" i="30"/>
  <c r="D259" i="30"/>
  <c r="D258" i="30"/>
  <c r="D257" i="30"/>
  <c r="D256" i="30"/>
  <c r="D255" i="30"/>
  <c r="D254" i="30"/>
  <c r="D253" i="30"/>
  <c r="D252" i="30"/>
  <c r="D251" i="30"/>
  <c r="D250" i="30"/>
  <c r="D249" i="30"/>
  <c r="D248" i="30"/>
  <c r="D247" i="30"/>
  <c r="D246" i="30"/>
  <c r="D245" i="30"/>
  <c r="D244" i="30"/>
  <c r="D243" i="30"/>
  <c r="D242" i="30"/>
  <c r="D241" i="30"/>
  <c r="D240" i="30"/>
  <c r="D239" i="30"/>
  <c r="D238" i="30"/>
  <c r="D237" i="30"/>
  <c r="D236" i="30"/>
  <c r="D235" i="30"/>
  <c r="D234" i="30"/>
  <c r="D233" i="30"/>
  <c r="D232" i="30"/>
  <c r="D231" i="30"/>
  <c r="D230" i="30"/>
  <c r="D229" i="30"/>
  <c r="D228" i="30"/>
  <c r="D227" i="30"/>
  <c r="D226" i="30"/>
  <c r="D225" i="30"/>
  <c r="D224" i="30"/>
  <c r="D223" i="30"/>
  <c r="D222" i="30"/>
  <c r="D221" i="30"/>
  <c r="D220" i="30"/>
  <c r="D219" i="30"/>
  <c r="D218" i="30"/>
  <c r="D217" i="30"/>
  <c r="D216" i="30"/>
  <c r="D215" i="30"/>
  <c r="D214" i="30"/>
  <c r="D213" i="30"/>
  <c r="D212" i="30"/>
  <c r="D211" i="30"/>
  <c r="D210" i="30"/>
  <c r="D209" i="30"/>
  <c r="D208" i="30"/>
  <c r="D207" i="30"/>
  <c r="D206" i="30"/>
  <c r="D205" i="30"/>
  <c r="D203" i="30"/>
  <c r="D202" i="30"/>
  <c r="D201" i="30"/>
  <c r="D200" i="30"/>
  <c r="D199" i="30"/>
  <c r="D198" i="30"/>
  <c r="D197" i="30"/>
  <c r="D196" i="30"/>
  <c r="D195" i="30"/>
  <c r="D194" i="30"/>
  <c r="D193" i="30"/>
  <c r="D192" i="30"/>
  <c r="D191" i="30"/>
  <c r="D190" i="30"/>
  <c r="D188" i="30"/>
  <c r="D187" i="30"/>
  <c r="D186" i="30"/>
  <c r="D185" i="30"/>
  <c r="D184" i="30"/>
  <c r="D183" i="30"/>
  <c r="D182" i="30"/>
  <c r="D181" i="30"/>
  <c r="D180" i="30"/>
  <c r="D179" i="30"/>
  <c r="D178" i="30"/>
  <c r="D177" i="30"/>
  <c r="D176" i="30"/>
  <c r="D175" i="30"/>
  <c r="D174" i="30"/>
  <c r="D173" i="30"/>
  <c r="D172" i="30"/>
  <c r="D171" i="30"/>
  <c r="D170" i="30"/>
  <c r="D168" i="30"/>
  <c r="D167" i="30"/>
  <c r="D166" i="30"/>
  <c r="D165" i="30"/>
  <c r="D164" i="30"/>
  <c r="D163" i="30"/>
  <c r="D162" i="30"/>
  <c r="D161" i="30"/>
  <c r="D160" i="30"/>
  <c r="D159" i="30"/>
  <c r="D158" i="30"/>
  <c r="D157" i="30"/>
  <c r="D156" i="30"/>
  <c r="D155" i="30"/>
  <c r="D154" i="30"/>
  <c r="D153" i="30"/>
  <c r="D151" i="30"/>
  <c r="D150" i="30"/>
  <c r="D149" i="30"/>
  <c r="D148" i="30"/>
  <c r="D147" i="30"/>
  <c r="D146" i="30"/>
  <c r="D145" i="30"/>
  <c r="D144" i="30"/>
  <c r="D143" i="30"/>
  <c r="D142" i="30"/>
  <c r="D141" i="30"/>
  <c r="D140" i="30"/>
  <c r="D139" i="30"/>
  <c r="D138" i="30"/>
  <c r="D137" i="30"/>
  <c r="D136" i="30"/>
  <c r="D135" i="30"/>
  <c r="D134" i="30"/>
  <c r="D133" i="30"/>
  <c r="D132" i="30"/>
  <c r="D131" i="30"/>
  <c r="D130" i="30"/>
  <c r="D129" i="30"/>
  <c r="D128" i="30"/>
  <c r="D127" i="30"/>
  <c r="D126" i="30"/>
  <c r="D125" i="30"/>
  <c r="D124" i="30"/>
  <c r="D123" i="30"/>
  <c r="D122" i="30"/>
  <c r="D121" i="30"/>
  <c r="D120" i="30"/>
  <c r="D119" i="30"/>
  <c r="D118" i="30"/>
  <c r="D117" i="30"/>
  <c r="D116" i="30"/>
  <c r="D115" i="30"/>
  <c r="D114" i="30"/>
  <c r="D113" i="30"/>
  <c r="D112" i="30"/>
  <c r="D111" i="30"/>
  <c r="D110" i="30"/>
  <c r="D109" i="30"/>
  <c r="D108" i="30"/>
  <c r="D107" i="30"/>
  <c r="D106" i="30"/>
  <c r="D105" i="30"/>
  <c r="D104" i="30"/>
  <c r="D103" i="30"/>
  <c r="D102" i="30"/>
  <c r="D101" i="30"/>
  <c r="D100" i="30"/>
  <c r="D99" i="30"/>
  <c r="D98" i="30"/>
  <c r="D97" i="30"/>
  <c r="D96" i="30"/>
  <c r="D95" i="30"/>
  <c r="D94" i="30"/>
  <c r="D93" i="30"/>
  <c r="D92" i="30"/>
  <c r="D91" i="30"/>
  <c r="D90" i="30"/>
  <c r="D89" i="30"/>
  <c r="D88" i="30"/>
  <c r="D87" i="30"/>
  <c r="D86" i="30"/>
  <c r="D85" i="30"/>
  <c r="D84" i="30"/>
  <c r="D83" i="30"/>
  <c r="D82" i="30"/>
  <c r="D81" i="30"/>
  <c r="D80" i="30"/>
  <c r="D79" i="30"/>
  <c r="D78" i="30"/>
  <c r="D77" i="30"/>
  <c r="D76" i="30"/>
  <c r="D75" i="30"/>
  <c r="D74" i="30"/>
  <c r="D73" i="30"/>
  <c r="D72" i="30"/>
  <c r="D71" i="30"/>
  <c r="D70" i="30"/>
  <c r="D69" i="30"/>
  <c r="D68" i="30"/>
  <c r="D67" i="30"/>
  <c r="D66" i="30"/>
  <c r="D65" i="30"/>
  <c r="D64" i="30"/>
  <c r="D63" i="30"/>
  <c r="D62" i="30"/>
  <c r="D61" i="30"/>
  <c r="D60" i="30"/>
  <c r="D59" i="30"/>
  <c r="D58" i="30"/>
  <c r="D57" i="30"/>
  <c r="D56" i="30"/>
  <c r="D55" i="30"/>
  <c r="D54" i="30"/>
  <c r="D53" i="30"/>
  <c r="D52" i="30"/>
  <c r="D51" i="30"/>
  <c r="D50" i="30"/>
  <c r="D49" i="30"/>
  <c r="D48" i="30"/>
  <c r="D47" i="30"/>
  <c r="D46" i="30"/>
  <c r="D45" i="30"/>
  <c r="D44" i="30"/>
  <c r="D43" i="30"/>
  <c r="D42" i="30"/>
  <c r="D41" i="30"/>
  <c r="D40" i="30"/>
  <c r="D39" i="30"/>
  <c r="D38" i="30"/>
  <c r="D37" i="30"/>
  <c r="D36" i="30"/>
  <c r="D35" i="30"/>
  <c r="D34" i="30"/>
  <c r="D33" i="30"/>
  <c r="D32" i="30"/>
  <c r="D31" i="30"/>
  <c r="D30" i="30"/>
  <c r="D29" i="30"/>
  <c r="D28" i="30"/>
  <c r="D26" i="30"/>
  <c r="D25" i="30"/>
  <c r="D24" i="30"/>
  <c r="D23" i="30"/>
  <c r="D22" i="30"/>
  <c r="D21" i="30"/>
  <c r="D20" i="30"/>
  <c r="D19" i="30"/>
  <c r="D18" i="30"/>
  <c r="D17" i="30"/>
  <c r="D16" i="30"/>
  <c r="D15" i="30"/>
  <c r="D14" i="30"/>
  <c r="D13" i="30"/>
  <c r="D12" i="30"/>
  <c r="D11" i="30"/>
  <c r="D10" i="30"/>
  <c r="D9" i="30"/>
  <c r="D8" i="30"/>
  <c r="D7" i="30"/>
  <c r="D6" i="30"/>
  <c r="D5" i="30"/>
  <c r="D4" i="30"/>
  <c r="D3" i="30"/>
  <c r="D333" i="7" l="1"/>
  <c r="D334" i="7"/>
  <c r="D332" i="7"/>
  <c r="D331" i="7"/>
  <c r="D330" i="7"/>
  <c r="D329" i="7"/>
  <c r="D328" i="7"/>
  <c r="D327" i="7"/>
  <c r="D326" i="7"/>
  <c r="D325" i="7"/>
  <c r="D324" i="7"/>
  <c r="D323" i="7"/>
  <c r="D322" i="7"/>
  <c r="D319" i="7"/>
  <c r="D318" i="7"/>
  <c r="D317" i="7"/>
  <c r="D316" i="7"/>
  <c r="D342" i="7"/>
  <c r="D341" i="7"/>
  <c r="D340" i="7"/>
  <c r="D315" i="7"/>
  <c r="D314" i="7"/>
  <c r="D313" i="7"/>
  <c r="D307" i="7"/>
  <c r="D306" i="7"/>
  <c r="D305" i="7"/>
  <c r="D298" i="7"/>
  <c r="D297" i="7"/>
  <c r="D339" i="7"/>
  <c r="D338" i="7"/>
  <c r="D337" i="7"/>
  <c r="D336" i="7"/>
  <c r="D335" i="7"/>
  <c r="D321" i="7"/>
  <c r="D320" i="7"/>
  <c r="D304" i="7"/>
  <c r="D303" i="7"/>
  <c r="D296" i="7"/>
  <c r="D295" i="7"/>
  <c r="D294" i="7"/>
  <c r="D312" i="7" l="1"/>
  <c r="D311" i="7"/>
  <c r="D310" i="7"/>
  <c r="D309" i="7"/>
  <c r="D308" i="7"/>
  <c r="D302" i="7"/>
  <c r="D301" i="7"/>
  <c r="D300" i="7"/>
  <c r="D299" i="7"/>
  <c r="D293" i="7"/>
  <c r="D292" i="7"/>
  <c r="D291" i="7"/>
  <c r="D290" i="7"/>
  <c r="D289" i="7"/>
  <c r="D288" i="7"/>
  <c r="D287" i="7"/>
  <c r="D286" i="7"/>
  <c r="D285" i="7" l="1"/>
  <c r="D264" i="7"/>
  <c r="D263" i="7"/>
  <c r="D221" i="7"/>
  <c r="D220" i="7"/>
  <c r="D254" i="7" l="1"/>
  <c r="D253" i="7"/>
  <c r="D252" i="7"/>
  <c r="D260" i="7"/>
  <c r="D259" i="7"/>
  <c r="D258" i="7"/>
  <c r="D284" i="7"/>
  <c r="D283" i="7"/>
  <c r="D282" i="7"/>
  <c r="D281" i="7"/>
  <c r="D280" i="7"/>
  <c r="D279" i="7"/>
  <c r="D278" i="7"/>
  <c r="D277" i="7"/>
  <c r="D276" i="7"/>
  <c r="D275" i="7"/>
  <c r="D274" i="7"/>
  <c r="D273" i="7"/>
  <c r="D272" i="7"/>
  <c r="D271" i="7"/>
  <c r="D270" i="7"/>
  <c r="D269" i="7"/>
  <c r="D268" i="7"/>
  <c r="D267" i="7"/>
  <c r="D266" i="7"/>
  <c r="D265" i="7"/>
  <c r="D262" i="7"/>
  <c r="D261" i="7"/>
  <c r="D251" i="7"/>
  <c r="D250" i="7"/>
  <c r="D249" i="7"/>
  <c r="D257" i="7"/>
  <c r="D256" i="7"/>
  <c r="D255" i="7"/>
  <c r="D245" i="7"/>
  <c r="D244" i="7"/>
  <c r="D243" i="7"/>
  <c r="D248" i="7"/>
  <c r="D247" i="7"/>
  <c r="D246" i="7"/>
  <c r="D239" i="7"/>
  <c r="D238" i="7"/>
  <c r="D237" i="7"/>
  <c r="D236" i="7"/>
  <c r="D242" i="7"/>
  <c r="D241" i="7"/>
  <c r="D235" i="7" l="1"/>
  <c r="D234" i="7"/>
  <c r="D233" i="7"/>
  <c r="D232" i="7"/>
  <c r="D231" i="7"/>
  <c r="D219" i="7" l="1"/>
  <c r="D230" i="7"/>
  <c r="D229" i="7"/>
  <c r="D228" i="7"/>
  <c r="D227" i="7"/>
  <c r="D226" i="7"/>
  <c r="D225" i="7"/>
  <c r="D224" i="7"/>
  <c r="D223" i="7"/>
  <c r="D222" i="7"/>
  <c r="D198" i="7" l="1"/>
  <c r="D197" i="7"/>
  <c r="D196" i="7"/>
  <c r="D195" i="7"/>
  <c r="D218" i="7"/>
  <c r="D217" i="7"/>
  <c r="D216" i="7"/>
  <c r="D215" i="7"/>
  <c r="D214" i="7"/>
  <c r="D213" i="7"/>
  <c r="D212" i="7"/>
  <c r="D211" i="7"/>
  <c r="D210" i="7"/>
  <c r="D209" i="7"/>
  <c r="D208" i="7"/>
  <c r="D207" i="7"/>
  <c r="D206" i="7"/>
  <c r="D205" i="7"/>
  <c r="D204" i="7"/>
  <c r="D203" i="7"/>
  <c r="D202" i="7"/>
  <c r="D201" i="7"/>
  <c r="D200" i="7"/>
  <c r="D199" i="7"/>
  <c r="D194" i="7"/>
  <c r="D193" i="7"/>
  <c r="D192" i="7"/>
  <c r="D191" i="7"/>
  <c r="D190" i="7"/>
  <c r="D189" i="7"/>
  <c r="D188" i="7"/>
  <c r="D187" i="7"/>
  <c r="D186" i="7"/>
  <c r="D185" i="7"/>
  <c r="D176" i="7" l="1"/>
  <c r="D175" i="7"/>
  <c r="D174" i="7"/>
  <c r="D173" i="7"/>
  <c r="D172" i="7"/>
  <c r="D171" i="7"/>
  <c r="D184" i="7" l="1"/>
  <c r="D183" i="7"/>
  <c r="D182" i="7"/>
  <c r="D181" i="7"/>
  <c r="D180" i="7"/>
  <c r="D179" i="7"/>
  <c r="D178" i="7"/>
  <c r="D177" i="7"/>
  <c r="D170" i="7"/>
  <c r="D169" i="7"/>
  <c r="D168" i="7"/>
  <c r="D167" i="7"/>
  <c r="D116" i="7"/>
  <c r="D146" i="7"/>
  <c r="D166" i="7"/>
  <c r="D165" i="7"/>
  <c r="D164" i="7"/>
  <c r="D163" i="7"/>
  <c r="D162" i="7"/>
  <c r="D161" i="7"/>
  <c r="D160" i="7"/>
  <c r="D159" i="7"/>
  <c r="D158" i="7"/>
  <c r="D157" i="7"/>
  <c r="D156" i="7"/>
  <c r="D155" i="7"/>
  <c r="D154" i="7"/>
  <c r="D153" i="7"/>
  <c r="D152" i="7"/>
  <c r="D151" i="7"/>
  <c r="D150" i="7"/>
  <c r="D149" i="7"/>
  <c r="D148" i="7" l="1"/>
  <c r="D147" i="7"/>
  <c r="D145" i="7"/>
  <c r="D144" i="7"/>
  <c r="D143" i="7"/>
  <c r="D141" i="7"/>
  <c r="D140" i="7"/>
  <c r="D139" i="7"/>
  <c r="D138" i="7"/>
  <c r="D137" i="7"/>
  <c r="D136" i="7"/>
  <c r="D135" i="7"/>
  <c r="D134" i="7"/>
  <c r="D133" i="7"/>
  <c r="D142" i="7"/>
  <c r="D96" i="7" l="1"/>
  <c r="D115" i="7" l="1"/>
  <c r="D114" i="7"/>
  <c r="D95" i="7"/>
  <c r="D94" i="7"/>
  <c r="D132" i="7"/>
  <c r="D131" i="7"/>
  <c r="D130" i="7"/>
  <c r="D129" i="7"/>
  <c r="D113" i="7"/>
  <c r="D112" i="7"/>
  <c r="D111" i="7"/>
  <c r="D105" i="7"/>
  <c r="D104" i="7"/>
  <c r="D103" i="7"/>
  <c r="D102" i="7"/>
  <c r="D128" i="7"/>
  <c r="D127" i="7"/>
  <c r="D126" i="7"/>
  <c r="D125" i="7"/>
  <c r="D124" i="7"/>
  <c r="D110" i="7"/>
  <c r="D109" i="7"/>
  <c r="D101" i="7"/>
  <c r="D100" i="7"/>
  <c r="D99" i="7"/>
  <c r="D93" i="7"/>
  <c r="D92" i="7"/>
  <c r="D123" i="7"/>
  <c r="D122" i="7"/>
  <c r="D121" i="7"/>
  <c r="D120" i="7"/>
  <c r="D119" i="7"/>
  <c r="D118" i="7"/>
  <c r="D117" i="7"/>
  <c r="D108" i="7"/>
  <c r="D107" i="7"/>
  <c r="D106" i="7" l="1"/>
  <c r="D98" i="7"/>
  <c r="D97" i="7"/>
  <c r="D91" i="7"/>
  <c r="D90" i="7"/>
  <c r="D89" i="7"/>
  <c r="D88" i="7"/>
  <c r="D85" i="7" l="1"/>
  <c r="D84" i="7"/>
  <c r="D87" i="7" l="1"/>
  <c r="D86" i="7"/>
  <c r="D53" i="7"/>
  <c r="D52" i="7"/>
  <c r="D51" i="7"/>
  <c r="D50" i="7"/>
  <c r="D83" i="7"/>
  <c r="D82" i="7"/>
  <c r="D81" i="7"/>
  <c r="D80" i="7"/>
  <c r="D79" i="7"/>
  <c r="D69" i="7"/>
  <c r="D68" i="7"/>
  <c r="D67" i="7"/>
  <c r="D66" i="7"/>
  <c r="D65" i="7"/>
  <c r="D49" i="7"/>
  <c r="D48" i="7"/>
  <c r="D47" i="7"/>
  <c r="D34" i="7"/>
  <c r="D33" i="7"/>
  <c r="D32" i="7"/>
  <c r="D31" i="7"/>
  <c r="D78" i="7"/>
  <c r="D77" i="7"/>
  <c r="D64" i="7"/>
  <c r="D63" i="7"/>
  <c r="D46" i="7"/>
  <c r="D45" i="7"/>
  <c r="D44" i="7"/>
  <c r="D76" i="7"/>
  <c r="D75" i="7"/>
  <c r="D74" i="7"/>
  <c r="D73" i="7"/>
  <c r="D72" i="7"/>
  <c r="D71" i="7"/>
  <c r="D70" i="7"/>
  <c r="D62" i="7"/>
  <c r="D61" i="7"/>
  <c r="D60" i="7"/>
  <c r="D43" i="7"/>
  <c r="D59" i="7"/>
  <c r="D58" i="7"/>
  <c r="D57" i="7"/>
  <c r="D56" i="7"/>
  <c r="D55" i="7"/>
  <c r="D54" i="7"/>
  <c r="D42" i="7"/>
  <c r="D41" i="7"/>
  <c r="D40" i="7"/>
  <c r="D39" i="7"/>
  <c r="D38" i="7"/>
  <c r="D37" i="7"/>
  <c r="D36" i="7"/>
  <c r="D35" i="7"/>
  <c r="D28" i="7"/>
  <c r="D27" i="7"/>
  <c r="D25" i="7" l="1"/>
  <c r="D24" i="7"/>
  <c r="D23" i="7"/>
  <c r="D22" i="7"/>
  <c r="D15" i="7"/>
  <c r="D14" i="7"/>
  <c r="D26" i="7"/>
  <c r="D30" i="7"/>
  <c r="D29" i="7"/>
  <c r="D21" i="7"/>
  <c r="D20" i="7"/>
  <c r="D19" i="7"/>
  <c r="D13" i="7"/>
  <c r="D12" i="7"/>
  <c r="D11" i="7"/>
  <c r="D10" i="7"/>
  <c r="D9" i="7"/>
  <c r="D18" i="7"/>
  <c r="D17" i="7"/>
  <c r="D16" i="7"/>
  <c r="D8" i="7"/>
  <c r="D7" i="7"/>
  <c r="D6" i="7"/>
  <c r="D5" i="7"/>
  <c r="D4" i="7"/>
  <c r="D3" i="7"/>
  <c r="M3" i="17" l="1"/>
  <c r="N3" i="17"/>
  <c r="O3" i="17"/>
  <c r="P3" i="17"/>
  <c r="Q3" i="17"/>
  <c r="R3" i="17"/>
  <c r="S3" i="17"/>
  <c r="T3" i="17"/>
  <c r="U3" i="17"/>
  <c r="V3" i="17"/>
  <c r="W3" i="17"/>
  <c r="X3" i="17"/>
  <c r="Y3" i="17"/>
  <c r="Z3" i="17"/>
  <c r="AA3" i="17"/>
  <c r="M4" i="17"/>
  <c r="N4" i="17"/>
  <c r="O4" i="17"/>
  <c r="P4" i="17"/>
  <c r="Q4" i="17"/>
  <c r="R4" i="17"/>
  <c r="S4" i="17"/>
  <c r="T4" i="17"/>
  <c r="U4" i="17"/>
  <c r="V4" i="17"/>
  <c r="W4" i="17"/>
  <c r="X4" i="17"/>
  <c r="Y4" i="17"/>
  <c r="Z4" i="17"/>
  <c r="AA4" i="17"/>
  <c r="M5" i="17"/>
  <c r="N5" i="17"/>
  <c r="O5" i="17"/>
  <c r="P5" i="17"/>
  <c r="Q5" i="17"/>
  <c r="R5" i="17"/>
  <c r="S5" i="17"/>
  <c r="T5" i="17"/>
  <c r="U5" i="17"/>
  <c r="V5" i="17"/>
  <c r="W5" i="17"/>
  <c r="X5" i="17"/>
  <c r="Y5" i="17"/>
  <c r="Z5" i="17"/>
  <c r="AA5" i="17"/>
  <c r="M6" i="17"/>
  <c r="N6" i="17"/>
  <c r="O6" i="17"/>
  <c r="P6" i="17"/>
  <c r="Q6" i="17"/>
  <c r="R6" i="17"/>
  <c r="S6" i="17"/>
  <c r="T6" i="17"/>
  <c r="U6" i="17"/>
  <c r="V6" i="17"/>
  <c r="W6" i="17"/>
  <c r="X6" i="17"/>
  <c r="Y6" i="17"/>
  <c r="Z6" i="17"/>
  <c r="AA6" i="17"/>
  <c r="M7" i="17"/>
  <c r="N7" i="17"/>
  <c r="O7" i="17"/>
  <c r="P7" i="17"/>
  <c r="Q7" i="17"/>
  <c r="R7" i="17"/>
  <c r="S7" i="17"/>
  <c r="T7" i="17"/>
  <c r="U7" i="17"/>
  <c r="V7" i="17"/>
  <c r="W7" i="17"/>
  <c r="X7" i="17"/>
  <c r="Y7" i="17"/>
  <c r="Z7" i="17"/>
  <c r="AA7" i="17"/>
  <c r="M8" i="17"/>
  <c r="N8" i="17"/>
  <c r="O8" i="17"/>
  <c r="P8" i="17"/>
  <c r="Q8" i="17"/>
  <c r="R8" i="17"/>
  <c r="S8" i="17"/>
  <c r="T8" i="17"/>
  <c r="U8" i="17"/>
  <c r="V8" i="17"/>
  <c r="W8" i="17"/>
  <c r="X8" i="17"/>
  <c r="Y8" i="17"/>
  <c r="Z8" i="17"/>
  <c r="AA8" i="17"/>
  <c r="M9" i="17"/>
  <c r="N9" i="17"/>
  <c r="O9" i="17"/>
  <c r="P9" i="17"/>
  <c r="Q9" i="17"/>
  <c r="R9" i="17"/>
  <c r="S9" i="17"/>
  <c r="T9" i="17"/>
  <c r="U9" i="17"/>
  <c r="V9" i="17"/>
  <c r="W9" i="17"/>
  <c r="X9" i="17"/>
  <c r="Y9" i="17"/>
  <c r="Z9" i="17"/>
  <c r="AA9" i="17"/>
  <c r="M10" i="17"/>
  <c r="N10" i="17"/>
  <c r="O10" i="17"/>
  <c r="P10" i="17"/>
  <c r="Q10" i="17"/>
  <c r="R10" i="17"/>
  <c r="S10" i="17"/>
  <c r="T10" i="17"/>
  <c r="U10" i="17"/>
  <c r="V10" i="17"/>
  <c r="W10" i="17"/>
  <c r="X10" i="17"/>
  <c r="Y10" i="17"/>
  <c r="Z10" i="17"/>
  <c r="AA10" i="17"/>
  <c r="M2" i="17"/>
  <c r="N2" i="17"/>
  <c r="O2" i="17"/>
  <c r="P2" i="17"/>
  <c r="Q2" i="17"/>
  <c r="R2" i="17"/>
  <c r="S2" i="17"/>
  <c r="T2" i="17"/>
  <c r="U2" i="17"/>
  <c r="V2" i="17"/>
  <c r="W2" i="17"/>
  <c r="X2" i="17"/>
  <c r="Y2" i="17"/>
  <c r="Z2" i="17"/>
  <c r="AA2" i="17"/>
  <c r="AA1" i="17"/>
  <c r="Z1" i="17"/>
  <c r="Y1" i="17"/>
  <c r="X1" i="17"/>
  <c r="W1" i="17"/>
  <c r="V1" i="17"/>
  <c r="U1" i="17"/>
  <c r="T1" i="17"/>
  <c r="S1" i="17"/>
  <c r="R1" i="17"/>
  <c r="Q1" i="17"/>
  <c r="P1" i="17"/>
  <c r="O1" i="17"/>
  <c r="N1" i="17"/>
  <c r="M1" i="17"/>
  <c r="L2" i="17"/>
  <c r="L3" i="17"/>
  <c r="L4" i="17"/>
  <c r="L5" i="17"/>
  <c r="L6" i="17"/>
  <c r="L7" i="17"/>
  <c r="L8" i="17"/>
  <c r="L9" i="17"/>
  <c r="L10" i="17"/>
  <c r="L1" i="17"/>
  <c r="K3" i="17"/>
  <c r="K4" i="17"/>
  <c r="K5" i="17"/>
  <c r="K6" i="17"/>
  <c r="K7" i="17"/>
  <c r="K8" i="17"/>
  <c r="K9" i="17"/>
  <c r="K10" i="17"/>
  <c r="K2" i="17"/>
  <c r="K1" i="17"/>
  <c r="J3" i="17"/>
  <c r="J4" i="17"/>
  <c r="J5" i="17"/>
  <c r="J6" i="17"/>
  <c r="J7" i="17"/>
  <c r="J8" i="17"/>
  <c r="J9" i="17"/>
  <c r="J10" i="17"/>
  <c r="J2" i="17"/>
  <c r="J1" i="17"/>
  <c r="I3" i="17"/>
  <c r="I4" i="17"/>
  <c r="I5" i="17"/>
  <c r="I6" i="17"/>
  <c r="I7" i="17"/>
  <c r="I8" i="17"/>
  <c r="I9" i="17"/>
  <c r="I10" i="17"/>
  <c r="I2" i="17"/>
  <c r="I1"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E3" i="17"/>
  <c r="E4" i="17"/>
  <c r="E5" i="17"/>
  <c r="E6" i="17"/>
  <c r="E7" i="17"/>
  <c r="E8" i="17"/>
  <c r="E9" i="17"/>
  <c r="E10" i="17"/>
  <c r="E11" i="17"/>
  <c r="E12" i="17"/>
  <c r="E13" i="17"/>
  <c r="E14" i="17"/>
  <c r="E15" i="17"/>
  <c r="E16" i="17"/>
  <c r="E17" i="17"/>
  <c r="E18" i="17"/>
  <c r="E19" i="17"/>
  <c r="E20" i="17"/>
  <c r="E21" i="17"/>
  <c r="E22" i="17"/>
  <c r="E23" i="17"/>
  <c r="E24" i="17"/>
  <c r="E25" i="17"/>
  <c r="E26" i="17"/>
  <c r="E27" i="17"/>
  <c r="E28" i="17"/>
  <c r="E29" i="17"/>
  <c r="F2" i="17"/>
  <c r="E2" i="17"/>
  <c r="F1" i="17"/>
  <c r="E1" i="17"/>
  <c r="C42" i="10"/>
  <c r="D42" i="10"/>
  <c r="E42" i="10"/>
  <c r="F42" i="10"/>
  <c r="G42" i="10"/>
  <c r="H42" i="10"/>
  <c r="I42" i="10"/>
  <c r="J42" i="10"/>
  <c r="K42" i="10"/>
  <c r="L42" i="10"/>
  <c r="M42" i="10"/>
  <c r="N42" i="10"/>
  <c r="O42" i="10"/>
  <c r="B42" i="10"/>
  <c r="V43" i="9"/>
  <c r="U43" i="9"/>
  <c r="T43" i="9"/>
  <c r="S43" i="9"/>
  <c r="R43" i="9"/>
  <c r="Q43" i="9"/>
  <c r="P43" i="9"/>
  <c r="O43" i="9"/>
  <c r="N43" i="9"/>
  <c r="M43" i="9"/>
  <c r="L43" i="9"/>
  <c r="K43" i="9"/>
  <c r="J43" i="9"/>
  <c r="I43" i="9"/>
  <c r="H43" i="9"/>
  <c r="G43" i="9"/>
  <c r="F43" i="9"/>
  <c r="E43" i="9"/>
  <c r="D43" i="9"/>
  <c r="C43" i="9"/>
  <c r="B43" i="9"/>
  <c r="G28" i="4"/>
  <c r="F28" i="4"/>
  <c r="J27" i="4" s="1"/>
  <c r="G24" i="4"/>
  <c r="F24" i="4"/>
  <c r="G19" i="4"/>
  <c r="J18" i="4" s="1"/>
  <c r="F19" i="4"/>
  <c r="G11" i="4"/>
  <c r="F11" i="4"/>
  <c r="J10" i="4" s="1"/>
  <c r="G7" i="4"/>
  <c r="F7" i="4"/>
  <c r="J6" i="4"/>
  <c r="J23" i="4"/>
  <c r="R44" i="9" l="1"/>
  <c r="H44" i="9"/>
  <c r="M44" i="9"/>
  <c r="C44"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muhammed</author>
    <author>Masihuzzaman</author>
  </authors>
  <commentList>
    <comment ref="D219" authorId="0" shapeId="0" xr:uid="{00000000-0006-0000-0200-000001000000}">
      <text>
        <r>
          <rPr>
            <b/>
            <sz val="9"/>
            <color indexed="81"/>
            <rFont val="Tahoma"/>
            <family val="2"/>
          </rPr>
          <t>muhammed:</t>
        </r>
        <r>
          <rPr>
            <sz val="9"/>
            <color indexed="81"/>
            <rFont val="Tahoma"/>
            <family val="2"/>
          </rPr>
          <t xml:space="preserve">
thermostat changed and oil seperator also changed</t>
        </r>
      </text>
    </comment>
    <comment ref="D224" authorId="1" shapeId="0" xr:uid="{00000000-0006-0000-0200-000002000000}">
      <text>
        <r>
          <rPr>
            <b/>
            <sz val="9"/>
            <color indexed="81"/>
            <rFont val="Tahoma"/>
            <family val="2"/>
          </rPr>
          <t>Masihuzzaman:</t>
        </r>
        <r>
          <rPr>
            <sz val="9"/>
            <color indexed="81"/>
            <rFont val="Tahoma"/>
            <family val="2"/>
          </rPr>
          <t xml:space="preserve">
drive shaft, disengagement sleeve anf fork changed.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muhammed</author>
  </authors>
  <commentList>
    <comment ref="C10" authorId="0" shapeId="0" xr:uid="{00000000-0006-0000-0400-000001000000}">
      <text>
        <r>
          <rPr>
            <b/>
            <sz val="9"/>
            <color indexed="81"/>
            <rFont val="Tahoma"/>
            <family val="2"/>
          </rPr>
          <t>muhammed:</t>
        </r>
        <r>
          <rPr>
            <sz val="9"/>
            <color indexed="81"/>
            <rFont val="Tahoma"/>
            <family val="2"/>
          </rPr>
          <t xml:space="preserve">
thermostat changed and oil seperator also changed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Masihuzzaman Abdul Hasnat</author>
  </authors>
  <commentList>
    <comment ref="C5" authorId="0" shapeId="0" xr:uid="{839C68A2-898A-419A-A190-11213E456B32}">
      <text>
        <r>
          <rPr>
            <b/>
            <sz val="9"/>
            <color indexed="81"/>
            <rFont val="Tahoma"/>
            <family val="2"/>
          </rPr>
          <t>Masihuzzaman Abdul Hasnat:</t>
        </r>
        <r>
          <rPr>
            <sz val="9"/>
            <color indexed="81"/>
            <rFont val="Tahoma"/>
            <family val="2"/>
          </rPr>
          <t xml:space="preserve">
in this w/o only this item issued</t>
        </r>
      </text>
    </comment>
    <comment ref="D13" authorId="0" shapeId="0" xr:uid="{1FD08D87-BC40-4E70-8823-E68FBACF4724}">
      <text>
        <r>
          <rPr>
            <b/>
            <sz val="9"/>
            <color indexed="81"/>
            <rFont val="Tahoma"/>
            <family val="2"/>
          </rPr>
          <t>Masihuzzaman Abdul Hasnat:</t>
        </r>
        <r>
          <rPr>
            <sz val="9"/>
            <color indexed="81"/>
            <rFont val="Tahoma"/>
            <family val="2"/>
          </rPr>
          <t xml:space="preserve">
this part not issued</t>
        </r>
      </text>
    </comment>
    <comment ref="E24" authorId="0" shapeId="0" xr:uid="{187C9F20-3774-458F-AA11-6DA69B00A407}">
      <text>
        <r>
          <rPr>
            <b/>
            <sz val="9"/>
            <color indexed="81"/>
            <rFont val="Tahoma"/>
            <family val="2"/>
          </rPr>
          <t>Masihuzzaman Abdul Hasnat:</t>
        </r>
        <r>
          <rPr>
            <sz val="9"/>
            <color indexed="81"/>
            <rFont val="Tahoma"/>
            <family val="2"/>
          </rPr>
          <t xml:space="preserve">
this item not issued in this work order.</t>
        </r>
      </text>
    </comment>
    <comment ref="E29" authorId="0" shapeId="0" xr:uid="{6A9179F0-5A53-4F43-A3D4-4B44FB29DCBF}">
      <text>
        <r>
          <rPr>
            <b/>
            <sz val="9"/>
            <color indexed="81"/>
            <rFont val="Tahoma"/>
            <family val="2"/>
          </rPr>
          <t>Masihuzzaman Abdul Hasnat:</t>
        </r>
        <r>
          <rPr>
            <sz val="9"/>
            <color indexed="81"/>
            <rFont val="Tahoma"/>
            <family val="2"/>
          </rPr>
          <t xml:space="preserve">
issued in bulk</t>
        </r>
      </text>
    </comment>
    <comment ref="C51" authorId="0" shapeId="0" xr:uid="{8AF7243B-0EC0-4B0F-B41D-42C9EBC1EA77}">
      <text>
        <r>
          <rPr>
            <b/>
            <sz val="9"/>
            <color indexed="81"/>
            <rFont val="Tahoma"/>
            <family val="2"/>
          </rPr>
          <t>Masihuzzaman Abdul Hasnat:</t>
        </r>
        <r>
          <rPr>
            <sz val="9"/>
            <color indexed="81"/>
            <rFont val="Tahoma"/>
            <family val="2"/>
          </rPr>
          <t xml:space="preserve">
NO ODE IN ERP</t>
        </r>
      </text>
    </comment>
    <comment ref="D56" authorId="0" shapeId="0" xr:uid="{24B51A8E-5CE3-4DB4-8F36-C2A7776025B9}">
      <text>
        <r>
          <rPr>
            <b/>
            <sz val="9"/>
            <color indexed="81"/>
            <rFont val="Tahoma"/>
            <family val="2"/>
          </rPr>
          <t>Masihuzzaman Abdul Hasnat:</t>
        </r>
        <r>
          <rPr>
            <sz val="9"/>
            <color indexed="81"/>
            <rFont val="Tahoma"/>
            <family val="2"/>
          </rPr>
          <t xml:space="preserve">
QFM-WG</t>
        </r>
      </text>
    </comment>
    <comment ref="E71" authorId="0" shapeId="0" xr:uid="{439977A1-C035-4ACF-B197-8141D1E21C1A}">
      <text>
        <r>
          <rPr>
            <b/>
            <sz val="9"/>
            <color indexed="81"/>
            <rFont val="Tahoma"/>
            <family val="2"/>
          </rPr>
          <t>Masihuzzaman Abdul Hasnat:</t>
        </r>
        <r>
          <rPr>
            <sz val="9"/>
            <color indexed="81"/>
            <rFont val="Tahoma"/>
            <family val="2"/>
          </rPr>
          <t xml:space="preserve">
not issued</t>
        </r>
      </text>
    </comment>
    <comment ref="C81" authorId="0" shapeId="0" xr:uid="{18CBEE1D-C7F8-4367-973A-80B52D7C5C83}">
      <text>
        <r>
          <rPr>
            <b/>
            <sz val="9"/>
            <color indexed="81"/>
            <rFont val="Tahoma"/>
            <family val="2"/>
          </rPr>
          <t>Masihuzzaman Abdul Hasnat:</t>
        </r>
        <r>
          <rPr>
            <sz val="9"/>
            <color indexed="81"/>
            <rFont val="Tahoma"/>
            <family val="2"/>
          </rPr>
          <t xml:space="preserve">
ONLY TAPER BUSH TAKEN</t>
        </r>
      </text>
    </comment>
    <comment ref="H134" authorId="0" shapeId="0" xr:uid="{D1626246-D5FB-4727-B4E8-08309CBB2A6E}">
      <text>
        <r>
          <rPr>
            <b/>
            <sz val="9"/>
            <color indexed="81"/>
            <rFont val="Tahoma"/>
            <family val="2"/>
          </rPr>
          <t>Masihuzzaman Abdul Hasnat:</t>
        </r>
        <r>
          <rPr>
            <sz val="9"/>
            <color indexed="81"/>
            <rFont val="Tahoma"/>
            <family val="2"/>
          </rPr>
          <t xml:space="preserve">
roller repair</t>
        </r>
      </text>
    </comment>
    <comment ref="C445" authorId="0" shapeId="0" xr:uid="{51C1EF7A-D02C-4E84-B4AB-9A655006157D}">
      <text>
        <r>
          <rPr>
            <b/>
            <sz val="9"/>
            <color indexed="81"/>
            <rFont val="Tahoma"/>
            <family val="2"/>
          </rPr>
          <t>Masihuzzaman Abdul Hasnat:</t>
        </r>
        <r>
          <rPr>
            <sz val="9"/>
            <color indexed="81"/>
            <rFont val="Tahoma"/>
            <family val="2"/>
          </rPr>
          <t xml:space="preserve">
12435</t>
        </r>
      </text>
    </comment>
    <comment ref="D481" authorId="0" shapeId="0" xr:uid="{6A038310-6FDB-41C3-9CC3-390FA23BC3D6}">
      <text>
        <r>
          <rPr>
            <b/>
            <sz val="9"/>
            <color indexed="81"/>
            <rFont val="Tahoma"/>
            <family val="2"/>
          </rPr>
          <t>Masihuzzaman Abdul Hasnat:</t>
        </r>
        <r>
          <rPr>
            <sz val="9"/>
            <color indexed="81"/>
            <rFont val="Tahoma"/>
            <family val="2"/>
          </rPr>
          <t xml:space="preserve">
ITEM NOT IN ACTIVE STATE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Masihuzzaman Abdul Hasnat</author>
  </authors>
  <commentList>
    <comment ref="E210" authorId="0" shapeId="0" xr:uid="{A36C043C-3653-466A-B1E8-8392239664BF}">
      <text>
        <r>
          <rPr>
            <b/>
            <sz val="9"/>
            <color indexed="81"/>
            <rFont val="Tahoma"/>
            <family val="2"/>
          </rPr>
          <t>Masihuzzaman Abdul Hasnat:</t>
        </r>
        <r>
          <rPr>
            <sz val="9"/>
            <color indexed="81"/>
            <rFont val="Tahoma"/>
            <family val="2"/>
          </rPr>
          <t xml:space="preserve">
NO UOM</t>
        </r>
      </text>
    </comment>
  </commentList>
</comments>
</file>

<file path=xl/sharedStrings.xml><?xml version="1.0" encoding="utf-8"?>
<sst xmlns="http://schemas.openxmlformats.org/spreadsheetml/2006/main" count="39007" uniqueCount="8901">
  <si>
    <t xml:space="preserve">                 MACHINE DOWN TIME REPORT 2018  Milling</t>
  </si>
  <si>
    <t xml:space="preserve">Month </t>
  </si>
  <si>
    <t>Location</t>
  </si>
  <si>
    <t>Date</t>
  </si>
  <si>
    <t>Machine name / fault</t>
  </si>
  <si>
    <t>Time</t>
  </si>
  <si>
    <t>Breakdown time</t>
  </si>
  <si>
    <t>Total</t>
  </si>
  <si>
    <t>Jan</t>
  </si>
  <si>
    <t>Mill A</t>
  </si>
  <si>
    <t>Electrical work on transformer</t>
  </si>
  <si>
    <t>8 hr 15 min</t>
  </si>
  <si>
    <t>10 hrs</t>
  </si>
  <si>
    <t>PLC communication fault and recified by Buhler Engineer</t>
  </si>
  <si>
    <t>1 hr 45 min</t>
  </si>
  <si>
    <t>Mill B</t>
  </si>
  <si>
    <t>B4C feed roll belt broken</t>
  </si>
  <si>
    <t>2 hr</t>
  </si>
  <si>
    <t>12 hrs 12 min</t>
  </si>
  <si>
    <t>C8 shear pin broken</t>
  </si>
  <si>
    <t>45 min</t>
  </si>
  <si>
    <t xml:space="preserve">B3 roll tripped </t>
  </si>
  <si>
    <t>10 min</t>
  </si>
  <si>
    <t>15 min</t>
  </si>
  <si>
    <t xml:space="preserve">B4C/B5C Profibus fault </t>
  </si>
  <si>
    <t xml:space="preserve">B4F/B5F profibus fault </t>
  </si>
  <si>
    <t>12 min</t>
  </si>
  <si>
    <t xml:space="preserve">C6 detacher got tripped </t>
  </si>
  <si>
    <t>20 min</t>
  </si>
  <si>
    <t>Start-up bin faulty (3780/3781) </t>
  </si>
  <si>
    <t xml:space="preserve">stopped due to power flactuation </t>
  </si>
  <si>
    <t>Transformer electrical work (Power shutdown)</t>
  </si>
  <si>
    <t>6 hr 15 min</t>
  </si>
  <si>
    <t xml:space="preserve">faulty micro dosser </t>
  </si>
  <si>
    <t>B1/B2 shear pin got broken </t>
  </si>
  <si>
    <t>304 Elevator HL malfunctionning</t>
  </si>
  <si>
    <t>1 hr 10 min</t>
  </si>
  <si>
    <t>Mill C</t>
  </si>
  <si>
    <t xml:space="preserve">changed the Bran conveyor motor at ground floor at Packing Section </t>
  </si>
  <si>
    <t>2 hr 15 min</t>
  </si>
  <si>
    <t>11 hrs 55 min</t>
  </si>
  <si>
    <t>B1 scale cyclinder airleakage</t>
  </si>
  <si>
    <t xml:space="preserve">control sifter outlet sensor got activated </t>
  </si>
  <si>
    <t>Faulty F1 Scale ( Air leakage and changed the hose)</t>
  </si>
  <si>
    <t xml:space="preserve">Mill C stopped due to power flactuation </t>
  </si>
  <si>
    <t xml:space="preserve">Transformer electrical work (Power shutdown) </t>
  </si>
  <si>
    <t>5 hr 15 min</t>
  </si>
  <si>
    <t xml:space="preserve">PLC communication fault and recified by Buhler Engineer </t>
  </si>
  <si>
    <t xml:space="preserve">Faulty F4 scale cyclinder stuck </t>
  </si>
  <si>
    <t xml:space="preserve">Faulty start-up bin diverter </t>
  </si>
  <si>
    <t xml:space="preserve">BR-1 Motot got tripped  </t>
  </si>
  <si>
    <t>Fault Bran Scale</t>
  </si>
  <si>
    <t>16 min</t>
  </si>
  <si>
    <t xml:space="preserve">B4 feed roll cyclinder changed </t>
  </si>
  <si>
    <t>Mill D</t>
  </si>
  <si>
    <t xml:space="preserve">C8 detacher got tripped </t>
  </si>
  <si>
    <t>10 hrs 41 min</t>
  </si>
  <si>
    <t>BR1 (M6324) got tripped</t>
  </si>
  <si>
    <t>30 min</t>
  </si>
  <si>
    <t xml:space="preserve">B5 feed roll cylinder air leakage </t>
  </si>
  <si>
    <t>36 min</t>
  </si>
  <si>
    <t xml:space="preserve">Electrical work on transformer </t>
  </si>
  <si>
    <t xml:space="preserve">Drum detacher got tripped </t>
  </si>
  <si>
    <t>Feb</t>
  </si>
  <si>
    <t>Power Failure</t>
  </si>
  <si>
    <t>2 hrs 10 min</t>
  </si>
  <si>
    <t xml:space="preserve">Div-1 Impact detacher got tripped  (2386) </t>
  </si>
  <si>
    <t xml:space="preserve">Air compressor tripped </t>
  </si>
  <si>
    <t>25 min</t>
  </si>
  <si>
    <t xml:space="preserve">C2B feed roll repaired </t>
  </si>
  <si>
    <t>1 hr</t>
  </si>
  <si>
    <t xml:space="preserve">C8 shear pin Broken </t>
  </si>
  <si>
    <t>7 hrs 30 min</t>
  </si>
  <si>
    <t xml:space="preserve">C2A feed roll gear box repaired </t>
  </si>
  <si>
    <t xml:space="preserve">Mill B- Air compressor tripped </t>
  </si>
  <si>
    <t>55 min</t>
  </si>
  <si>
    <t>Rinsing air fault - 1 Hrs. 20 Mins,</t>
  </si>
  <si>
    <t xml:space="preserve">Rinsing air low pressure - 3.55 Hrs., </t>
  </si>
  <si>
    <t>3 hr 55 min</t>
  </si>
  <si>
    <t>C7 plansifter leakage - 45 Mins</t>
  </si>
  <si>
    <t>C9 Gear Box Making Noise</t>
  </si>
  <si>
    <t>5 hrs 25 min</t>
  </si>
  <si>
    <t xml:space="preserve">F(1) Scale cylinder airleakage </t>
  </si>
  <si>
    <t xml:space="preserve">C9 gear box making abnormal noise </t>
  </si>
  <si>
    <t>C7 and C1A feed roll airleakage</t>
  </si>
  <si>
    <t xml:space="preserve">Power Failure </t>
  </si>
  <si>
    <t>B3 airlock stuck</t>
  </si>
  <si>
    <t>1 hr 55 min</t>
  </si>
  <si>
    <t>Mar</t>
  </si>
  <si>
    <t>MillA - B2 (2348) Cylinder air leakage</t>
  </si>
  <si>
    <t>40 min</t>
  </si>
  <si>
    <t>4 hrs 25 min</t>
  </si>
  <si>
    <t xml:space="preserve"> 2nd Cleaning elevator 204 bearing changed</t>
  </si>
  <si>
    <t>3 hr 5 min</t>
  </si>
  <si>
    <t xml:space="preserve">Rinsing air low pressure </t>
  </si>
  <si>
    <t>9 hrs 33 min</t>
  </si>
  <si>
    <t>Rinsing air low pressure fault</t>
  </si>
  <si>
    <t xml:space="preserve">F(1) Entolator giving abnormal noise </t>
  </si>
  <si>
    <t>3 hr 30 min</t>
  </si>
  <si>
    <t xml:space="preserve">Compressor tripped </t>
  </si>
  <si>
    <t>C1B detacher got tripped</t>
  </si>
  <si>
    <t xml:space="preserve">F1 impact machine tripped  (3606) </t>
  </si>
  <si>
    <t>18 min</t>
  </si>
  <si>
    <t xml:space="preserve">Changed faulty power monitoring device </t>
  </si>
  <si>
    <t xml:space="preserve">C7 to repair c7 feed roll </t>
  </si>
  <si>
    <t>5 hr 30 min</t>
  </si>
  <si>
    <t>7 hrs</t>
  </si>
  <si>
    <t xml:space="preserve">BR3 tripped </t>
  </si>
  <si>
    <t xml:space="preserve">Bran scale airleakage </t>
  </si>
  <si>
    <t>Mill C- Power flachuation 30 Mins.,</t>
  </si>
  <si>
    <t>B1/B2 to tighten the roller belt- 20 Mins.</t>
  </si>
  <si>
    <t>18/4/2018</t>
  </si>
  <si>
    <t>B4C /B5C roller motor changed</t>
  </si>
  <si>
    <t>55 mins</t>
  </si>
  <si>
    <t>21/4/2018</t>
  </si>
  <si>
    <t>B4F/B5F profy bus fault rectified</t>
  </si>
  <si>
    <t>2 hrs 15 mins</t>
  </si>
  <si>
    <t>29/4/2018</t>
  </si>
  <si>
    <t>B1 scale wheat leakage repair work</t>
  </si>
  <si>
    <t>1 hr 15 mins</t>
  </si>
  <si>
    <t>Low pressure fault rectification</t>
  </si>
  <si>
    <t>11 hrs 35 min</t>
  </si>
  <si>
    <t>16/4/2018</t>
  </si>
  <si>
    <t>Dust collector rinsing air fault and rectification-cumulative</t>
  </si>
  <si>
    <t>5hrs 20 min</t>
  </si>
  <si>
    <t>22/4/2018</t>
  </si>
  <si>
    <t>F1 purifirer abnormal sound rectification work</t>
  </si>
  <si>
    <t>3 hrs 45 mins</t>
  </si>
  <si>
    <t>24/4/2018</t>
  </si>
  <si>
    <t>Gluten machine tube screw conveyor fualt</t>
  </si>
  <si>
    <t>35 mins</t>
  </si>
  <si>
    <t>25/4/2018</t>
  </si>
  <si>
    <t>F1 scale air leakage</t>
  </si>
  <si>
    <t>Purifier drive shaft key fixing</t>
  </si>
  <si>
    <t>25 mins</t>
  </si>
  <si>
    <t>unexpected disengagement fault passage B1/B3/C1A</t>
  </si>
  <si>
    <t>3 hrs 50 mins</t>
  </si>
  <si>
    <t>30/4/2018</t>
  </si>
  <si>
    <t>Planshifter motor repair work</t>
  </si>
  <si>
    <t>3 hrs 25 mins</t>
  </si>
  <si>
    <t>Power shutdown form QFI panel</t>
  </si>
  <si>
    <t>7 hr 50 min</t>
  </si>
  <si>
    <t>C1B feed roll problem</t>
  </si>
  <si>
    <t>1 hr 15 min</t>
  </si>
  <si>
    <t>13/5/2018</t>
  </si>
  <si>
    <t>B1 F1 scale calibration</t>
  </si>
  <si>
    <t>15/5/2018</t>
  </si>
  <si>
    <t>B1/B2 pneumatic line choke</t>
  </si>
  <si>
    <t>3 hr</t>
  </si>
  <si>
    <t>16/5/2018</t>
  </si>
  <si>
    <t>B4C /B5C pneumatic line choke</t>
  </si>
  <si>
    <t>1 hr 40 min</t>
  </si>
  <si>
    <t>28/5/2018</t>
  </si>
  <si>
    <t xml:space="preserve">B1 scale fault </t>
  </si>
  <si>
    <t xml:space="preserve">Flour conveyor 3508 bush changed </t>
  </si>
  <si>
    <t>1 hr 05 min</t>
  </si>
  <si>
    <t xml:space="preserve">C1B drum detacher bearing change </t>
  </si>
  <si>
    <t>4 hr 30 min</t>
  </si>
  <si>
    <t xml:space="preserve">C2B feed roll gear box oil change </t>
  </si>
  <si>
    <t>B4/B5 Profibus fault</t>
  </si>
  <si>
    <t xml:space="preserve">Startup diverter fault </t>
  </si>
  <si>
    <t>29/5/2018</t>
  </si>
  <si>
    <t>Bran conveyor repairing</t>
  </si>
  <si>
    <t xml:space="preserve">Power shutdown form QFI panel </t>
  </si>
  <si>
    <t>7 hr 25 min</t>
  </si>
  <si>
    <t xml:space="preserve">Flour blow line indication glass cracked </t>
  </si>
  <si>
    <t xml:space="preserve">B1 scale air leakage </t>
  </si>
  <si>
    <t xml:space="preserve">F1 blower problem </t>
  </si>
  <si>
    <t>14/5/2018</t>
  </si>
  <si>
    <t xml:space="preserve">Cleaning filter of F1 &amp; bran chocked </t>
  </si>
  <si>
    <t xml:space="preserve">B1 &amp; F1 scale calibration </t>
  </si>
  <si>
    <t>24/5/2018</t>
  </si>
  <si>
    <t xml:space="preserve">BR1 air lock stuck </t>
  </si>
  <si>
    <t>F1 scale fault</t>
  </si>
  <si>
    <t xml:space="preserve">C7 feed roll air leakage </t>
  </si>
  <si>
    <t>50 min</t>
  </si>
  <si>
    <t xml:space="preserve">Flow balancer fault </t>
  </si>
  <si>
    <t>4 hr 50 min</t>
  </si>
  <si>
    <t>S1 Purifier abnormal sound</t>
  </si>
  <si>
    <t>Flour scale fault</t>
  </si>
  <si>
    <t>BR3 bran finisher abnormal sound</t>
  </si>
  <si>
    <t>20/6/2018</t>
  </si>
  <si>
    <t>1 hr 30 min</t>
  </si>
  <si>
    <t>13/6/2018</t>
  </si>
  <si>
    <t>mill breaker trip fault</t>
  </si>
  <si>
    <t>4 hr</t>
  </si>
  <si>
    <t>25/6/2018</t>
  </si>
  <si>
    <t>rinsing air fault</t>
  </si>
  <si>
    <t>1 hr 20 min</t>
  </si>
  <si>
    <t xml:space="preserve">Electrical breakdowns  </t>
  </si>
  <si>
    <t>diverter fault</t>
  </si>
  <si>
    <t>1 hr 25 min</t>
  </si>
  <si>
    <t>B1 scale fault</t>
  </si>
  <si>
    <t xml:space="preserve">Leakage from Bran blower </t>
  </si>
  <si>
    <t>2 hr 30 min</t>
  </si>
  <si>
    <t>9 hrs</t>
  </si>
  <si>
    <t xml:space="preserve">C2B gear box oil leakage &amp; S2 purifier abnormal sound </t>
  </si>
  <si>
    <t xml:space="preserve">Startup bin diverter fault </t>
  </si>
  <si>
    <t>19/7/2018</t>
  </si>
  <si>
    <t xml:space="preserve">Bucket elevator 304 sensor fault </t>
  </si>
  <si>
    <t>10 hr 35 min</t>
  </si>
  <si>
    <t xml:space="preserve">Bran blower belt replacement </t>
  </si>
  <si>
    <t xml:space="preserve">Control sifter abnormal sound </t>
  </si>
  <si>
    <t>2 hr 20 min</t>
  </si>
  <si>
    <t>22/7/2018</t>
  </si>
  <si>
    <t>Rinsing air low pressure</t>
  </si>
  <si>
    <t>16/7/2018</t>
  </si>
  <si>
    <t xml:space="preserve">Replacement of roller motor C5 </t>
  </si>
  <si>
    <t>20/8/2018</t>
  </si>
  <si>
    <t xml:space="preserve">Feed roll cylinder C3 air leakage </t>
  </si>
  <si>
    <t xml:space="preserve">PLC communication fault </t>
  </si>
  <si>
    <t>19 hr 35 min</t>
  </si>
  <si>
    <t>37 hr 20 min</t>
  </si>
  <si>
    <t>18/8/2018</t>
  </si>
  <si>
    <t xml:space="preserve">Screening air lock replacement </t>
  </si>
  <si>
    <t>10 hr 50 min</t>
  </si>
  <si>
    <t>19/8/2018</t>
  </si>
  <si>
    <t xml:space="preserve">C1A feed roll repair </t>
  </si>
  <si>
    <t>26/8/2018</t>
  </si>
  <si>
    <t>19 hr 15 min</t>
  </si>
  <si>
    <t>47 hr 30 min</t>
  </si>
  <si>
    <t xml:space="preserve">C1A Profibus fault </t>
  </si>
  <si>
    <t>13/8/2018</t>
  </si>
  <si>
    <t xml:space="preserve">Bran blower problem </t>
  </si>
  <si>
    <t>16/8/2018</t>
  </si>
  <si>
    <t xml:space="preserve">Bran line chocked </t>
  </si>
  <si>
    <t>22/8/2018</t>
  </si>
  <si>
    <r>
      <t>2</t>
    </r>
    <r>
      <rPr>
        <vertAlign val="superscript"/>
        <sz val="11"/>
        <color theme="1"/>
        <rFont val="Calibri"/>
        <family val="2"/>
        <scheme val="minor"/>
      </rPr>
      <t>nd</t>
    </r>
    <r>
      <rPr>
        <sz val="11"/>
        <color theme="1"/>
        <rFont val="Calibri"/>
        <family val="2"/>
        <scheme val="minor"/>
      </rPr>
      <t xml:space="preserve"> cleaning elevator repair &amp; screening air lock change </t>
    </r>
  </si>
  <si>
    <t>8 hr 50 min</t>
  </si>
  <si>
    <t>27/8/2018</t>
  </si>
  <si>
    <t>31/8/2018</t>
  </si>
  <si>
    <t xml:space="preserve">F1 scale cylinder problem </t>
  </si>
  <si>
    <t xml:space="preserve">Bran line holes welding and fixing </t>
  </si>
  <si>
    <t xml:space="preserve">Bucket elevator 304 G.B replacement </t>
  </si>
  <si>
    <t>12 hr 15 min</t>
  </si>
  <si>
    <t>14 hr 10 min</t>
  </si>
  <si>
    <t>Bran bin discharger fault</t>
  </si>
  <si>
    <t>F1 scale cylinder air leakage</t>
  </si>
  <si>
    <t>15/8/2018</t>
  </si>
  <si>
    <t>19 hr 45 min</t>
  </si>
  <si>
    <t>27 hr 50 min</t>
  </si>
  <si>
    <t xml:space="preserve">B4C feed roll cylinder &amp; B1 scale problem </t>
  </si>
  <si>
    <t>C7 Feed roll problem (Cumulative of 3 times)</t>
  </si>
  <si>
    <t>2 hr 35 min</t>
  </si>
  <si>
    <t>2 hr 45 min</t>
  </si>
  <si>
    <t xml:space="preserve">Additive feed sensor fault </t>
  </si>
  <si>
    <t>Semolina Purifier S1 shaker bolt broken</t>
  </si>
  <si>
    <t>2 hr 26 min</t>
  </si>
  <si>
    <t>9 hr 36 min</t>
  </si>
  <si>
    <t>Semolina Purifier S1 shaker channel broken</t>
  </si>
  <si>
    <t>Semolina Purifier metal rubber bush change</t>
  </si>
  <si>
    <t>Roller B1/B2 feed roll gap adjustment</t>
  </si>
  <si>
    <t>1 hr 50 min</t>
  </si>
  <si>
    <t>4 hr 40 min</t>
  </si>
  <si>
    <t>screening line leakage</t>
  </si>
  <si>
    <t>1 hr 06 min</t>
  </si>
  <si>
    <t>C1B drum detacher coupling rubber change</t>
  </si>
  <si>
    <t>Bran scale air leakage</t>
  </si>
  <si>
    <t>14 min</t>
  </si>
  <si>
    <t>30/9/2018</t>
  </si>
  <si>
    <t>C1B detacher coupling</t>
  </si>
  <si>
    <t>Rinsing air fault</t>
  </si>
  <si>
    <t>19 min</t>
  </si>
  <si>
    <t>3 hr 20 min</t>
  </si>
  <si>
    <t>21 min</t>
  </si>
  <si>
    <t>13/9/2018</t>
  </si>
  <si>
    <t>F2 scale air leakage</t>
  </si>
  <si>
    <t>37 min</t>
  </si>
  <si>
    <t>15/9/2018</t>
  </si>
  <si>
    <t>rinsing air fault, diaphragm changed</t>
  </si>
  <si>
    <t>22/9/2018</t>
  </si>
  <si>
    <t>C2B roller - feed roll belt broken</t>
  </si>
  <si>
    <t>33 min</t>
  </si>
  <si>
    <t>C7 roller - feed roll abnormal sound - coupling changed</t>
  </si>
  <si>
    <t>1 hr 03 min</t>
  </si>
  <si>
    <t>4 hr 4 min</t>
  </si>
  <si>
    <t>18/9/2018</t>
  </si>
  <si>
    <t>C7 roller - feed roll abnormal sound - coupling repiared</t>
  </si>
  <si>
    <t>49 min</t>
  </si>
  <si>
    <t>20/9/2018</t>
  </si>
  <si>
    <t>1 hr 24 min</t>
  </si>
  <si>
    <t>25/9/2018</t>
  </si>
  <si>
    <t>C7 roller - feed roll maintenance</t>
  </si>
  <si>
    <t>48 min</t>
  </si>
  <si>
    <t>C2B feed roll running continuosly</t>
  </si>
  <si>
    <t>5.55 min  including power failure</t>
  </si>
  <si>
    <t>flour conveyor sensor activated.</t>
  </si>
  <si>
    <t>14/10/2018</t>
  </si>
  <si>
    <t>Bran finisher BR3 pulley side bolt came out</t>
  </si>
  <si>
    <t>power fault kahrama</t>
  </si>
  <si>
    <t>B3(2) M2307 motor tripped</t>
  </si>
  <si>
    <t>13 min</t>
  </si>
  <si>
    <t>F4 conveyor tripped M2315</t>
  </si>
  <si>
    <t>32 min</t>
  </si>
  <si>
    <t>15/10/2018</t>
  </si>
  <si>
    <t>BR3 diverter changing time fault</t>
  </si>
  <si>
    <t>6 min</t>
  </si>
  <si>
    <t>24/10/2018</t>
  </si>
  <si>
    <t xml:space="preserve">impact machine (M2015) checking </t>
  </si>
  <si>
    <t>22 min</t>
  </si>
  <si>
    <t>25/10/2018</t>
  </si>
  <si>
    <t xml:space="preserve">startup bin diverter fault </t>
  </si>
  <si>
    <t>27/10/2018</t>
  </si>
  <si>
    <t>WE2925 flour scale fault</t>
  </si>
  <si>
    <t>28/10/2018</t>
  </si>
  <si>
    <t>29/10/2018</t>
  </si>
  <si>
    <t>F1 scale fault A20</t>
  </si>
  <si>
    <t>8 min</t>
  </si>
  <si>
    <t>30/10/2018</t>
  </si>
  <si>
    <t>5 min</t>
  </si>
  <si>
    <t>8 hr 29 min including power failure</t>
  </si>
  <si>
    <t>C10 fee gate came out</t>
  </si>
  <si>
    <t xml:space="preserve">50 kg carousel bag shaker leg support reapired by welding for crack </t>
  </si>
  <si>
    <t>F1 impact machine tripped</t>
  </si>
  <si>
    <t>flour impact machine (3606) tripped</t>
  </si>
  <si>
    <t>17/10/2018</t>
  </si>
  <si>
    <t>compressor tripped</t>
  </si>
  <si>
    <t>emergency stop</t>
  </si>
  <si>
    <t>39 min</t>
  </si>
  <si>
    <t>roller B5C (M3305) motor tripped</t>
  </si>
  <si>
    <t>20/10/2018</t>
  </si>
  <si>
    <t>impact machine (M3606) tripped</t>
  </si>
  <si>
    <t>23/10/2018</t>
  </si>
  <si>
    <t>17 min</t>
  </si>
  <si>
    <t>Semolina scale fault</t>
  </si>
  <si>
    <t>B5C (M3315) motor tripped</t>
  </si>
  <si>
    <t>B4F roller motor tripped</t>
  </si>
  <si>
    <t>rubber sleeve leakage for pneumatic fan</t>
  </si>
  <si>
    <t>C8 impact detacher motor sound, motor change</t>
  </si>
  <si>
    <t>8 hr 45 min</t>
  </si>
  <si>
    <t>compressor C2 tripped</t>
  </si>
  <si>
    <t>C7 detacher tripped</t>
  </si>
  <si>
    <t>18 in</t>
  </si>
  <si>
    <t>16/10/2018</t>
  </si>
  <si>
    <t>rinsing air low</t>
  </si>
  <si>
    <t>bran line choke</t>
  </si>
  <si>
    <t>2 hr 50 min</t>
  </si>
  <si>
    <t>C7 feed roll running continuosly</t>
  </si>
  <si>
    <t>4 hr 20 min  including power failure</t>
  </si>
  <si>
    <t>screening low sensor fault</t>
  </si>
  <si>
    <t>F1 scale tripped - cleared aspiration line and reset</t>
  </si>
  <si>
    <t>8.30 am</t>
  </si>
  <si>
    <t xml:space="preserve">5 hr 15 min  </t>
  </si>
  <si>
    <t>B1 scale inlet vessel slide gate broken / replaced</t>
  </si>
  <si>
    <t>14/11/2018</t>
  </si>
  <si>
    <t>Metal rubber bush change for S1 purifier</t>
  </si>
  <si>
    <t>19/11/2018</t>
  </si>
  <si>
    <t>Flour scale fault reset</t>
  </si>
  <si>
    <t>3.25am</t>
  </si>
  <si>
    <t>21/11/2018</t>
  </si>
  <si>
    <t>B1/B2 roller drive belt tension were given</t>
  </si>
  <si>
    <t>2.45 pm</t>
  </si>
  <si>
    <t>29/11/2018</t>
  </si>
  <si>
    <t>Flour scale weight fault rectified</t>
  </si>
  <si>
    <t>8.32 am</t>
  </si>
  <si>
    <t>35 min</t>
  </si>
  <si>
    <t>CiA / C1B profibus fault rectified</t>
  </si>
  <si>
    <t>9.27 am</t>
  </si>
  <si>
    <t xml:space="preserve">7 hr 30 min  </t>
  </si>
  <si>
    <t>PLC fault</t>
  </si>
  <si>
    <t>9.45 am</t>
  </si>
  <si>
    <t>Flour 1 conveyor tripped</t>
  </si>
  <si>
    <t>11.20PM</t>
  </si>
  <si>
    <t>Bran scale houper highlevel actuated / reset</t>
  </si>
  <si>
    <t>Bran conveyor tripped / malfuntioning sensor</t>
  </si>
  <si>
    <t>4.15 pm</t>
  </si>
  <si>
    <t>13/11/2018</t>
  </si>
  <si>
    <t>Bran weigher fault</t>
  </si>
  <si>
    <t>B4B5 airlock coupling broken and bearing sound</t>
  </si>
  <si>
    <t>18/11/2018</t>
  </si>
  <si>
    <t>2 nd cleaning elevator head drum shaft repaired</t>
  </si>
  <si>
    <t xml:space="preserve">2 hrs  </t>
  </si>
  <si>
    <t>26/11/2018</t>
  </si>
  <si>
    <t>Bran scale - all pneumatic air system checked/repl.</t>
  </si>
  <si>
    <t>10.25 pm</t>
  </si>
  <si>
    <t>27/11/2018</t>
  </si>
  <si>
    <t xml:space="preserve">weigher bran tripped / reset </t>
  </si>
  <si>
    <t>6.27 pm</t>
  </si>
  <si>
    <t>10.48 am</t>
  </si>
  <si>
    <t>Planshifter - 4439 motor tripped</t>
  </si>
  <si>
    <t>9.30 am</t>
  </si>
  <si>
    <t>Planshifter - 4490 motor tripped</t>
  </si>
  <si>
    <t>10.00am</t>
  </si>
  <si>
    <t>No breakdown</t>
  </si>
  <si>
    <t>Dec
2018</t>
  </si>
  <si>
    <t xml:space="preserve">DIV1/C9 shearpin broken </t>
  </si>
  <si>
    <t>2 hr 17 min</t>
  </si>
  <si>
    <t>22/12/2018</t>
  </si>
  <si>
    <t>Palletizer: sound from pallet lifting motor - motor changed</t>
  </si>
  <si>
    <t>BE304 elevator belt broken</t>
  </si>
  <si>
    <t>5 hrs</t>
  </si>
  <si>
    <t>6 hr 56 min</t>
  </si>
  <si>
    <t>Bran scale fault - sensor changed</t>
  </si>
  <si>
    <t>24 min</t>
  </si>
  <si>
    <t>17/12/2018</t>
  </si>
  <si>
    <t>23/12/2018</t>
  </si>
  <si>
    <t>Palletizer: Equalizer belt conveyor sensor fault - sensor adjusted</t>
  </si>
  <si>
    <t>24/12/2018</t>
  </si>
  <si>
    <t>Startup bin diverter fault</t>
  </si>
  <si>
    <t>26/12/2018</t>
  </si>
  <si>
    <t>Roller body C2B gearbox oil leak - oil seal change</t>
  </si>
  <si>
    <t>B4F/B5F profibus fault</t>
  </si>
  <si>
    <t>10:44 min</t>
  </si>
  <si>
    <t>control sifter abnormal noise - metal piece removed</t>
  </si>
  <si>
    <t>3 hr 57 min</t>
  </si>
  <si>
    <t>B4F profibus fault - feed roll speed adjusted</t>
  </si>
  <si>
    <t>BR3 branfinisher tripped - reset</t>
  </si>
  <si>
    <t>C7 drum detacher tripped - reset</t>
  </si>
  <si>
    <t>13/12/2018</t>
  </si>
  <si>
    <t>C1A inside roll scrapper changed</t>
  </si>
  <si>
    <t>1 hr 14 min</t>
  </si>
  <si>
    <t>14/12/2018</t>
  </si>
  <si>
    <t>Bran line leakage, elbow changed</t>
  </si>
  <si>
    <t>15/12/2018</t>
  </si>
  <si>
    <t>screening screw conveyor (M2040) chocked, and limit switch fault.</t>
  </si>
  <si>
    <t>25/12/2018</t>
  </si>
  <si>
    <t>B2 (M4307) roll tripped - reset</t>
  </si>
  <si>
    <t>B4 roll cylinder air pipe change</t>
  </si>
  <si>
    <t>7 min</t>
  </si>
  <si>
    <t>1 hr 36 min</t>
  </si>
  <si>
    <t>F1 and B1 scale calibration</t>
  </si>
  <si>
    <t>C8 drum detacher chocked and bran scale fault - air adjusted</t>
  </si>
  <si>
    <t>20/12/2018</t>
  </si>
  <si>
    <t>plansifter sound, drive shaft cover repaired</t>
  </si>
  <si>
    <t>MTBF &amp; MTTR  report    Oct 2018</t>
  </si>
  <si>
    <t xml:space="preserve">Sr. no.   </t>
  </si>
  <si>
    <t>Euipment</t>
  </si>
  <si>
    <t>Breakdown</t>
  </si>
  <si>
    <t>Breakdown time - Hrs</t>
  </si>
  <si>
    <t>Frequency</t>
  </si>
  <si>
    <t>Job description</t>
  </si>
  <si>
    <t>Mean time between failure (MTBF) - Hrs</t>
  </si>
  <si>
    <t>Mean Time To Repair (MTTR) - Hrs</t>
  </si>
  <si>
    <t>screaning Airlock</t>
  </si>
  <si>
    <t>chocked bran conveying pipe cleared</t>
  </si>
  <si>
    <t>choked pipes cleared, airlock badly worn out cousing blow air leakage,  airlock to be replaced when mill stop.</t>
  </si>
  <si>
    <t>11 hrs</t>
  </si>
  <si>
    <t>Replaced thermostatic valve and reset.</t>
  </si>
  <si>
    <t>Replaced clogged oil seperator and tested</t>
  </si>
  <si>
    <t>16 HRS</t>
  </si>
  <si>
    <t>MTBF   report    Sep 2018</t>
  </si>
  <si>
    <t>Mean time between failure - Hrs</t>
  </si>
  <si>
    <t>Dust collector</t>
  </si>
  <si>
    <t>8.40pm</t>
  </si>
  <si>
    <t>Rinsing air control valve setting</t>
  </si>
  <si>
    <t>2.19 am</t>
  </si>
  <si>
    <t>Air pressure adjusted</t>
  </si>
  <si>
    <t>174 hrs</t>
  </si>
  <si>
    <t>Roller  C7</t>
  </si>
  <si>
    <t>11.45am</t>
  </si>
  <si>
    <t>Worn out feed roll disengaging coupling replaced</t>
  </si>
  <si>
    <t>8.53 pm</t>
  </si>
  <si>
    <t>Feed roll operating mechanisam broken spring replaced</t>
  </si>
  <si>
    <t>188 hrs</t>
  </si>
  <si>
    <t>2.4pm</t>
  </si>
  <si>
    <t>Oil seal replaced - oil leacking from operating spindle</t>
  </si>
  <si>
    <t>55 hrs</t>
  </si>
  <si>
    <t>8.37 am</t>
  </si>
  <si>
    <t>Drive pulley replaced</t>
  </si>
  <si>
    <t>115 hrs</t>
  </si>
  <si>
    <t>Purifier S2</t>
  </si>
  <si>
    <t>7.15pm</t>
  </si>
  <si>
    <t>Bush supporting braket broken repaired by available technician</t>
  </si>
  <si>
    <t xml:space="preserve">Brakets repaired by qualified welder </t>
  </si>
  <si>
    <t>5.15 hrs</t>
  </si>
  <si>
    <t>9.15 am</t>
  </si>
  <si>
    <t>Replaced defective bushes on both sides</t>
  </si>
  <si>
    <t>45 mins</t>
  </si>
  <si>
    <t>Time
Start</t>
  </si>
  <si>
    <t>Time
End</t>
  </si>
  <si>
    <t>Duration
 (min)</t>
  </si>
  <si>
    <t>Job Detail</t>
  </si>
  <si>
    <t>Technician</t>
  </si>
  <si>
    <t>Section</t>
  </si>
  <si>
    <t>SubSection</t>
  </si>
  <si>
    <t>Maint Type</t>
  </si>
  <si>
    <t>Remarks</t>
  </si>
  <si>
    <t>Broken bolt and bush changed for mill B bran conveyor at packing 7/f.</t>
  </si>
  <si>
    <t>abul, janak, rizwan, arif</t>
  </si>
  <si>
    <t>Mill_B</t>
  </si>
  <si>
    <t>Packing</t>
  </si>
  <si>
    <t>Corrective</t>
  </si>
  <si>
    <t>Bin 263, 234 closed after fumigation.</t>
  </si>
  <si>
    <t>naushad, robel, raviullah</t>
  </si>
  <si>
    <t>Mill_A</t>
  </si>
  <si>
    <t>Assisted miller in starting mill A and C.</t>
  </si>
  <si>
    <t>abul, durga</t>
  </si>
  <si>
    <t>Preventive maintenance done for mill B cleaning side.</t>
  </si>
  <si>
    <t>naushad, robel</t>
  </si>
  <si>
    <t>Cleaning</t>
  </si>
  <si>
    <t>Flap stroke adjusted for weight hopper for mill A 50 kg scale.</t>
  </si>
  <si>
    <t>naushad, arif, rizwan</t>
  </si>
  <si>
    <t>Milling</t>
  </si>
  <si>
    <t>Rinsing air low for mill D, checked.</t>
  </si>
  <si>
    <t>arif, rizwan, naushad</t>
  </si>
  <si>
    <t>Mill_D</t>
  </si>
  <si>
    <t>Preventive maintenance done for silo airlock at silo 3/f.</t>
  </si>
  <si>
    <t>kishor, sydney, areef, kishan, imtiyaz</t>
  </si>
  <si>
    <t>Silo</t>
  </si>
  <si>
    <t>Preventive</t>
  </si>
  <si>
    <t>Oil hose changed for silo GA30 air compressor and oil topped up.</t>
  </si>
  <si>
    <t>kishor, areef, imtiyaz</t>
  </si>
  <si>
    <t>Preventive maintenace done for ship unloader 1 and 2.</t>
  </si>
  <si>
    <t>kihor, sydney,kishan, imtiyaz</t>
  </si>
  <si>
    <t>Ship Unloaders</t>
  </si>
  <si>
    <t>Stitching belt adjusted for old barley.</t>
  </si>
  <si>
    <t>sydney, areef</t>
  </si>
  <si>
    <t>Barley</t>
  </si>
  <si>
    <t>Leakage repaired for silo magnet at silo 4/f.</t>
  </si>
  <si>
    <t>sydney, areef, kishan</t>
  </si>
  <si>
    <t>Mill D rinsing air low, air pipe cleaned.</t>
  </si>
  <si>
    <t>azad, tariq, puran</t>
  </si>
  <si>
    <t>Loose bolt fixed for roller conveyor for mill A 50 kg scale.</t>
  </si>
  <si>
    <t>Packer</t>
  </si>
  <si>
    <t>50 kg Packer A</t>
  </si>
  <si>
    <t>Leakage repaired for mill B elevator 301 at cleaning 6/f.</t>
  </si>
  <si>
    <t>arif, rizwan</t>
  </si>
  <si>
    <t>Broken rod  repaired in welding workshop and fixed to filler no 2 for Nichrome.</t>
  </si>
  <si>
    <t>abul, arif</t>
  </si>
  <si>
    <t>Nichrome</t>
  </si>
  <si>
    <t>Broken bolt removed and new bolt welded for mill A S2 purifier.</t>
  </si>
  <si>
    <t>Old barley conveyor belt (36.9 meter) cut to size and made ready.</t>
  </si>
  <si>
    <t>Mobile barley conveyor belt (13.8 meter) cut to size and made ready.</t>
  </si>
  <si>
    <t>Leakager repaired for silo chain conveyor CC117.</t>
  </si>
  <si>
    <t>Drum sieve opened for cleaning for mill B.</t>
  </si>
  <si>
    <t>Air pipe leakage repaired  and connector chanaged for mill B F2 scale.</t>
  </si>
  <si>
    <t>Belt tension adjusted for mobile barley conveyor.</t>
  </si>
  <si>
    <t>Old Barley</t>
  </si>
  <si>
    <t>Leakage repaired for silo 1/f dust line.</t>
  </si>
  <si>
    <t>Air pressure gauge changed for mobile barley sewing machine.</t>
  </si>
  <si>
    <t>mohseen</t>
  </si>
  <si>
    <t>Mobile Barley</t>
  </si>
  <si>
    <t>Roll cylinder changed for mill A roller body C8.</t>
  </si>
  <si>
    <t>abul</t>
  </si>
  <si>
    <t>Air connector changed for mill A scale F2.</t>
  </si>
  <si>
    <t>Old barley shade support repaired by welding.</t>
  </si>
  <si>
    <t>sydney, areef, kishan, imtiaz</t>
  </si>
  <si>
    <t>Leakage repaired for hopper for silo chain conveyor CC113.</t>
  </si>
  <si>
    <t>areef, imtiaz</t>
  </si>
  <si>
    <t>Drive chain tension adjusted for bunker loader.</t>
  </si>
  <si>
    <t>arif, rizwan, robel</t>
  </si>
  <si>
    <t>Stacker</t>
  </si>
  <si>
    <t>Rinsing air adjusted for mill A cleaning side.</t>
  </si>
  <si>
    <t>Broken bolt changed for marmak machine.</t>
  </si>
  <si>
    <t>Marmak</t>
  </si>
  <si>
    <t>Belt tension adjusted for bunker loader.</t>
  </si>
  <si>
    <t>Auger (screw) filling outlet side bearing and housing damaged, so changed bearing for mill C bran packer.</t>
  </si>
  <si>
    <t>abul, janak, azad, mohseen</t>
  </si>
  <si>
    <t>Bran Packer C</t>
  </si>
  <si>
    <t>Spring fixed for mill B 50 Kg Packer sewing machine.</t>
  </si>
  <si>
    <t>50 kg Packer B</t>
  </si>
  <si>
    <t>Cutter cylinder cotter pin damaged, so changed for mill C bran packer sewing machine.</t>
  </si>
  <si>
    <t>Throat tension spring adjusted for 10 kg packer sewing machine.</t>
  </si>
  <si>
    <t>10 kg Packer</t>
  </si>
  <si>
    <t>Breather cylinder changed for mill C semolina scale at mill 1/f.</t>
  </si>
  <si>
    <t>naushad</t>
  </si>
  <si>
    <t>Mill_C</t>
  </si>
  <si>
    <t>Air hose leakage repaired for mill B Palletizer bag turning unit.</t>
  </si>
  <si>
    <t>abul, mohseen, durga</t>
  </si>
  <si>
    <t>Perforated sheet 01 no. changed for hammer mills.</t>
  </si>
  <si>
    <t>mohseen, durga</t>
  </si>
  <si>
    <t>Breather cylinder and connector changed for mill B semolina scale at mill 1/f.</t>
  </si>
  <si>
    <t>Barley line 4 project work going on. Assembled 8 meter conveyor.</t>
  </si>
  <si>
    <t>All team</t>
  </si>
  <si>
    <t>Two links removed at tension given for silo long chain conveyor CC103.</t>
  </si>
  <si>
    <t>sydney, tariq</t>
  </si>
  <si>
    <t>Hopper opened for cleaning and belt tension adjusted for Alapala elevator.</t>
  </si>
  <si>
    <t>tariq, imtiyaz</t>
  </si>
  <si>
    <t>Alapala</t>
  </si>
  <si>
    <t>Bag turner adjusted for new barley.</t>
  </si>
  <si>
    <t>New Barley</t>
  </si>
  <si>
    <t>Air pipe leakage repaired for mill B Palletizer.</t>
  </si>
  <si>
    <t>Haris Jaris line opened for cleaning and fixed at cleaning G/f.</t>
  </si>
  <si>
    <t>Bag holder belt adjusted for mill A 50 kg packer.</t>
  </si>
  <si>
    <t>Belt problem for new barley.</t>
  </si>
  <si>
    <t>elecrical problem for mobile barley.</t>
  </si>
  <si>
    <t>electrical</t>
  </si>
  <si>
    <t>Belt problem for mobile barley.</t>
  </si>
  <si>
    <t>Air leakage repaired from bag turner unit and one roll bolt chandged for roller conveyor for mill B Palletizer.</t>
  </si>
  <si>
    <t>abul, janak, mohseen, raviullah</t>
  </si>
  <si>
    <t>Air leakage repaired and 8 mm connector changed for Italpack.</t>
  </si>
  <si>
    <t>janak</t>
  </si>
  <si>
    <t>Italpack</t>
  </si>
  <si>
    <t>Mixing machine cover opened for cleaning at packing 3/f.</t>
  </si>
  <si>
    <t>naushad, puran</t>
  </si>
  <si>
    <t>Deposinting belt stopper spring changed and fixed new pipe for spring support for mill B Palletizer.</t>
  </si>
  <si>
    <t>janak, azad</t>
  </si>
  <si>
    <t>Pattern belt bag adjusted for mill A palletizer.</t>
  </si>
  <si>
    <t>naushad, janak, azad</t>
  </si>
  <si>
    <t>Air leakage repaired for mill B semolina scale at mill 1/f.</t>
  </si>
  <si>
    <t>janak, puran</t>
  </si>
  <si>
    <t>Jammed outlet handle made free for packing 3/f mixer machine.</t>
  </si>
  <si>
    <t>Barley line 4 project work going on. Assembled containers together and feed hopper fixed.</t>
  </si>
  <si>
    <t>all team</t>
  </si>
  <si>
    <t>Screw tighened for loose wooden guides for mill A Palletizer.</t>
  </si>
  <si>
    <t>Broken needle changed for new barley sewing machine and belt height problem.</t>
  </si>
  <si>
    <t>tariq</t>
  </si>
  <si>
    <t>Broken needle changed and missing screw fixed for portable sewing machine.</t>
  </si>
  <si>
    <t>Removed coupling fixed for mill B cyclone C8 at mill 4/f.</t>
  </si>
  <si>
    <t>New barley loading conveyor tension adjusted.</t>
  </si>
  <si>
    <t>Wiper cylinder not working for mill B Sortex.</t>
  </si>
  <si>
    <t>Belt adjusted for mill B Palletizer.</t>
  </si>
  <si>
    <t>Roll gearbox inside plate nut damaged for mill A roll C6, changed nut.</t>
  </si>
  <si>
    <t>check in miller record</t>
  </si>
  <si>
    <t>Bolt fixed for roller conveyor for mill A Palletizer.</t>
  </si>
  <si>
    <t>janak, azad, puran</t>
  </si>
  <si>
    <t>Wiper cylinder removed, serviced and fixed for mill B Sortex.</t>
  </si>
  <si>
    <t>abul, mohseen, azad, durga</t>
  </si>
  <si>
    <t>Air cylinder conncetor removed, so changed air connector for Italpack.</t>
  </si>
  <si>
    <t>azad</t>
  </si>
  <si>
    <t>Inlet wheat pipe leakage repaired for mill C sortex at 2/f.</t>
  </si>
  <si>
    <t>Outlet hopper leakage repaired for mill A and mill B sortex at 1/f.</t>
  </si>
  <si>
    <t>High level activated for mill B elevator 304, checked the line.</t>
  </si>
  <si>
    <t>Repaired cross joint fixed for cleaning side mini sifter.</t>
  </si>
  <si>
    <t>naushad, janak</t>
  </si>
  <si>
    <t>Plate fixed for silo bin 150.</t>
  </si>
  <si>
    <t>areef, kishan</t>
  </si>
  <si>
    <t>Leakage repaired for silo transfer line at 6/f and 7/f.</t>
  </si>
  <si>
    <t>areef</t>
  </si>
  <si>
    <t>Welding bar cutter removed, so fixed for Fawema.</t>
  </si>
  <si>
    <t>Fawema</t>
  </si>
  <si>
    <t>Choke cleared for silo lorry chain conveyor.</t>
  </si>
  <si>
    <t>Assisted miller in starting mill B and D.</t>
  </si>
  <si>
    <t>Part missing and adjustment done for mobile barley sewing machine.</t>
  </si>
  <si>
    <t>Missing pin fixed for new barley sewing machine.</t>
  </si>
  <si>
    <t>tariq, kishan</t>
  </si>
  <si>
    <t>Looper thread guide and screw changed for mill A 50 kg sewing machine.</t>
  </si>
  <si>
    <t>Looper thread guide changed for mill B 50 kg sewing machine.</t>
  </si>
  <si>
    <t>Adjustment done for mobile barley sewing machine.</t>
  </si>
  <si>
    <t>Adjustment done for conveyor height for new barley line.</t>
  </si>
  <si>
    <t>Air cylinder 65/125 repaired in workshop.</t>
  </si>
  <si>
    <t>azad, mohseen</t>
  </si>
  <si>
    <t>Barley line 4 project work going on.</t>
  </si>
  <si>
    <t>Barley Line 4</t>
  </si>
  <si>
    <t>Belt guide made on lathe for old mobile barley line.</t>
  </si>
  <si>
    <t>Semolina line removed and sugar hopper fixed for Nichrome.</t>
  </si>
  <si>
    <t>naushad, durga</t>
  </si>
  <si>
    <t>Chain tension adjusted for bunker loader.</t>
  </si>
  <si>
    <t>kishor, areef</t>
  </si>
  <si>
    <t>Clutch adjusted for Vigan.</t>
  </si>
  <si>
    <t>kishor</t>
  </si>
  <si>
    <t>Vigan</t>
  </si>
  <si>
    <t>Broken green belt changed for mobile barley.</t>
  </si>
  <si>
    <t>kishor, sydney, tariq, areef, kishan, imtiyaz</t>
  </si>
  <si>
    <t>Belt tension adjusted for new barley.</t>
  </si>
  <si>
    <t>Gear box repaired for chemical feeder in workshop.</t>
  </si>
  <si>
    <t>abul, azad</t>
  </si>
  <si>
    <t>Barley line 4 project work going on. Feeler changed for sewing machines. Also fixed pressure gauge and manometer.</t>
  </si>
  <si>
    <t>Chain 12B changed for bunker loader 2.</t>
  </si>
  <si>
    <t>Belt conveyor roller guide 04 nos. fixed for mobile barley.</t>
  </si>
  <si>
    <t>Belt tension adjusted for stacker 1.</t>
  </si>
  <si>
    <t>areef, imtiaz, kishan</t>
  </si>
  <si>
    <t>Gear box changed for chemical feeder for mill B at 2/f.</t>
  </si>
  <si>
    <t>Feed screw changed for chemical feeder for mill A at 2/f.</t>
  </si>
  <si>
    <t>Damaged rubber coupling removed and used coupling spider fixed for mill D-C8 impact detacher m6327.</t>
  </si>
  <si>
    <t>Broken bolt changed for bag holder rubber bush for 10 kg packer.</t>
  </si>
  <si>
    <t>janak, mohseen, puran</t>
  </si>
  <si>
    <t>Broken feed screw repaired and fixed for chemical feeder for mill A at 2/f.</t>
  </si>
  <si>
    <t>abul, naushad, durga</t>
  </si>
  <si>
    <t>Dust collector opened and cleaned and fixed for Alapala.</t>
  </si>
  <si>
    <t>Aspiration line elbow 100 mm changed at silo 6/f.</t>
  </si>
  <si>
    <t>Inlet pipe leakage repaired for old barley line.</t>
  </si>
  <si>
    <t>Feed screw stuck, opened cleaned and fixed for mill B chemical feeder at 2/f.</t>
  </si>
  <si>
    <t>Broken part welded and fixed for filler 2 for Nichrome.</t>
  </si>
  <si>
    <t>Broken needle changed adjustment done for new barley sewing machine.</t>
  </si>
  <si>
    <t>6 mm connector changed and looper adjusted for new barley sewing machine.</t>
  </si>
  <si>
    <t>25 min belt prob</t>
  </si>
  <si>
    <t>Retarding belt changed for mill A Palletizer.</t>
  </si>
  <si>
    <t>abul, janak, mohseen, raviullah, durga, puran</t>
  </si>
  <si>
    <t>Janak worked in oil plant.</t>
  </si>
  <si>
    <t>Feed screw stuck, removed and repaired then fixed for mill A chemical feeder at 2/f.</t>
  </si>
  <si>
    <t>Coupling changed for mill D impact detachers C4(m6327) and C7(m6329).</t>
  </si>
  <si>
    <t>abul, janak, puran</t>
  </si>
  <si>
    <t>Hopper removed from mill A 1/f and fixed to 2/f.</t>
  </si>
  <si>
    <t>abul, janak, durga</t>
  </si>
  <si>
    <t>Sugar hopper removed and semolina line fixed for Nichrome.</t>
  </si>
  <si>
    <t>raviullah, puran</t>
  </si>
  <si>
    <t>Sleeves opened for cleaning and then fixed for mill B pneumatic filter.</t>
  </si>
  <si>
    <t>durga, puran</t>
  </si>
  <si>
    <t>Bag beak repaired and fixed for old barley line.</t>
  </si>
  <si>
    <t>kishor, sydney, areef, tariq, kishan, imtiyaz</t>
  </si>
  <si>
    <t>Green grip belt changed for new barley small inclined conveyor.</t>
  </si>
  <si>
    <t>Leakage repaired for turnover and transfer line at silo basement.</t>
  </si>
  <si>
    <t>Leakage repaired for silo chain conveyor CC117.</t>
  </si>
  <si>
    <t>kishor, areef, tariq, kishan</t>
  </si>
  <si>
    <t>Tension adjusted for silo g/f conveyors CC104, 105, 106, 107 and 02 link removed for CC105 and 1 link removed for CC107.</t>
  </si>
  <si>
    <t>kishor, tariq, kishan</t>
  </si>
  <si>
    <t>Preventive maintenance done for mill A milling side from g/f to 4/f.</t>
  </si>
  <si>
    <t>Old barley long belt 10 mm tension given.</t>
  </si>
  <si>
    <t>Sewing machine changed for new barley.</t>
  </si>
  <si>
    <t>Solenoid valve changed for mill A packing side scale 2929 at 1/f.</t>
  </si>
  <si>
    <t>Preventive maintenance done for mill C cleaning side.</t>
  </si>
  <si>
    <t>Coupling bolt loose so tightened for mill D impact detacher (m6330) for C8 roller.</t>
  </si>
  <si>
    <t>abul, janak</t>
  </si>
  <si>
    <t>Mill A Palletizer electrical panel guard extended.</t>
  </si>
  <si>
    <t>Air connector and piston vibrator for bag feed changed.</t>
  </si>
  <si>
    <t>Sound from mill C 2nd dampening screw conveyor, bush adjusted.</t>
  </si>
  <si>
    <t>Air leakage repaired for mill A Palletizer.</t>
  </si>
  <si>
    <t>abul, mohseen</t>
  </si>
  <si>
    <t>Air leakage repaired for Italpack.</t>
  </si>
  <si>
    <t>Mini limit switch and indicator changed for mill C roller body C2A.</t>
  </si>
  <si>
    <t>azad, puran, durga</t>
  </si>
  <si>
    <t>Gear box repaired for chemical feeder in workshop. Oil seal changed and oil topped up.</t>
  </si>
  <si>
    <t>Sewing machine sm18 repaired in workshop and filters changed.</t>
  </si>
  <si>
    <t>mohseen, tariq</t>
  </si>
  <si>
    <t>Missing bolt fixed for hydraulic cylinder for mobile barley.</t>
  </si>
  <si>
    <t>Barley line 4 project going on. Cover fixed for feed hopper.</t>
  </si>
  <si>
    <t>kishor, sydney, areef, tariq, kishan, imtiyaz, raviullah</t>
  </si>
  <si>
    <t>Belt adjusted for mobile barley.</t>
  </si>
  <si>
    <t>belt fault</t>
  </si>
  <si>
    <t>Spring tension adjusted for mill A bran packer sewing machine.</t>
  </si>
  <si>
    <t>Bran Packer A</t>
  </si>
  <si>
    <t>Hopper removed from mill A 2/f and pipe fixed.1</t>
  </si>
  <si>
    <t>Butterfly valve fabricated in workshop for mill C 2nd dampening screw conveyor.</t>
  </si>
  <si>
    <t>janak, mohseen</t>
  </si>
  <si>
    <t>Grinding  and fluting done B1 roll.</t>
  </si>
  <si>
    <t>Mobile barley long belt 10 mm tension given.</t>
  </si>
  <si>
    <t>6 mm corner connector changed for new barley sewing machine.</t>
  </si>
  <si>
    <t>Cutter adjusted for new barley sewing machine.</t>
  </si>
  <si>
    <t>Leakage repaired for silo elevator 102 hopper.</t>
  </si>
  <si>
    <t>sydney, tariq, kishan</t>
  </si>
  <si>
    <t>Leakage repaired for silo g/f ana 1/f.</t>
  </si>
  <si>
    <t>Leakage repaired for silo Q3 conveyor.</t>
  </si>
  <si>
    <t>Leakager repaired for ship unloader 2 portal conveyor.</t>
  </si>
  <si>
    <t>Table fabricated for barley line 4 conveyor.</t>
  </si>
  <si>
    <t>sydney, tariq, raviullah</t>
  </si>
  <si>
    <t>Vibration and temperature reading taken for ship unloaders.</t>
  </si>
  <si>
    <t>Vibration and temperature reading taken for silo elevators.</t>
  </si>
  <si>
    <t>Bag holder adjusted for mill A bran packer.</t>
  </si>
  <si>
    <t>Sewing machine changed for mobile barley.</t>
  </si>
  <si>
    <t>Sewing machine cutter nut loose, so tighened for mobile barley.</t>
  </si>
  <si>
    <t>Mana opened for cleaning for mill A destoner.</t>
  </si>
  <si>
    <t>35 min stitching problem</t>
  </si>
  <si>
    <t>40 min belt problem</t>
  </si>
  <si>
    <t>45 min stitching problem</t>
  </si>
  <si>
    <t>30 min stitching problem</t>
  </si>
  <si>
    <t>Sewing machine 2 repairsed in workshop.</t>
  </si>
  <si>
    <t>Sieves changed for mill B drum sieves.</t>
  </si>
  <si>
    <t>Filter cleaned and fixed for mill D bran blower.</t>
  </si>
  <si>
    <t>Hopper leakage repaired for mill B Sortex.</t>
  </si>
  <si>
    <t>janak, raviullah</t>
  </si>
  <si>
    <t>Air pipe and connector changed for Italpack.</t>
  </si>
  <si>
    <t>azad, puran</t>
  </si>
  <si>
    <t>Cover opened for cleaning for mixer machine at packing 3/f.</t>
  </si>
  <si>
    <t>Material unloaded from two containers for new barley line 4 project.</t>
  </si>
  <si>
    <t>team</t>
  </si>
  <si>
    <t>Conveyor support welding for CC115.</t>
  </si>
  <si>
    <t>imtiyaz, janak</t>
  </si>
  <si>
    <t>Project work going on for barley line 4. Positioning done for chain conveyor and elevator boot layed at place.</t>
  </si>
  <si>
    <t>Choke cleared for mill D bran airlock at cleaning g/f.</t>
  </si>
  <si>
    <t>Stuck bucket removed from mill B elevator BE303 outlet pipe.</t>
  </si>
  <si>
    <t>electrical problem.</t>
  </si>
  <si>
    <t>Repair done in workshop for sewing machine no. 2.</t>
  </si>
  <si>
    <t>puran, durga</t>
  </si>
  <si>
    <t>Barley line 4 erection going on. Chain conveyor positioned and elevator head placed  to check any fouling.</t>
  </si>
  <si>
    <t>Piston vibrator repaired for fawema. Spring changed.</t>
  </si>
  <si>
    <t>Cover closed after cleaning for mixer machine at packing 3/f.</t>
  </si>
  <si>
    <t>Screw conveyor bottom cover opened for emptying bin 201.</t>
  </si>
  <si>
    <t>Inlet pipe fixed and screw conveyor bottom conveyor cover closed  for bin 201.</t>
  </si>
  <si>
    <t>Broken bolt changed for roller conveyor for mill B Palletizer.</t>
  </si>
  <si>
    <t>Conveyor belt 10 mm tension given and roller guide adjusted for mobile barley.</t>
  </si>
  <si>
    <t>15 min scale problem</t>
  </si>
  <si>
    <t>30 min bunker work</t>
  </si>
  <si>
    <t>15 min sewing problem</t>
  </si>
  <si>
    <t>20 min sewing problem</t>
  </si>
  <si>
    <t>Choke open and fixed for after cleaning for mill C impact machine at mill g/f.</t>
  </si>
  <si>
    <t>Inlet beak changed for mill C flow balancer 403.</t>
  </si>
  <si>
    <t>Piston valve opened and cleaned for mill B roller body C9.</t>
  </si>
  <si>
    <t>abul, puran, raviullah</t>
  </si>
  <si>
    <t>Brolen bolt changed for roller conveyor for mill B Palletizer.</t>
  </si>
  <si>
    <t>Barley line 4 erection going on. Elevator boot fixed and one casing fixed.</t>
  </si>
  <si>
    <t>Transfer line choked aspiration cleared.</t>
  </si>
  <si>
    <t>kihor, sydney, tariq</t>
  </si>
  <si>
    <t>Flexible pipe for aspiration changed for old barley.</t>
  </si>
  <si>
    <t>kishor, tariq</t>
  </si>
  <si>
    <t>Flexible pipe for aspiration changed for new barley.</t>
  </si>
  <si>
    <t>Filer sleeves removed and fixed after cleanig for silo trasfer dust collector.</t>
  </si>
  <si>
    <t>durga</t>
  </si>
  <si>
    <t>Flour dust filter outlet pipe removed and fixed after cleaning for mill C at 2/f.</t>
  </si>
  <si>
    <t>Leakage repaired for air pipe for mill A 50 kg carousel.</t>
  </si>
  <si>
    <t>Choke cleared for dust airlock at cleaning 5/f.</t>
  </si>
  <si>
    <t>Spider coupling changed for mill B chemical feeder at 1/f.</t>
  </si>
  <si>
    <t>mohseen, puran</t>
  </si>
  <si>
    <t>Cutter adjusted for sewing machine for mill C bran packer.</t>
  </si>
  <si>
    <t>Damaged air pipe changed for Fawema.</t>
  </si>
  <si>
    <t>Rinsing air adjusted for mill C at mill 3/f.</t>
  </si>
  <si>
    <t>Barley line 4 project going on. All casing and head fixed for elevator.</t>
  </si>
  <si>
    <t>scale slow</t>
  </si>
  <si>
    <t>Broken chain repaired for mill A Palletizer.</t>
  </si>
  <si>
    <t>abul, puran</t>
  </si>
  <si>
    <t>Sieve decks and mana opened for cleaning for mill A destoner.</t>
  </si>
  <si>
    <t>Subsidy flour hopper fixed for mill A at 2/f.</t>
  </si>
  <si>
    <t>Roll changed for roller conveyor for mill B Palletizer.</t>
  </si>
  <si>
    <t>Piston valve changed for mill B roller body C6F.</t>
  </si>
  <si>
    <t>Barley line 4 project going on. Chain fixed for chain conveyor and outlet hopper fabricated. Bolt fixed for elevator belt.</t>
  </si>
  <si>
    <t>Broken chain link changed for belt conveyor for mill B Palletizer.</t>
  </si>
  <si>
    <t>azad, mohseen, durga</t>
  </si>
  <si>
    <t>Solenoid valve changed for mill C cleaning scale.</t>
  </si>
  <si>
    <t>Broken belt (01 no.) changed for mill A bran packer.</t>
  </si>
  <si>
    <t>Barley project going on.</t>
  </si>
  <si>
    <t>puran, rizwan</t>
  </si>
  <si>
    <t>Flap adjusted for mill B flow balancer 301.</t>
  </si>
  <si>
    <t>Lock broken for mill A separator deck, hole drilled and fastened.</t>
  </si>
  <si>
    <t>abul, arif, rizwan</t>
  </si>
  <si>
    <t>Repair done for mill A separator, bolt fixed for separator deck.</t>
  </si>
  <si>
    <t>Belt alignment done for 10 kg packer.</t>
  </si>
  <si>
    <t>Sheet opened for bunker 2.</t>
  </si>
  <si>
    <t>Bunker</t>
  </si>
  <si>
    <t>Dust line opened for silo drum sieve.</t>
  </si>
  <si>
    <t>1 hr belt stop, electrical problem, night shift</t>
  </si>
  <si>
    <t>abul, rizwan</t>
  </si>
  <si>
    <t>Air leakage repaired for mill C cleaning scale.</t>
  </si>
  <si>
    <t>Leakage repaired for mill A sortex at cleaning 1/f.</t>
  </si>
  <si>
    <t>Tension adjusted for chain and belt for bunker loader.</t>
  </si>
  <si>
    <t>Lock fabricated and fixed for mill A separator deck.</t>
  </si>
  <si>
    <t>Adjustment done for clutch for Vigan.</t>
  </si>
  <si>
    <t>Tension adjusted for belt for bunker loader.</t>
  </si>
  <si>
    <t>Belt made for bag holder and stored as spare.</t>
  </si>
  <si>
    <t>Broken joint repaired for stitching conveyor for mobile barley.</t>
  </si>
  <si>
    <t>Bag holder bolt made tight for old barley.</t>
  </si>
  <si>
    <t>Needle adjusted for mobile barley sewing machine.</t>
  </si>
  <si>
    <t>Damaged sheets 06 nos. changed for bunker no. 5.</t>
  </si>
  <si>
    <t>tariq, areef, kishan</t>
  </si>
  <si>
    <t>Cutter adjusted for sewing machine for mobile barley.</t>
  </si>
  <si>
    <t>Cutter jammed, so cleaned and fixed for Nichrome.</t>
  </si>
  <si>
    <t>Drum sieve opened for changing sieves for mill B.</t>
  </si>
  <si>
    <t>scale problem.</t>
  </si>
  <si>
    <t>stitching problem.</t>
  </si>
  <si>
    <t>puran</t>
  </si>
  <si>
    <t>50 kg to 25 kg setting changed for mill A Palletizer.</t>
  </si>
  <si>
    <t>New lock fabricated and fixed for mill A separator.</t>
  </si>
  <si>
    <t>abul, janak, rizwan</t>
  </si>
  <si>
    <t>Bag holder adjusted and belt tightened for mill B bran packer.</t>
  </si>
  <si>
    <t>Bran Packer B</t>
  </si>
  <si>
    <t>Slide conveyor air cylinder checked for mill C bran packing line at 1/f.</t>
  </si>
  <si>
    <t>Brown rubber cup 80 nos. changed for Italpack.</t>
  </si>
  <si>
    <t>Broken vibrator bolt changed for Fawema.</t>
  </si>
  <si>
    <t>Air adjusted for mill A F1 scale.</t>
  </si>
  <si>
    <t>Broken clip repaired for mill B pneumatic lift at mill G/f.</t>
  </si>
  <si>
    <t>Mill B cleaning elevator 301 belt made tight by 10 mm.</t>
  </si>
  <si>
    <t>Filter sleeves opened for cleaning for mill A dust collector for aspiration.</t>
  </si>
  <si>
    <t>puran, robel</t>
  </si>
  <si>
    <t>Preventive maintenance done for mill A Palletizer.</t>
  </si>
  <si>
    <t>abul, puran, robel</t>
  </si>
  <si>
    <t>Preventive maintenace done for mill B Palletizer.</t>
  </si>
  <si>
    <t>Mill B elevator 303 choked, one bucket removed.</t>
  </si>
  <si>
    <t>Preventive maintenance done for cleaning side for mill A.</t>
  </si>
  <si>
    <t>Preventive maintenance done for cleaning side for mill B.</t>
  </si>
  <si>
    <t>Choked aspiration line opened for cleaning for mill B cleaning 6/f.</t>
  </si>
  <si>
    <t>Damaged return rail changed for silo chain conveyor CC103.</t>
  </si>
  <si>
    <t>sydney, kishor, tariq, kishan</t>
  </si>
  <si>
    <t>Switching valve changed for feed roll for mill D roller body C4.</t>
  </si>
  <si>
    <t>rizwan, puran</t>
  </si>
  <si>
    <t>Damaged air pipe changed for mill B bran packer.</t>
  </si>
  <si>
    <t>Belt fixed for mill C S2 purifier.</t>
  </si>
  <si>
    <t>Worked on new mobile barley bagging line.</t>
  </si>
  <si>
    <t>Bag holder belt changed for mill B bran packer.</t>
  </si>
  <si>
    <t>shahin, rizwan</t>
  </si>
  <si>
    <t>Broken perforated sheet 01 no. changed for hammer mills.</t>
  </si>
  <si>
    <t>Cutter adjusted for mill B bran packer sewing machine.</t>
  </si>
  <si>
    <t>Cutter changed for mill C bran packer sewing machine.</t>
  </si>
  <si>
    <t>Feeler adjusted for mill A 50 kg sewing machine.</t>
  </si>
  <si>
    <t>Belt conveyor alignment done for 10 kg packer.</t>
  </si>
  <si>
    <t>Air leakage repaired for silo intake scale.</t>
  </si>
  <si>
    <t>Belt repaired and fixed for roller mill for lab.</t>
  </si>
  <si>
    <t>abul, shahin</t>
  </si>
  <si>
    <t>Feed roll disengagement unit changed for mill C roller C10.</t>
  </si>
  <si>
    <t>Roll pair changed for mill A roller body C1A (1) for top and bottom roller.</t>
  </si>
  <si>
    <t>shahin, arif, robel, raviullah</t>
  </si>
  <si>
    <t>Cover opened for slide gate for silo bin 164, cleaned and fixed.</t>
  </si>
  <si>
    <t>Slide gate for bin 201 and 301 repaired at cleaning 6/f.</t>
  </si>
  <si>
    <t>tariq, kishan, arif</t>
  </si>
  <si>
    <t>Sleeves fitted  and inspection glass fitted for mill C dust collector for 1st cleaning.</t>
  </si>
  <si>
    <t>Spring changed for mill A bran packer sewing machine.</t>
  </si>
  <si>
    <t>Bag holder rubber and belt adjusted for mill C bran packer.</t>
  </si>
  <si>
    <t>Oil seal changed for gear box for bran bin 362.</t>
  </si>
  <si>
    <t>arif, robel</t>
  </si>
  <si>
    <t>Oil seal and disengagement part changed for mill C roller body C7.</t>
  </si>
  <si>
    <t>Inlet pipe leakage repaired for mill A destoner.</t>
  </si>
  <si>
    <t>shahin, rizwan, arif</t>
  </si>
  <si>
    <t>Broken bolt changed for bag holder rubber for 10 kg packer.</t>
  </si>
  <si>
    <t>Broken bolt changed for mill B Palletizer roller conveyor.</t>
  </si>
  <si>
    <t>Belt alignment done for telescopic conveyor for old barley.</t>
  </si>
  <si>
    <t>Leakage repaired for silo basement intake spout.</t>
  </si>
  <si>
    <t>Worked for new mobile barley project.</t>
  </si>
  <si>
    <t>Harish Jarish bin pipe opened for fumigation.</t>
  </si>
  <si>
    <t>rizwan</t>
  </si>
  <si>
    <t>Air leakage repaired for mill B Palletizer.</t>
  </si>
  <si>
    <t>shahin, rizwan, robel</t>
  </si>
  <si>
    <t>Solenoid valve changed for silo bin 150 slide gate.</t>
  </si>
  <si>
    <t>Looper adjusted for 10 kg packer sewing machine.</t>
  </si>
  <si>
    <t>Broken cutter replaced with repaired cutter for Nichrome.</t>
  </si>
  <si>
    <t>Door handle and and door closure changed for maintenance workshop.</t>
  </si>
  <si>
    <t>Flour conveyor cover opened for cleaning for mill D at 2/f.</t>
  </si>
  <si>
    <t>Preventive maintenance done for mill D cleaning and milling side.</t>
  </si>
  <si>
    <t>Adjustment done for mill B bran loading conveyor belt.</t>
  </si>
  <si>
    <t>Mill A purifier S1 base hole thread damaged, so tapping done.</t>
  </si>
  <si>
    <t>Broken sight glass changed for mill B pneumatic dust collector.</t>
  </si>
  <si>
    <t>Preventive maintenace done for mill A roller bodies.</t>
  </si>
  <si>
    <t>Preventive maintenance done for all blowers.</t>
  </si>
  <si>
    <t>Preventive maintenance done for all scales and bins for mill A at packing g/f and 1/f.</t>
  </si>
  <si>
    <t>Preventive maintenance done for all scales and bins for mill B at packing g/f and 1/f.</t>
  </si>
  <si>
    <t>Preventive maintenance done for all scales and bins for mill C at packing g/f and 1/f.</t>
  </si>
  <si>
    <t>Tension adjusted for drive roller for stacker 1.</t>
  </si>
  <si>
    <t>sydney, imtiaz</t>
  </si>
  <si>
    <t>Oil changed for silo chain conveyor CC109 (7 litres, Qalco 220).</t>
  </si>
  <si>
    <t>Drive roller and flange bearing changed for stacker 2.</t>
  </si>
  <si>
    <t>kishor, sydney, areef, kishan, imtiaz</t>
  </si>
  <si>
    <t>Silo chain conveyor CC102 checked for sound during run time.</t>
  </si>
  <si>
    <t>kishor, areef, imtiaz</t>
  </si>
  <si>
    <t>Preventive maintenance done for packing side and blower.</t>
  </si>
  <si>
    <t>arif, janak rizwan</t>
  </si>
  <si>
    <t>Inlet pipe leakage repaired for silo magnet.</t>
  </si>
  <si>
    <t>Air pipe leakage repaired for silo intake scale.</t>
  </si>
  <si>
    <t>Pneumatic lever valve changed for mill A 50 kg carousel.</t>
  </si>
  <si>
    <t>shahin, robel</t>
  </si>
  <si>
    <t>Tension adjusted for loading conveyor for new mobile barley.</t>
  </si>
  <si>
    <t>tariq, arif, rizwan</t>
  </si>
  <si>
    <t>Broken taper bush changed for mill A Palletizer sliding conveyor belt drive motor.</t>
  </si>
  <si>
    <t>abul, mohseen, robel</t>
  </si>
  <si>
    <t>Broken chain repaired for mill B Palletizer.</t>
  </si>
  <si>
    <t>bag slipping, 5 mm tension increased for new mobile barley 8 meter conveyor.</t>
  </si>
  <si>
    <t>Broken needle changed for old barley sewing machine and aspiration pipe cleaned.</t>
  </si>
  <si>
    <t>Two times sewing machine changed for mobile barley.</t>
  </si>
  <si>
    <t>Missing screw for sensor fixed for mobile barley sewing machine.</t>
  </si>
  <si>
    <t>Broken needle changed for mill B Bran Packer sewing machine.</t>
  </si>
  <si>
    <t>arif, tariq, rizwan</t>
  </si>
  <si>
    <t>Adjustement done for sewing machine for mill A 50 kg sewing machine.</t>
  </si>
  <si>
    <t>Air problem with dust collector.</t>
  </si>
  <si>
    <t>Broken bolt changed and 01 roll changed for roller conveyor for mill A Palletizer.</t>
  </si>
  <si>
    <t>abul, shahin, mohseen</t>
  </si>
  <si>
    <t>belt slipping.</t>
  </si>
  <si>
    <t>Rinsing air pressure low, changed the diaphragm for PVD valve for  mill C at 3/f.</t>
  </si>
  <si>
    <t>shahin, azad, puran</t>
  </si>
  <si>
    <t>Sound coming for mill B bran packer gear box, tried to remove gear box but shaft jam.</t>
  </si>
  <si>
    <t>bag slipping.</t>
  </si>
  <si>
    <t>Broken taper bush changed for mill A Palletizer.</t>
  </si>
  <si>
    <t>Gear box problem, tried to remove shaft for mill B Bran Packer.</t>
  </si>
  <si>
    <t>Gear box changed for discharge screw for mill B Bran Packer.</t>
  </si>
  <si>
    <t>abul, janak, mohseen, azad, robel</t>
  </si>
  <si>
    <t>Damaged bucket, 01 no. removed from silo elevator 102 and 5 mm tension given.</t>
  </si>
  <si>
    <t>kishor, sydney, tariq, kishan</t>
  </si>
  <si>
    <t>Disharge hopper air cylinder fork repaired and fixed for silo intake scale.</t>
  </si>
  <si>
    <t>shahin, imtiaz, puran</t>
  </si>
  <si>
    <t>Damaged side cover repaired in welding workshop and fixed for elevator 202 boot.</t>
  </si>
  <si>
    <t>abul, arif, mohseen, azad, robel</t>
  </si>
  <si>
    <t>Roller chain changed for chain conveyor to elevator for new mobile barley.</t>
  </si>
  <si>
    <t>Broken chain repaired for chain conveyor for mill B Palletizer.</t>
  </si>
  <si>
    <t>Discharge flap changed for mill B cleaning scale.</t>
  </si>
  <si>
    <t>abul, arif, janak, azad, rizwan, raviullah</t>
  </si>
  <si>
    <t>24 hour</t>
  </si>
  <si>
    <t xml:space="preserve">Bearing housing with bearing and sleeve changed for drive side of new barley elevator head. </t>
  </si>
  <si>
    <t>kishor, janak, tariq, kishan</t>
  </si>
  <si>
    <t>Broken boot drum taken out for repair for new mobile barley elevator.</t>
  </si>
  <si>
    <t>Damaged air  pipe changed for Fawema.</t>
  </si>
  <si>
    <t>mohseen, raviullah</t>
  </si>
  <si>
    <t>Sprocket with bearing changed for roller conveyor for mill A Palletizer.</t>
  </si>
  <si>
    <t>Roll conveyor  sprocket fixed for mill A Palletizer.</t>
  </si>
  <si>
    <t>Lock nut fixed for sleeve for elevator head block bearing for new mobile barley.</t>
  </si>
  <si>
    <t>tariq, sydney, kishan, janak</t>
  </si>
  <si>
    <t>Pulley changed and greasing done for mill B roller body C1A top.</t>
  </si>
  <si>
    <t>Boot drum fixed for new mobile barley elevator after shaft repairing.</t>
  </si>
  <si>
    <t>silo team</t>
  </si>
  <si>
    <t>Timing belt changed for mill B roller body C1A.</t>
  </si>
  <si>
    <t>abul, arif, durga</t>
  </si>
  <si>
    <t>Pallet holder cylinder adjusted and sprocket changed for mill A Palletizer.</t>
  </si>
  <si>
    <t>abul, azad, durga</t>
  </si>
  <si>
    <t>Broken bearing changed for non drive side for new mobile barley elevator head.</t>
  </si>
  <si>
    <t>janak, kishor, tariq, sydney, kishan</t>
  </si>
  <si>
    <t>Elevator choked and buckets damaged for new mobile barley elevator.</t>
  </si>
  <si>
    <t>Belt problem.</t>
  </si>
  <si>
    <t>Bearing (YAH 208)  changed for bag turner for old barley.</t>
  </si>
  <si>
    <t>mohseen, azad, durga</t>
  </si>
  <si>
    <t>Bag not moving ahead on conveyor belt for new mobile barley.</t>
  </si>
  <si>
    <t>Cylinder adjusted for old barley scale.</t>
  </si>
  <si>
    <t>Taper bush 1220-30 changed for depositing belt for mill A Palletizer.</t>
  </si>
  <si>
    <t>Damaged pipe changed and air regulator cleaned and fixed for mill B bran packer.</t>
  </si>
  <si>
    <t>Screw changed for cutter for mill B 50 kg sewing machine.</t>
  </si>
  <si>
    <t>shahin</t>
  </si>
  <si>
    <t>Broken taper bush (2012-30) changed for mill A Palletizer.</t>
  </si>
  <si>
    <t>shahin, arif, rizwan</t>
  </si>
  <si>
    <t>Broken bolt changed for mill A Palletizer roller conveyor.</t>
  </si>
  <si>
    <t>Air regulator and air pipe changed for mill A bran packer.</t>
  </si>
  <si>
    <t>shahin, arif, robel</t>
  </si>
  <si>
    <t>Broken bolt changed for cutter for Nichrome.</t>
  </si>
  <si>
    <t>Looper and cutter adjusted for old barley sewing machine.</t>
  </si>
  <si>
    <t>shahin, arif</t>
  </si>
  <si>
    <t>Modular belt and sprocket changed for mill A 50 kg metal detector.</t>
  </si>
  <si>
    <t>Damged bearing changed for airlock for pneumatic dust collector for mill D at mill 3/f.</t>
  </si>
  <si>
    <t>abul, janak, robel</t>
  </si>
  <si>
    <t>Rubber profile belt broken for take up conveyor for new barley line.</t>
  </si>
  <si>
    <t>Divertor (2806/2807)  repaired for mill A packing 7/f.</t>
  </si>
  <si>
    <t>shahin, azad</t>
  </si>
  <si>
    <t>Worn out PU sheet removed from silo elevator BE103.</t>
  </si>
  <si>
    <t>arif, naushad, rizwan</t>
  </si>
  <si>
    <t>Broken bolt changed for mill A S1 purifier.</t>
  </si>
  <si>
    <t>abul, shahin, puran</t>
  </si>
  <si>
    <t>Air cylinder checked and air adjusted for mill A bran scale.</t>
  </si>
  <si>
    <t>Lubrication plate bend so corrected for mill A C1A(2) roller body gear box.</t>
  </si>
  <si>
    <t>arif, azad, rizwan</t>
  </si>
  <si>
    <t>Bracket repaired and fixed for carousel bucket for Italpack.</t>
  </si>
  <si>
    <t>Broken chain link fixed for mill B Palletizer.</t>
  </si>
  <si>
    <t>shahin, durga, puran</t>
  </si>
  <si>
    <t>Chain cover repaired and 01 no roller changed for roller conveyor for mill B Palletizer.</t>
  </si>
  <si>
    <t>shahin, azad, robel</t>
  </si>
  <si>
    <t>Broken roller chain repaired for moving belt for mill B Palletizer.</t>
  </si>
  <si>
    <t>abul, azad, robel</t>
  </si>
  <si>
    <t>Cutter jammed for Nichrome, so cleaned and fixed.</t>
  </si>
  <si>
    <t>shahin, mohseen, robel</t>
  </si>
  <si>
    <t>Worn out airlock changed for mill D (m6702) bran line at mill G/f.</t>
  </si>
  <si>
    <t>abul, arif, janak, rizwan</t>
  </si>
  <si>
    <t>Glue appllicator adjusted for Italpack.</t>
  </si>
  <si>
    <t>Broken belt changed for mill C plansifter 2.</t>
  </si>
  <si>
    <t>Cutter adjusted for sewing machine for new mobile barley.</t>
  </si>
  <si>
    <t>Cutter adjusted for mill A 50 kg sewing machine.</t>
  </si>
  <si>
    <t>Preventive maintenance done for mill D at mill side.</t>
  </si>
  <si>
    <t>shahin, puran</t>
  </si>
  <si>
    <t>Roller bodies cleaned for all mill.</t>
  </si>
  <si>
    <t>Cover opened and checked for bush for mill C dampening conveyor.</t>
  </si>
  <si>
    <t>azad, durga</t>
  </si>
  <si>
    <t>01 pair roll changed for mill B roller body B3 second side.</t>
  </si>
  <si>
    <t>azad, mohseen, puran, robel</t>
  </si>
  <si>
    <t>roll change</t>
  </si>
  <si>
    <t>04 unit repaired for disengagement fork assembly.</t>
  </si>
  <si>
    <t>Grinding and fluting completed for B1 roll.</t>
  </si>
  <si>
    <t>roll repair</t>
  </si>
  <si>
    <t>Broken needle changed for old barley sewing machine.</t>
  </si>
  <si>
    <t>Leakage repaired for silo intake line magnet.</t>
  </si>
  <si>
    <t>Conveyor belt adjustment done for new mobile barley.</t>
  </si>
  <si>
    <t>Chain tension increased for mill A Palletizer.</t>
  </si>
  <si>
    <t>Chain tension increased for mill B Palletizer.</t>
  </si>
  <si>
    <t>Roller chain changed for foodco lamination mini pack machine.</t>
  </si>
  <si>
    <t>abul, azad, mohseen, puran</t>
  </si>
  <si>
    <t>Belt adjusted for mill A bran packer bag holder.</t>
  </si>
  <si>
    <t>Sewing machine cutter timing adjusted with electrical for mill A bran packer.</t>
  </si>
  <si>
    <t>Grinding and fluting completed for B3 roll.</t>
  </si>
  <si>
    <t>Grinding wheel changed for fluting machine.</t>
  </si>
  <si>
    <t>abul, robel</t>
  </si>
  <si>
    <t>part changed</t>
  </si>
  <si>
    <t>Cracked plate welded for new mobile barley dust collector purging air tank.</t>
  </si>
  <si>
    <t>Preventive maintenance done for jetty conveyors Q1, Q2 and Q3.</t>
  </si>
  <si>
    <t>kishor, sydney</t>
  </si>
  <si>
    <t>Preventive maintenance done for Silo elevator BE101, 102 and 103.</t>
  </si>
  <si>
    <t>kishor, sydney, imtiyaz</t>
  </si>
  <si>
    <t>Broken bolt and nut changed for mill 2/f sealing machine.</t>
  </si>
  <si>
    <t>Air regulator fixed for new mobile barley line after air tank.</t>
  </si>
  <si>
    <t>Door handle and lock changed for mill to packing passage at g/f.</t>
  </si>
  <si>
    <t>Timing adjusted for mill A bran packer sewing machine cutter with electrical team.</t>
  </si>
  <si>
    <t>mohseen, robel</t>
  </si>
  <si>
    <t>Feeler adjusted for new barley sewing machine.</t>
  </si>
  <si>
    <t>mohseeen</t>
  </si>
  <si>
    <t>Flexible sleeve changed for flexible connection for ship unloader 1.</t>
  </si>
  <si>
    <t>kishor, sydney, janak</t>
  </si>
  <si>
    <t>Gear box oil changed for travelling bogie wheels for ship unloader 1.</t>
  </si>
  <si>
    <t>imtiyaz, kishan</t>
  </si>
  <si>
    <t>Belt conveyor setting for new mobile barley.</t>
  </si>
  <si>
    <t>Mill A choke feeder line pipe and clamp changed for dia200 and chakki atta d200 pipe and clamp changed.</t>
  </si>
  <si>
    <t>Preventive maintenance done for silo.</t>
  </si>
  <si>
    <t>sydney, janak, kishor, imtiaz</t>
  </si>
  <si>
    <t>Preventive maintenance done for mill A milling side.</t>
  </si>
  <si>
    <t>Connection fixed for haris and jarish bins after fumigation released.</t>
  </si>
  <si>
    <t>Bag pressing cylinder adjusted for Italpack.</t>
  </si>
  <si>
    <t>01 link removed and tension adjusted for silo inclined conveyor CC102.</t>
  </si>
  <si>
    <t>sydney, kishor, imtiaz, kishan</t>
  </si>
  <si>
    <t>Turbo coupling rubber bush size ground for silo elevator 101.</t>
  </si>
  <si>
    <t>Platfarm fabrication and fixing for new mobile barley elevator.</t>
  </si>
  <si>
    <t>Preventive maintenance done and greasing done for ship unloader 2 slewing gear.</t>
  </si>
  <si>
    <t>Leakage repaired for mill B sortex at cleaning 1/f.</t>
  </si>
  <si>
    <t>Repair done for barley sewing machine no. 2.</t>
  </si>
  <si>
    <t>Feeler adjusted and cutter changed for sewing machine no 20.</t>
  </si>
  <si>
    <t>Leakage repaired at cleaning side.</t>
  </si>
  <si>
    <t>Platfarm and ladder fabrication and fixing for new mobile barley elevator.</t>
  </si>
  <si>
    <t>sydney, kishor, imtiaz, kishan, raviullah, durga, abul</t>
  </si>
  <si>
    <t>Leakage repaired for silo high capacity cleaner at 3/f.</t>
  </si>
  <si>
    <t>kishor, kishan</t>
  </si>
  <si>
    <t>Clip changed for silo transfer line at 4/f.</t>
  </si>
  <si>
    <t>Leakage repaired for silo intake line magnet top side.</t>
  </si>
  <si>
    <t>Gear motor changed for travelling bogie for ship unloader 1.</t>
  </si>
  <si>
    <t>Jammed airlock for ship unloader made free, removed stuck chain.</t>
  </si>
  <si>
    <t>Preventive maintenance done for mill C cleaning side at 6/f and 7/f.</t>
  </si>
  <si>
    <t>shahin, puran, robel</t>
  </si>
  <si>
    <t>Elbow changed for mill C screening line at mill g/f.</t>
  </si>
  <si>
    <t>Pipe and elbow changed and aspiration fan rubber sleeve changed for hammer mill at cleaning 6/f.</t>
  </si>
  <si>
    <t>Screw conveyor opened for clenaing for mill C.</t>
  </si>
  <si>
    <t>Preventive maintenance done for mill blower.</t>
  </si>
  <si>
    <t>Silo dust line open for cleaning at 1/f.</t>
  </si>
  <si>
    <t>Preventive maintenance done for mill B roller body.</t>
  </si>
  <si>
    <t>Slipped sprocket fixed for dust collector airlock for new mobile barley.</t>
  </si>
  <si>
    <t>Filler flaps adjusted for Italpack.</t>
  </si>
  <si>
    <t>Leakage repaired for mill C sortex hopper at 1/f.</t>
  </si>
  <si>
    <t>Inlet pipe leakage repaired for mill A choke feeder at G/f.</t>
  </si>
  <si>
    <t>mohseen, azad</t>
  </si>
  <si>
    <t>Door closure repaired and adjusted and new handle fixed for mill to packing passage at g/f.</t>
  </si>
  <si>
    <t>mohseeen, azad</t>
  </si>
  <si>
    <t>Exit door stuck so made free at packing g/f near Fawema.</t>
  </si>
  <si>
    <t>Hanging plate lock thread damaged so removed and new stud welding and fixed for mobile barley.</t>
  </si>
  <si>
    <t>mohseen, imtiaz</t>
  </si>
  <si>
    <t>Grinding and fluting done for 01 no. B3 roll.</t>
  </si>
  <si>
    <t>roll making</t>
  </si>
  <si>
    <t>Mill A starting time helt to miller.</t>
  </si>
  <si>
    <t>shahin, janak</t>
  </si>
  <si>
    <t>Top side flap air cylinder nut loose so fixed for mill B 50 kg carousel.</t>
  </si>
  <si>
    <t>Air tank repaired and air regulator fixed for Alapala dust collector.</t>
  </si>
  <si>
    <t>kishore, kishan, imtiyaz</t>
  </si>
  <si>
    <t>Green Grip belt changed for new barley conveyor.</t>
  </si>
  <si>
    <t>Guard stand fabricated for shi unloader nozzle.</t>
  </si>
  <si>
    <t>kishan, imtiyaz</t>
  </si>
  <si>
    <t>Crack repaired by welding for bird beak for mobile barley.</t>
  </si>
  <si>
    <t>janak, sydney</t>
  </si>
  <si>
    <t>Platform fabrication and welding done for elevator for new mobile barley.</t>
  </si>
  <si>
    <t>janak, perera, sydney, kishan, raviullah</t>
  </si>
  <si>
    <t>Old barley belt conveyor 10 mm tension.</t>
  </si>
  <si>
    <t>breakdown</t>
  </si>
  <si>
    <t>Broken needle changed for mobile barley sewing machine.</t>
  </si>
  <si>
    <t>Workshop area cleaned for YUM visit.</t>
  </si>
  <si>
    <t>Grinding and flutind done for 01 no. B3 roll.</t>
  </si>
  <si>
    <t>Missing spring fixed for mill B 50 kg sewing machine.</t>
  </si>
  <si>
    <t>Solenoid switch valve changed for bag holder for mill B 50 kg carousel.</t>
  </si>
  <si>
    <t>abul, azad, mohseen</t>
  </si>
  <si>
    <t>Note pad fixed on wall for packing 1/f and 2/f.</t>
  </si>
  <si>
    <t>Elevetor checked and 5 mm tension given for new mobile barley.</t>
  </si>
  <si>
    <t>kishor, kishan, imtiaz</t>
  </si>
  <si>
    <t>Nozzle safety guard fabricated for nozzle for ship unloader.</t>
  </si>
  <si>
    <t>imtiyaz</t>
  </si>
  <si>
    <t>Roller chain link removed and tension adjusted for silo chain conveyor CC118.</t>
  </si>
  <si>
    <t>kishor, janak, kishan, imtiyaz</t>
  </si>
  <si>
    <t>Return rail changed for silo chain conveyot CC118.</t>
  </si>
  <si>
    <t>Leakage repaired for silo chain conveyor CC102 at silo 6/f.</t>
  </si>
  <si>
    <t>kishore, kishan</t>
  </si>
  <si>
    <t>sydney, perera, raviullah</t>
  </si>
  <si>
    <t>Adjustment done for sewing machine for mobile barley.</t>
  </si>
  <si>
    <t>Turned gear box corrected for new mobile barley.</t>
  </si>
  <si>
    <t>Hammering tapper fixed for dust collector for new mobile barley.</t>
  </si>
  <si>
    <t>Hopper fixed for flour feeding for mill C at mill 1/f.</t>
  </si>
  <si>
    <t>Pneumatic lever switch repaired for 50 kg carousel and stored as spare.</t>
  </si>
  <si>
    <t>Air regulator changed for new mobile barley air tank.</t>
  </si>
  <si>
    <t>kishor, kishan, imtiaz, abul</t>
  </si>
  <si>
    <t>Solenoid valve changed for mobile barley.</t>
  </si>
  <si>
    <t>kishor, kishan, sydney, imtiaz</t>
  </si>
  <si>
    <t>Air pipe changed for mobile barley.</t>
  </si>
  <si>
    <t>Roller chain tension adjusted for elevator and dust collector airlock for new mobile barley.</t>
  </si>
  <si>
    <t>Air pipe leakage repaired for 10 kg packer.</t>
  </si>
  <si>
    <t>Plate removed for silo bin 150 at 6/f.</t>
  </si>
  <si>
    <t>Preventive maintenance done for mill A Palletizer. 01 no. carrier roller changed.</t>
  </si>
  <si>
    <t>shahin, azad, puran, mohseen</t>
  </si>
  <si>
    <t>Preventive maintenance done for mill B Palletizer.</t>
  </si>
  <si>
    <t>Feed roll air cylinder changed for mill C roller body C3.</t>
  </si>
  <si>
    <t>Motor changed so oil topped up for gear box for mill A screw tube conveyor for bin 232 at packing 1/f.</t>
  </si>
  <si>
    <t>mohseen, shahin</t>
  </si>
  <si>
    <t>Semoline line removed and sugar hopper fixed for Nichrome.</t>
  </si>
  <si>
    <t>Preventive maintenance done for Italpack.</t>
  </si>
  <si>
    <t>shahin, azad, mohseen, puran</t>
  </si>
  <si>
    <t>V belt, 03 nos changed for mill A control sifter at mill 2/f.</t>
  </si>
  <si>
    <t>Platform fabrication for walking over for silo g/f.</t>
  </si>
  <si>
    <t>janak, kishan, imtiaz</t>
  </si>
  <si>
    <t>Chain Link, 01 no. removed and tension adjusted for silo chian conveyor for CC117.</t>
  </si>
  <si>
    <t>Chain links removed from corn conveyor.</t>
  </si>
  <si>
    <t>Acrylic partition fixed for new mobile barley container.</t>
  </si>
  <si>
    <t>janak, durga</t>
  </si>
  <si>
    <t>Sliding gate fabricated in workshop for new chain conveyor at silo CC114.</t>
  </si>
  <si>
    <t>sydney, perera</t>
  </si>
  <si>
    <t>Preventive maintenance done for compressors at mill 4/f.</t>
  </si>
  <si>
    <t>Chain tension adjusted for stacker 2.</t>
  </si>
  <si>
    <t>Preventive maintenance done for mill B as per PM plan.</t>
  </si>
  <si>
    <t>Rinsing air pressure adjusted for mill C.</t>
  </si>
  <si>
    <t>Chain cover fabricated in welding workshop for  mill B Palletizer.</t>
  </si>
  <si>
    <t>azad, robel</t>
  </si>
  <si>
    <t>Wrapping roll adjusted and fixed for Nichrome.</t>
  </si>
  <si>
    <t>Switching valve changed for feed roll for mill C roller body C2A.</t>
  </si>
  <si>
    <t>shahin, mohseen, puran</t>
  </si>
  <si>
    <t>Switching valve changed for feed roll for mill B roller body C6.</t>
  </si>
  <si>
    <t>Air adjusted for mill B semolina scale at packing 7/f.</t>
  </si>
  <si>
    <t>Chain cover fixed for mill B 50 kg Palletizer.</t>
  </si>
  <si>
    <t>Chain cover fixed for 10 kg packer.</t>
  </si>
  <si>
    <t>Broken support repaired and bend lever straightened in welding workshop for Italpack.</t>
  </si>
  <si>
    <t>azad, shahin, puran</t>
  </si>
  <si>
    <t>Impeller removed and fixed for motor changed for mill D impact machine.</t>
  </si>
  <si>
    <t>Bag holder adjusted for new mobile barley.</t>
  </si>
  <si>
    <t>Roller chain link removed and tension adjusted for new mobile barley dust collector airlock and guard welded.</t>
  </si>
  <si>
    <t>Air lock safety pipe fabricated and fixed for new mobile barley dust collector.</t>
  </si>
  <si>
    <t>Rail checked and tension adjusted for silo chain conveyor CC117.</t>
  </si>
  <si>
    <t>kishor, kishan, sydney, imtiaz, janak</t>
  </si>
  <si>
    <t>Bag turner guard adjusted for new mobile barley.</t>
  </si>
  <si>
    <t>Solenoid valve changed for old barley.</t>
  </si>
  <si>
    <t>Air pipe leakage repaired for silo bin 158.</t>
  </si>
  <si>
    <t>Choke cleared for haris jarish bin at cleaning g/f.</t>
  </si>
  <si>
    <t>Table made for sieves changing for drum sieves.</t>
  </si>
  <si>
    <t>azad, raviullah</t>
  </si>
  <si>
    <t>Grinding and sand blasting done for 01 no. smooth roll.</t>
  </si>
  <si>
    <t>Belt conveyor setting and eleveator belt alignment done for new mobile barley.</t>
  </si>
  <si>
    <t>Elevator inspection door opened and belt alignment checked for new mobile barley.</t>
  </si>
  <si>
    <t>Loose bolts fixed for scale and dust leakage closed for new mobile barley.</t>
  </si>
  <si>
    <t>imtiaz, kishan</t>
  </si>
  <si>
    <t>Roller chain link removed and tension adjusted for stacker 1.</t>
  </si>
  <si>
    <t>Leakage repaired for silo long conveyor CC103.</t>
  </si>
  <si>
    <t>Tension adjusted, 5mm incresed, for belt conveyor for mobile barley.</t>
  </si>
  <si>
    <t>sydney, kishan, imtiaz</t>
  </si>
  <si>
    <t>Leakage repaired for silo elevator 101 at basement.</t>
  </si>
  <si>
    <t>Damaged air pipe changed for new barley.</t>
  </si>
  <si>
    <t>Preventive maintenance done for mill C.</t>
  </si>
  <si>
    <t>raviullah, durga</t>
  </si>
  <si>
    <t>Preventive maintenance done for mill B.</t>
  </si>
  <si>
    <t>Preventive maintenance done for blowers.</t>
  </si>
  <si>
    <t>Link, 01 no., removed for eack stitching conveyor for new mobile barley.</t>
  </si>
  <si>
    <t>kishor, sydney, kishan</t>
  </si>
  <si>
    <t>Slide gate leakage repaired for silo bin 118 at g/f.</t>
  </si>
  <si>
    <t>Guide plate welded and fixed for stitching belt for new mobile barley.</t>
  </si>
  <si>
    <t>Roller chain tension adjusted for stacker 2.</t>
  </si>
  <si>
    <t>Chain tension adjusted for silo chain conveyor CC108.</t>
  </si>
  <si>
    <t>Silo chain conveyor CC118 checked for choke.</t>
  </si>
  <si>
    <t>Belt alignment checked and 2 mm tension given for elevator for new mobile barley.</t>
  </si>
  <si>
    <t>imtiaz, shahin, puran</t>
  </si>
  <si>
    <t>Adjustment done for sewing machine for new mobile barley.</t>
  </si>
  <si>
    <t>Preventive maintenance done for mill A g/f to 4/f.</t>
  </si>
  <si>
    <t>Tension given 10 mm to screening elevator at cleaning.</t>
  </si>
  <si>
    <t>arif</t>
  </si>
  <si>
    <t>Oil, Oil separator, oil filter and air filter changed for silo GA 30 compressor.</t>
  </si>
  <si>
    <t>arif, kishan</t>
  </si>
  <si>
    <t>Sewing machine no.17 repaired in workshop.</t>
  </si>
  <si>
    <t>azad, rizwan</t>
  </si>
  <si>
    <t>Bottom rail changed for silo chain conveyor CC108.</t>
  </si>
  <si>
    <t>Chute cover removed and repaired in welding workshop for silo elevator 101 boot.</t>
  </si>
  <si>
    <t>kishor, tariq, kishan, raviullah</t>
  </si>
  <si>
    <t>Corn conveyor removed and shifted to silo near CC114.</t>
  </si>
  <si>
    <t>kishor, sydney, tariq, robel, durga, robel, perera</t>
  </si>
  <si>
    <t>Spring tension adjusted for old barley sewing machine.</t>
  </si>
  <si>
    <t>Adjustment done for sewing machine for new barley.</t>
  </si>
  <si>
    <t>Leakage repaired from sight glass for mill A pneumatic filter at mill 2/f.</t>
  </si>
  <si>
    <t>Dust collector opened and cleaned and fixed for new mobile barley.</t>
  </si>
  <si>
    <t>Choke removed by actuating sliding door for silo bin 115.</t>
  </si>
  <si>
    <t>Machine repaired and cutter changed for sewing machine no. 12.</t>
  </si>
  <si>
    <t>Lubrication done for sliding belt long shaft for mill A Palletizer.</t>
  </si>
  <si>
    <t>mohseen, rizwan</t>
  </si>
  <si>
    <t>Air regulator and air filter cleaned for mill B bran packer.</t>
  </si>
  <si>
    <t>Bush repaired for packing side wrapping machine.</t>
  </si>
  <si>
    <t>Air leakage repaired for mill A bran packer.</t>
  </si>
  <si>
    <t>V belt, SPZ 1200, changed for stacker 2.</t>
  </si>
  <si>
    <t>Stacker 2</t>
  </si>
  <si>
    <t>Choked dust pipe opened at silo 1/f.</t>
  </si>
  <si>
    <t>Chain conveyor fixed at silo near CC114.</t>
  </si>
  <si>
    <t>silo team, perera, raviullah</t>
  </si>
  <si>
    <t>Auto drain valve fixed and compressor oil changed for new mobile barley.</t>
  </si>
  <si>
    <t>kishor, arif</t>
  </si>
  <si>
    <t>Slide gate repaired for silo bin 140 at silo g/f.</t>
  </si>
  <si>
    <t>Hopper fixed for silo bin 142, 160 and 164. Also repaired air leakage for bin 160.</t>
  </si>
  <si>
    <t>Rubber bush, 14 nos. made for elevator 101 turbo coupling.</t>
  </si>
  <si>
    <t>sydney</t>
  </si>
  <si>
    <t>Elevator 103 hopper leakage repaired at silo basement.</t>
  </si>
  <si>
    <t>Pneumatic lift diverter repaired in workshop.</t>
  </si>
  <si>
    <t>Broken spring changed for mill B 50 kg packer sewing machine.</t>
  </si>
  <si>
    <t>Choke cleared and metal plate removed for ship unloader 1 airlock.</t>
  </si>
  <si>
    <t>Rubber bush, 14 nos. changed for elevator 101 turbo coupling.</t>
  </si>
  <si>
    <t>kishor, sydney, taariq, kishan</t>
  </si>
  <si>
    <t>Air cylinder fork checked for weight and dump hopper for silo intake cylinder.</t>
  </si>
  <si>
    <t>kishan, tariq, kishore</t>
  </si>
  <si>
    <t>Gap covered for doors and racks removed in QFI store.</t>
  </si>
  <si>
    <t>arif, azad, rizwan, durga</t>
  </si>
  <si>
    <t>Motor changed with electrical teaa for mill B 50 kg tube conveyor.</t>
  </si>
  <si>
    <t>arif, azad, robel</t>
  </si>
  <si>
    <t>Leakage repaired with metal plate for mill C separator  inlet.</t>
  </si>
  <si>
    <t>Leakage repaired with metal plate for mill A sortex at 1/f.</t>
  </si>
  <si>
    <t>Leakage repaired with metal plate for mill C elevator 402.</t>
  </si>
  <si>
    <t>Loose vibrator bolt tightened for bran bin 462.</t>
  </si>
  <si>
    <t>Leakage repaired for silo basement.</t>
  </si>
  <si>
    <t>Leakage repaired for silo jetty chain conveyor Q3.</t>
  </si>
  <si>
    <t>kishor, kishan, tariq</t>
  </si>
  <si>
    <t>Chain conveyor fixing work at silo near CC114 for new barley.</t>
  </si>
  <si>
    <t>kishor, janak, sydney, tariq, kishan, perera</t>
  </si>
  <si>
    <t>Air leakage repaired for old barley.</t>
  </si>
  <si>
    <t>5 mm tension given for silo chain conveyor CC119.</t>
  </si>
  <si>
    <t>Adjustment done for plastic cutting blade for Fawema.</t>
  </si>
  <si>
    <t>Tension adjusted  for long belt for mobile barley.</t>
  </si>
  <si>
    <t>Spare cleaning scale hopper repaired in welding workshop.</t>
  </si>
  <si>
    <t>arif, azad, mohseen, rizwan</t>
  </si>
  <si>
    <t>Foodco door repair.</t>
  </si>
  <si>
    <t>arif, azad</t>
  </si>
  <si>
    <t>Air line work going on for new barley dust collector.</t>
  </si>
  <si>
    <t>Roller chain tension given for silo chain conveyor CC119.</t>
  </si>
  <si>
    <t>kishor, janak</t>
  </si>
  <si>
    <t>Silo screening airlock repaired and fixed at cleaning 5/f. Bearing 6007, 2 nos. changed.</t>
  </si>
  <si>
    <t>kishor,tariq, kishan</t>
  </si>
  <si>
    <t>Flexible pipe changed from vigan 2 to vigan 1.</t>
  </si>
  <si>
    <t>Damaged air pipe and connector changed for silo Bin 112.</t>
  </si>
  <si>
    <t>Roller changed for conveyor for mobile barley.</t>
  </si>
  <si>
    <t>tariq, raviullah</t>
  </si>
  <si>
    <t>Roll pair changed for mill B roller body C1A 2nd side top and bottom.</t>
  </si>
  <si>
    <t>Roll pair change for mill C roller  body C1A 2nd side.</t>
  </si>
  <si>
    <t>Filter sleeves changed for mill C pneumatic filter.</t>
  </si>
  <si>
    <t>robel, durga</t>
  </si>
  <si>
    <t>Sliding bush changed for mill C semolina purifier S2.</t>
  </si>
  <si>
    <t>Conveyor belt changed for bundler unit for Fawema.</t>
  </si>
  <si>
    <t>abul, mohseen, raviullah</t>
  </si>
  <si>
    <t>Preventive maintenance done for silo chain conveyors CC104, 105, 106 and 107. Rail and cleaner, 01 each changed for silo CC104 and 106.</t>
  </si>
  <si>
    <t>Air hose changed for mill B cleaning scale.</t>
  </si>
  <si>
    <t>Grinding and fluting done for 01 no. B1 roll.</t>
  </si>
  <si>
    <t>V belt, 03 nos. changed for mill B roller body C1A.</t>
  </si>
  <si>
    <t>arif, mohseen, rizwan</t>
  </si>
  <si>
    <t>Coupling fixed for mill B airlock.</t>
  </si>
  <si>
    <t>Window net locked with screws.</t>
  </si>
  <si>
    <t>Perforated sheet, 01 no. changed for hammer mills.</t>
  </si>
  <si>
    <t>Hammer Mill</t>
  </si>
  <si>
    <t>Hopper glass opened to clear choke for mill B aspiration filter at packing 6/f.</t>
  </si>
  <si>
    <t>5 mm tension given to mill B elevator 302.</t>
  </si>
  <si>
    <t>Bearing changed and conveyor roller repaired for mobile barley.</t>
  </si>
  <si>
    <t>Damaged buckets, 10 nos. changed for new mobile barley elevator.</t>
  </si>
  <si>
    <t>tariq, kishan, raviullah</t>
  </si>
  <si>
    <t>Belt setting done for Fawema.</t>
  </si>
  <si>
    <t>Belt joint clip pressed for mill B Palletizer.</t>
  </si>
  <si>
    <t>Needle changed for mill A 50 kg sewing machine.</t>
  </si>
  <si>
    <t>Proximity switch screw changed for mill B 50 kg sewing machine.</t>
  </si>
  <si>
    <t>Damaged flap change for hopper for cleaning scale for spare.</t>
  </si>
  <si>
    <t>Full service done for mill A compressor A1.</t>
  </si>
  <si>
    <t>arif, kishor, kishan</t>
  </si>
  <si>
    <t>Solenoid valve changed for silo bin 110.</t>
  </si>
  <si>
    <t>Beater cylinder and connector changed for mill C cleaning scale.</t>
  </si>
  <si>
    <t>Broken air pipe repaired for mill B bran scale.</t>
  </si>
  <si>
    <t>Rubber sleeve and hopper changed for mill C cleanig scale.</t>
  </si>
  <si>
    <t>arif, mohsen, rizwan, raviullah</t>
  </si>
  <si>
    <t>Belt alignment done for mill A elevator BE201.</t>
  </si>
  <si>
    <t>Roller chain changed for mill B Palletizer roller conveyor.</t>
  </si>
  <si>
    <t>azad, robel, raviullah</t>
  </si>
  <si>
    <t>abul, robel, durga</t>
  </si>
  <si>
    <t xml:space="preserve"> </t>
  </si>
  <si>
    <t>Roll pair changed for mill A roller body C3.</t>
  </si>
  <si>
    <t>Harish Jarees line fixed after fumigation.</t>
  </si>
  <si>
    <t>Tension adjusted for material chain and drive chanin for silo chain conveyor CC103.</t>
  </si>
  <si>
    <t>New blower and air tube fixed for Vigan 1.</t>
  </si>
  <si>
    <t>kishor, tariq, sydney, kishan</t>
  </si>
  <si>
    <t>Vigan 1</t>
  </si>
  <si>
    <t>abul, mohseen, durga, silo team</t>
  </si>
  <si>
    <t>Adjustment done for old barley sewing machine.</t>
  </si>
  <si>
    <t>Switching valve changed for mill A roller body C3.</t>
  </si>
  <si>
    <t>Air pipe leakage repaired for pallet lift for mill A Palletizer.</t>
  </si>
  <si>
    <t>Top side cover fixed for Fawema.</t>
  </si>
  <si>
    <t>Semolina scale line open for fumigation at packing.</t>
  </si>
  <si>
    <t>arif, azad, raviullah</t>
  </si>
  <si>
    <t>Airlock, repaired one, and v belt changed for Vigan 1.</t>
  </si>
  <si>
    <t>kishor, janak, sydney, tariq, kishan</t>
  </si>
  <si>
    <t>Rolller fixed for conveyor for new barley.</t>
  </si>
  <si>
    <t>Leakage repaired for silo g/f and 6/f.</t>
  </si>
  <si>
    <t>Drive chain cover opened to clean barley for silo chain conveyor CC115.</t>
  </si>
  <si>
    <t>tariq, sydney</t>
  </si>
  <si>
    <t>Rubber sleeve changed for mill A bran packer.</t>
  </si>
  <si>
    <t>Leakage repaired for mill A tube conveyor at packing g/f.</t>
  </si>
  <si>
    <t>Ship unloader 1 anchor lock repaired.</t>
  </si>
  <si>
    <t>tariq, janak, sydney</t>
  </si>
  <si>
    <t>Air pipe leakage repaired for mill A 50 kg bag holder.</t>
  </si>
  <si>
    <t>Roll pair changed for mill A roller body C1A bottom.</t>
  </si>
  <si>
    <t>azad, mohseen, rizwan</t>
  </si>
  <si>
    <t>Gear box repaired in workshop for mill D screw conveyor at 4/f.</t>
  </si>
  <si>
    <t>arif, raviullah</t>
  </si>
  <si>
    <t>Filter sleeves changed for mill D pneumatic filter tank.</t>
  </si>
  <si>
    <t>arif, azad, durga</t>
  </si>
  <si>
    <t>Knife shaft changed for new barley sewing machine SM4.</t>
  </si>
  <si>
    <t>Chock cleared for silo screening airlock at g/f.</t>
  </si>
  <si>
    <t>Motor fixed for travelling bogie for ship unloader 1.</t>
  </si>
  <si>
    <t>Hole closed for bunker 2.</t>
  </si>
  <si>
    <t>Vigan machine fixed to empty out silo bin 152.</t>
  </si>
  <si>
    <t>abul, raviullah, kihsor, kishan</t>
  </si>
  <si>
    <t>abul, arif, rizwan, robel</t>
  </si>
  <si>
    <t>Preventive maintenace done for mill C.</t>
  </si>
  <si>
    <t>Bearing changed for mill B scourer (22211k).</t>
  </si>
  <si>
    <t>Buckets, 05 nos changed for elevator for new mobile barley.</t>
  </si>
  <si>
    <t>janak, sydney, tariq, perera</t>
  </si>
  <si>
    <t>Preventive maintenance done for ship unloader 1 and 2.</t>
  </si>
  <si>
    <t>Anchor lock repaired and fixed for travelling bogie for ship unloader 1.</t>
  </si>
  <si>
    <t>janak, tariq, sydney, perera</t>
  </si>
  <si>
    <t>Preventive maintenance done for silo chain conveyors CC109 and CC110.</t>
  </si>
  <si>
    <t>tariq, kishan, imtiaz</t>
  </si>
  <si>
    <t>Sprocket and roller chain changed for stacker 1.</t>
  </si>
  <si>
    <t>Platefarm plate cut and fixed at silo.</t>
  </si>
  <si>
    <t>kihore, kishan, imtiaz</t>
  </si>
  <si>
    <t>Guard plate fabricated for old barley stitching conveyor.</t>
  </si>
  <si>
    <t>kihsor, sydney</t>
  </si>
  <si>
    <t>Stair platfarm made for silo CC115.</t>
  </si>
  <si>
    <t>raviullah</t>
  </si>
  <si>
    <t>Clutch adjusted for Vigan 2.</t>
  </si>
  <si>
    <t>Bag loading problem, so adjusted loading conveyor for new mobile barley.</t>
  </si>
  <si>
    <t>Clip removed so fixed for mill A bran pipe at mill 2/f.</t>
  </si>
  <si>
    <t>Weighing hopper air cyllinder changed for mill B cleaning scale.</t>
  </si>
  <si>
    <t>Preventive maintenance done mill A blowers.</t>
  </si>
  <si>
    <t>Preventive maintenance done mill D blowers.</t>
  </si>
  <si>
    <t>Weighing hopper air cyllinder lever changed for mill B cleaning scale.</t>
  </si>
  <si>
    <t>Sleeve fixed for mill D dust collector at packing side 7/f.</t>
  </si>
  <si>
    <t>Vigan suction pipe fixed for silo bin 162.</t>
  </si>
  <si>
    <t>kishor, tariq, kishan, imtiaz</t>
  </si>
  <si>
    <t>Preventive maintenance done for silo chain conveyor CC111 and CC112.</t>
  </si>
  <si>
    <t>tariq, kishan, imtiyaz</t>
  </si>
  <si>
    <t>Plate removed for silo bin 150.</t>
  </si>
  <si>
    <t>Bag hanging hook welded for new mobile dust collector.</t>
  </si>
  <si>
    <t>kishor, perera, imtiyaz</t>
  </si>
  <si>
    <t>Sewing machine adjusted for mobile barley.</t>
  </si>
  <si>
    <t>Stuck cutter cleaned for Nichrome.</t>
  </si>
  <si>
    <t>mahesh, azad, durga</t>
  </si>
  <si>
    <t>Broken pulley changed for mobile barley sewing machine.</t>
  </si>
  <si>
    <t>Broken packet holder repaired in welding workshop for Italpack.</t>
  </si>
  <si>
    <t>abul, shahin, rizwan</t>
  </si>
  <si>
    <t>Tension pulley, 02 nos. repaired in welding workshop for roller body.</t>
  </si>
  <si>
    <t>Felt seal bearing housing repaired for screw conveyor in workshop.</t>
  </si>
  <si>
    <t>shahin, naushad</t>
  </si>
  <si>
    <t>Broken bolt changed for air cylinder for Italpack.</t>
  </si>
  <si>
    <t>Oil topped up for all sewing machines.</t>
  </si>
  <si>
    <t>Coupling spider, 230S changed for silo CC103.</t>
  </si>
  <si>
    <t>kishor, sydney, tariq, imtiaz</t>
  </si>
  <si>
    <t>Bag guard fixed for old and new barley sewing belt conveyor.</t>
  </si>
  <si>
    <t>sydney, tariq, kishan, raviullah</t>
  </si>
  <si>
    <t>Choke cleared and wood removed for ship unloader 1 airlock.</t>
  </si>
  <si>
    <t>tariq, imteyaz</t>
  </si>
  <si>
    <t>Ship Unloader 1</t>
  </si>
  <si>
    <t>Leakage repaired for silo chain conveyor CC103.</t>
  </si>
  <si>
    <t>Air adjusted for cylinder for mill B bran packing.</t>
  </si>
  <si>
    <t>Cover opened for cleaning for packing 3/f mixing machine.</t>
  </si>
  <si>
    <t>Electrical problem for mill A plansifter, motor changed.</t>
  </si>
  <si>
    <t>shahin, naushad, arif</t>
  </si>
  <si>
    <t>Broken inspection glass changed for packing 3/f mixing machine.</t>
  </si>
  <si>
    <t>Bag guard fabricated for mobile barley loading belt conveyor.</t>
  </si>
  <si>
    <t>sydney, raviullah</t>
  </si>
  <si>
    <t>Compressor installed for wheat aeration at bunker 2.</t>
  </si>
  <si>
    <t>Pipe connection leakage repaired for silo sifter at 3/f.</t>
  </si>
  <si>
    <t>Length adjusted for sewing machine for new barley.</t>
  </si>
  <si>
    <t>Rubber sleeve changed for mill B bran bin.</t>
  </si>
  <si>
    <t>Preventive maintenance done for mill A for packing section.</t>
  </si>
  <si>
    <t>naushad, rizwan, puran</t>
  </si>
  <si>
    <t>Preventive maintenance done for mill B for packing section.</t>
  </si>
  <si>
    <t>Oil leakage so gear box changed, used repaired one, for mill C bran conveyor M4631 at packing 1/f.</t>
  </si>
  <si>
    <t>abul, shahin, arif</t>
  </si>
  <si>
    <t>Gear box repaied, oil seal changed for bran conveyor.</t>
  </si>
  <si>
    <t>Bag holder adjusted for mill B bran packer.</t>
  </si>
  <si>
    <t>shahin, arif, naushad</t>
  </si>
  <si>
    <t>Sewing machine cutter adjusted for mill B 50 kg.</t>
  </si>
  <si>
    <t>Repair done for Extensograph machine in lab.</t>
  </si>
  <si>
    <t>Preventive maintenance done for silo compressor.</t>
  </si>
  <si>
    <t>Leakage repaired for silo transfer scale.</t>
  </si>
  <si>
    <t>Guard fabricated for vertical boom nozzle for ship unloader 2.</t>
  </si>
  <si>
    <t>janak, perera</t>
  </si>
  <si>
    <t>Inspection done for new mobile barley line.</t>
  </si>
  <si>
    <t>imteyaz</t>
  </si>
  <si>
    <t>Roll pair changed for mill A roller body B1 and B2.</t>
  </si>
  <si>
    <t>naushad, arif, puran, rizwan</t>
  </si>
  <si>
    <t>abul, shahin, robel</t>
  </si>
  <si>
    <t>Bolt changed for cutter for Nichrome.</t>
  </si>
  <si>
    <t>Mill B bran packer gear box repaired in workshop. 3 nos bearings and 3 seals changed.</t>
  </si>
  <si>
    <t>8 mm air pipe and 2 conncetors changed for new barley line.</t>
  </si>
  <si>
    <t>Choke cleared for ship unloader 1 air lock.</t>
  </si>
  <si>
    <t>Choke cleared for mill B impact machine, M3403.</t>
  </si>
  <si>
    <t>Feed roll adjusted for mill B roller body B3.</t>
  </si>
  <si>
    <t>Grip belt changed for stitching belt conveyor for 50 kg line.</t>
  </si>
  <si>
    <t>naushad, arif</t>
  </si>
  <si>
    <t>Damaged joint clip changed for semolina line stitching belt.</t>
  </si>
  <si>
    <t>Gear box motor changed for bran screw conveyor, M4631 for mill C at packing 1/f.</t>
  </si>
  <si>
    <t>abul, janak, robel, perera</t>
  </si>
  <si>
    <t>Preventive maintenance done for mill A roller bodies.</t>
  </si>
  <si>
    <t>rizwan, raviullah, puran</t>
  </si>
  <si>
    <t>Preventive maintenance done for Fawema and Italpack.</t>
  </si>
  <si>
    <t>Preventive maintenance done for mill A and B packing side.</t>
  </si>
  <si>
    <t>Preventive maintenance done and guard fixed for loading conveyor for mobile barley.</t>
  </si>
  <si>
    <t>sydney, imteyaz, kishor, kishan</t>
  </si>
  <si>
    <t>Rail changed for silo chain conveyor CC102.</t>
  </si>
  <si>
    <t>imteyaz, kishor, kishan</t>
  </si>
  <si>
    <t>Leakage repaired at silo basement.</t>
  </si>
  <si>
    <t>Preventive maintenance done for mill A cleaning side.</t>
  </si>
  <si>
    <t>Elevator chock so belt adjusted for mill A elevator BE203.</t>
  </si>
  <si>
    <t>Broken bolt changed for finger for Italpack.</t>
  </si>
  <si>
    <t>naushad, rizwan</t>
  </si>
  <si>
    <t>Belt tension given 10 mm for silo blower 1042.</t>
  </si>
  <si>
    <t>Bunker no. 4 repaired.</t>
  </si>
  <si>
    <t>sydney, kishan, imtiyaz</t>
  </si>
  <si>
    <t>Plate fixed for silo slide gate for bin 150 at silo 7/f.</t>
  </si>
  <si>
    <t>Sieves changed for mill B drum sieve.</t>
  </si>
  <si>
    <t>Gluton pipe opened for fumigation at mill 3/f.</t>
  </si>
  <si>
    <t>abul, naushad, rizwan</t>
  </si>
  <si>
    <t>Filters cleaned for vacuum pump for Italpack.</t>
  </si>
  <si>
    <t>Vigan suction pipe fixed for silo bin 151.</t>
  </si>
  <si>
    <t>kishor, sydney, kishan, imtiaz</t>
  </si>
  <si>
    <t>Leakage repaired for Vigan 1 and nozzle connected and maintenance done.</t>
  </si>
  <si>
    <t>Hopper repaired and fixed to stacker machine.</t>
  </si>
  <si>
    <t>sydney, kishor</t>
  </si>
  <si>
    <t>Broken handle repaired for mill B divertor no. 2 at mill 2/f.</t>
  </si>
  <si>
    <t>Cutter changed for old barley sewing machine.</t>
  </si>
  <si>
    <t>Belt adjusted for 10 kg packer.</t>
  </si>
  <si>
    <t>Door handle repaired for cleaning 2/f.</t>
  </si>
  <si>
    <t>Cutter adjusted for sewing machine for mill A 50 kg packer.</t>
  </si>
  <si>
    <t>Bearings cleaned and greased, 8 nos. for roll bodies.</t>
  </si>
  <si>
    <t>Top side rail changed for silo inclined chain conveyor CC102.</t>
  </si>
  <si>
    <t>Long conveyor CC103 checked for chain tension and conditon.</t>
  </si>
  <si>
    <t>Leakage repaired for silo high capacity cleaner.</t>
  </si>
  <si>
    <t>Porta cabin shifted at main gate.</t>
  </si>
  <si>
    <t>Knife cleaned and fixed and 6 mm connector changed for Nichrome.</t>
  </si>
  <si>
    <t>Inspection window changed for mill C roller body C2.</t>
  </si>
  <si>
    <t>Air regulator changed for mill B bran packer.</t>
  </si>
  <si>
    <t>Repairing and painting done for porta cabin at main gate.</t>
  </si>
  <si>
    <t>abul, perera, budha, puran</t>
  </si>
  <si>
    <t>Cutter adjusted for mill B 50 kg sewing machine.</t>
  </si>
  <si>
    <t>Belt adjusted for 201 elevator.</t>
  </si>
  <si>
    <t>Damaged chain cover repaired for mill B Palletizer.</t>
  </si>
  <si>
    <t>Airlock door handle repaired for ship unloader 1.</t>
  </si>
  <si>
    <t>Belt tension adjusted for silo elevator BE 103.</t>
  </si>
  <si>
    <t>Dust collector opened and dust removed for new mobile barley.</t>
  </si>
  <si>
    <t>Leakage repaired for silo sifter.</t>
  </si>
  <si>
    <t>Aspiration pipe fixed at silo 3/f.</t>
  </si>
  <si>
    <t>Bran packer checked with electrical team for mill B.</t>
  </si>
  <si>
    <t>Choke cleared for cleaning g/f Harees and Jarish line.</t>
  </si>
  <si>
    <t>Oil seal changed for bran bin 261 screw conveyor.</t>
  </si>
  <si>
    <t>Roll pair changed for mill A roller body C2A.</t>
  </si>
  <si>
    <t>shahin, naushad, puran</t>
  </si>
  <si>
    <t>Cutter adjusted for 10 kg packer sewing machine.</t>
  </si>
  <si>
    <t>Brackent fabricated for air regulator and fixed for mill A and mill B bran packer.</t>
  </si>
  <si>
    <t>Cyclone airlock chock cleared for mill B at packing 7/f.</t>
  </si>
  <si>
    <t>raviullah, robel</t>
  </si>
  <si>
    <t>Looper adjusted for old barley sewing machine.</t>
  </si>
  <si>
    <t>Broken chain repaired for Stacker no. 2.</t>
  </si>
  <si>
    <t>Air pipe leakage repaired for Italpack.</t>
  </si>
  <si>
    <t>Air leakager repaired for scale for new barley machine.</t>
  </si>
  <si>
    <t>Rinsing air pressure adjusted for mill A at 3/f.</t>
  </si>
  <si>
    <t>Feed roll adjusted for mill C roller body B3.</t>
  </si>
  <si>
    <t>Fluting done for 01 no. B2 roll.</t>
  </si>
  <si>
    <t>Inlet pipe leakage repaired for mill B cleaning scale.</t>
  </si>
  <si>
    <t>Air pipe leakage repaired for Fawema packer.</t>
  </si>
  <si>
    <t>Cutter adjusted for new mobile barley sewing machine.</t>
  </si>
  <si>
    <t>Broken needle changed for new barley sewing machine.</t>
  </si>
  <si>
    <t>Railing bolt fixed and tension adjusted for silo CC103.</t>
  </si>
  <si>
    <t>Railing modified for silo inclined conveyor CC102.</t>
  </si>
  <si>
    <t>Rubber bush made for silo elevator BE101 turbo coupling.</t>
  </si>
  <si>
    <t>Sliding door fabricated and hopper made for stacker in welding workshop.</t>
  </si>
  <si>
    <t>janak, perera, raviullah</t>
  </si>
  <si>
    <t>Rinsing  air adjusted for mill C cleaning.</t>
  </si>
  <si>
    <t>Chock aspiratiion cleared for new mobile barley.</t>
  </si>
  <si>
    <t>Pallet stopper base bolted for mill B 50 kg Palletizer.</t>
  </si>
  <si>
    <t>abul, shahin, raviullah, robel</t>
  </si>
  <si>
    <t>Outlet pipe elbow repaired in welding workshop for elevator 301.</t>
  </si>
  <si>
    <t>Hopper leakage repaired for mill B Sortex at 1/f.</t>
  </si>
  <si>
    <t>Leakage repaired for mill B separator at outlet side.</t>
  </si>
  <si>
    <t>Mill A and D started and feed roll belt changed for mill A roll body C2A.</t>
  </si>
  <si>
    <t>Plate fixed for base for old mobile barley machine.</t>
  </si>
  <si>
    <t>kishor, sydney, kishan, imtiaz, perera</t>
  </si>
  <si>
    <t>Bag holder beak opened and repaired for old mobile barley machine.</t>
  </si>
  <si>
    <t>Broken bolt changed for harees and jarish sifter at 3/f.</t>
  </si>
  <si>
    <t>knife cleaned and fixed for Nichrome.</t>
  </si>
  <si>
    <t>Two rollers repaired in workshop for Palletizer.</t>
  </si>
  <si>
    <t>Bag holder rubber adjusted for mill B bran packer.</t>
  </si>
  <si>
    <t>Belt alignment done for belt conveyor for 10 kg packer.</t>
  </si>
  <si>
    <t>Cutter adjusted for sewing machine for old barley.</t>
  </si>
  <si>
    <t>shahin, durga</t>
  </si>
  <si>
    <t>abul, durga, robel</t>
  </si>
  <si>
    <t>Mobile barley machine belt conveyor joint opened and new rod fitting and chain tension given and greasing done.</t>
  </si>
  <si>
    <t>Hopper fitting for silo bin 120. Conveyor to bin connected for bin 162.</t>
  </si>
  <si>
    <t>Leakage repaired for transfer conveyor at silo basement.</t>
  </si>
  <si>
    <t>kishan</t>
  </si>
  <si>
    <t>Rinsing air pressure adjusted for mill B at cleaning 6/f.</t>
  </si>
  <si>
    <t>Handle repaired for mill A purifier.</t>
  </si>
  <si>
    <t>Cutter cleaned and adjusted for Marmak.</t>
  </si>
  <si>
    <t>Metal detector modular belt cleaned at car wash area.</t>
  </si>
  <si>
    <t>Air compressor shifted from bunker to main gate and fixed.</t>
  </si>
  <si>
    <t>abul, puran, durga</t>
  </si>
  <si>
    <t>Rubber profile belt changed for take up conveyor for new barley line.</t>
  </si>
  <si>
    <t>kishor, sydney, janak, imtiaz, kishan, raviullah</t>
  </si>
  <si>
    <t>Nozzle removed and repaired in workshop for ship unloader 1.</t>
  </si>
  <si>
    <t>kishor, imtiyaz, kishan</t>
  </si>
  <si>
    <t>Air pipe changed for silo bin 158.</t>
  </si>
  <si>
    <t>Leakage repaired for transfer elevator BE104 at cleaning side.</t>
  </si>
  <si>
    <t>Aspiration line and filter chock so open cleaning and fixing.</t>
  </si>
  <si>
    <t>Chain tension given for stacker 2.</t>
  </si>
  <si>
    <t>Hopper fixed in vigan machine line for silo bin 151.</t>
  </si>
  <si>
    <t>Adjustment done for vibrator, filter, aspiration, die carousel and pneumatic gauge changed for Italpack.</t>
  </si>
  <si>
    <t>abul, shahin, azad</t>
  </si>
  <si>
    <t>Divertor valve handle repaired for div 2 gravity pipe for mill B at 2/f.</t>
  </si>
  <si>
    <t>Preventive maintenance done for mill B roller bodies.</t>
  </si>
  <si>
    <t>shahin, azad, mohseen, puran, robel</t>
  </si>
  <si>
    <t>abul, mohseen, puran</t>
  </si>
  <si>
    <t>Sleeve cleaned for flexible pipe for ship unloader 2.</t>
  </si>
  <si>
    <t>Bolts tightness checked for ship unloader 1 and 2 blowers.</t>
  </si>
  <si>
    <t>Nozzle repaired in workshop for ship unloader 1.</t>
  </si>
  <si>
    <t>janak, sydney, raviullah</t>
  </si>
  <si>
    <t>Scrapper brush removed and cleaned and fixed for mill A.</t>
  </si>
  <si>
    <t>Broken needle changed for new mobile barlely sewing machine.</t>
  </si>
  <si>
    <t>Air leakahge repaired for Italpack.</t>
  </si>
  <si>
    <t>Shifting work for camp.</t>
  </si>
  <si>
    <t>Air leakage repaired for mill C bran packer.</t>
  </si>
  <si>
    <t>Roller repaired and fixed for bag turning unit for new barley.</t>
  </si>
  <si>
    <t>kishor, sydney, kishan, imtiyaz</t>
  </si>
  <si>
    <t>Fabrication work for camp near canteen.</t>
  </si>
  <si>
    <t>Belt conveyor support size checking and plate marking for new mobile barley.</t>
  </si>
  <si>
    <t>sydney, imtiyaz</t>
  </si>
  <si>
    <t>Rinsing air adjusted for mill A cleaning 6/f.</t>
  </si>
  <si>
    <t>Cutter adjusted for sewing machine for mill A bran packer.</t>
  </si>
  <si>
    <t>Choke cleared for mill A 2/f impact machine.</t>
  </si>
  <si>
    <t>Grinding completed for 01 no. smooth roll.</t>
  </si>
  <si>
    <t>Perforated sheet, 01 no. changed for Hammer Mills.</t>
  </si>
  <si>
    <t>Air regulator changed for mill C Bran Packer.</t>
  </si>
  <si>
    <t>Door lock making in workshop for new mobile barley.</t>
  </si>
  <si>
    <t>abul, shahin, mohseen, azad</t>
  </si>
  <si>
    <t>Cabin door lock fixed for doors for new mobile barley.</t>
  </si>
  <si>
    <t>Preventive maintenance done for ship unloaders 1 and 2.</t>
  </si>
  <si>
    <t>kishor, sydney, imtiaz</t>
  </si>
  <si>
    <t>Bag holder with rubber changed for old barley line.</t>
  </si>
  <si>
    <t>Bag holder rubber changed for new barley line.</t>
  </si>
  <si>
    <t>Belt change for bag turning unit  for new barley line.</t>
  </si>
  <si>
    <t>Bag turning guide made and fixed for belt conveyor for new mobile barley.</t>
  </si>
  <si>
    <t>Silo intake elevator boot side covers repaired in welding workshop.</t>
  </si>
  <si>
    <t>raviullah, janak</t>
  </si>
  <si>
    <t>Slide gate for bin 207 made free at cleaning 6/f.</t>
  </si>
  <si>
    <t>Chock cleared for chemical feeder at mill 2/f.</t>
  </si>
  <si>
    <t>Bucket removed from mill B cleaning elevator BE303 outlet pipe.</t>
  </si>
  <si>
    <t>Setting done for 01 kg packet at Italpack.</t>
  </si>
  <si>
    <t>abul, shahin, durga</t>
  </si>
  <si>
    <t>Top rail changed for portable conveyor for ship unloader 2.</t>
  </si>
  <si>
    <t>Bearing with housing changed for stacker machine 1.</t>
  </si>
  <si>
    <t>Roller chain links, 04 nos. removed and chain fixed for silo chain conveyor CC108.</t>
  </si>
  <si>
    <t>tariq, sydney, imtiaz, raviullah</t>
  </si>
  <si>
    <t>Warehouse material shifting done for camp.</t>
  </si>
  <si>
    <t>tariq, raviullah, shahin, robel</t>
  </si>
  <si>
    <t>Bellow assembly changed for new mobile barley sewing machine SM21.</t>
  </si>
  <si>
    <t>Rack opened and fitting at warehouse.</t>
  </si>
  <si>
    <t>Air pipe leakage repaired for mill C raw wheat scale.</t>
  </si>
  <si>
    <t>Pallet stopper base and bolt repaired and fixed for mill A 50 kg Palletizer.</t>
  </si>
  <si>
    <t>mohseen, puran, durga</t>
  </si>
  <si>
    <t>Seal changed for feed roll for mill A roller body C2A.</t>
  </si>
  <si>
    <t>shahin, janak, durga</t>
  </si>
  <si>
    <t>Seal changed for gearbox and oil topped up for screw conveoyor for bran bin 263.</t>
  </si>
  <si>
    <t>Bran line elbow leakage repaired in workshop and fixed at packing 7/f for mill A.</t>
  </si>
  <si>
    <t>janak, robel, raviullah</t>
  </si>
  <si>
    <t>Leakage patcked for mill A bran cyclone at packing 7/f.</t>
  </si>
  <si>
    <t>Preventive maintenance done for silo chain conveyors from CC113 to CC117.</t>
  </si>
  <si>
    <t>PU sheet fixed at top cover for silo transfer elevator and then fixed at head section.</t>
  </si>
  <si>
    <t>Oil topped up and maintenance done for silo elevator BE102.</t>
  </si>
  <si>
    <t>Broken bolt changed for chemical feeder at mill 2/f.</t>
  </si>
  <si>
    <t>Racks dismantled at warehouse.</t>
  </si>
  <si>
    <t>Sewing machine SM1 repaired in workshop and tested on old barley line.</t>
  </si>
  <si>
    <t>Outlet cone repaired and fixed for silo sifter.</t>
  </si>
  <si>
    <t>Cleaning, lubrication and maintenance done for old barley line.</t>
  </si>
  <si>
    <t>Rubber bush made for silo elevator turbo coupling.</t>
  </si>
  <si>
    <t>sydney, budha</t>
  </si>
  <si>
    <t>Rinsing air adjusted for mill C dust collector at cleaning 6/f.</t>
  </si>
  <si>
    <t>Feed roll continue running, adjustement done for mill C roller body C1A.</t>
  </si>
  <si>
    <t>Bag holder adjusted for mill B 50 kg packer.</t>
  </si>
  <si>
    <t>Italpack machine checked for performance.</t>
  </si>
  <si>
    <t>Pipe line connected between packing 3/f hopper to 1/f manual 10 kg packer.</t>
  </si>
  <si>
    <t>Mixer machine openned for cleaning and cover fixed at packing 3/f.</t>
  </si>
  <si>
    <t>Worked on main gate for portable toilet entry.</t>
  </si>
  <si>
    <t>abul, janak, mohseen, puran, durga</t>
  </si>
  <si>
    <t>Bag guide made for new mobile barley belt conveyor.</t>
  </si>
  <si>
    <t>8 mm air pipe changed for bag holder for mobile barley line.</t>
  </si>
  <si>
    <t>Air pipe leakage repaired for silo chain conveyor CC106.</t>
  </si>
  <si>
    <t>Roller chain links, 05 nos. removed for belt conveyor for old barley.</t>
  </si>
  <si>
    <t>Leakage repaired for silo chain conveyor CC119 hopper.</t>
  </si>
  <si>
    <t>Side plate repaired in welding workshop for silo elevator BE102 boot section.</t>
  </si>
  <si>
    <t>Solenoid valve changed for silo bin 140 at 6/f.</t>
  </si>
  <si>
    <t>Tension given, 25 mm to silo chain conveyor CC117.</t>
  </si>
  <si>
    <t>Rinsing air adjusted for mill B dust collector at cleaning 6/f.</t>
  </si>
  <si>
    <t>Broken needle changed for mill A 50 kg packer sewing machine.</t>
  </si>
  <si>
    <t>abul , durga</t>
  </si>
  <si>
    <t>Leakage repaired for mill B bucket elevator BE302 at g/f.</t>
  </si>
  <si>
    <t>Air line repaired for silo bin 160, solenoid valve changed.</t>
  </si>
  <si>
    <t>Silo sifter checked for leakage and choke.</t>
  </si>
  <si>
    <t>5 mm tension given to silo chain conveyor CC103.</t>
  </si>
  <si>
    <t>Roller chain tension adjusted for silo chain conveyor CC116.</t>
  </si>
  <si>
    <t>shahin, azad, durga</t>
  </si>
  <si>
    <t>Broken needle changed for mill B bran packer sewing machine.</t>
  </si>
  <si>
    <t>Cutter adjusted for sewing machine for 10 kg packer.</t>
  </si>
  <si>
    <t>Covers opened and condition checked for rail and links for silo chain conveyor CC103.</t>
  </si>
  <si>
    <t>kishor, sydney, tariq, imtiaz, kishan</t>
  </si>
  <si>
    <t>Roller chain tension adjusted for silo chain conveyor CC102.</t>
  </si>
  <si>
    <t>Leakage repaired for aspiration line at silo 6/f and 7/f.</t>
  </si>
  <si>
    <t>Outlet pipe fixed for silo bin 161 at g/f.</t>
  </si>
  <si>
    <t>Outlet pipe removed for cleaning for silo bin 131.</t>
  </si>
  <si>
    <t>Rinsing air adjusted for mill A dust collector at cleanig 6/f.</t>
  </si>
  <si>
    <t>Air leakage repaired, pipe and 8 mm connector changed for Fawema packer.</t>
  </si>
  <si>
    <t>Mirror remved at main gate and fixed after work finished.</t>
  </si>
  <si>
    <t>abul, azad, shahin</t>
  </si>
  <si>
    <t>Maintenance done for silo elevator BE101, 12 nos. bucket changed and slide flap changed for head.</t>
  </si>
  <si>
    <t>kishor, sydney, tariq, kishan, imtiaz</t>
  </si>
  <si>
    <t>Slide gate opened and plate removed and repair done in welding workshop for silo bin 151.</t>
  </si>
  <si>
    <t>Leakage repaired for mill A Sortex hopper at cleaning 1/f.</t>
  </si>
  <si>
    <t>Outlet hopper and pipe chocked for screening dust collector, opened to clean at cleaning 5/f.</t>
  </si>
  <si>
    <t>Filters opened for cleaning for Italpack.</t>
  </si>
  <si>
    <t>Door opened for cleaning for mill B dust collector at packing 7/f.</t>
  </si>
  <si>
    <t>Air conncetor changed for packet holder air cylinder for Fawema.</t>
  </si>
  <si>
    <t>Pipe connection fixed for manual packing for 10 kg flour.</t>
  </si>
  <si>
    <t>oil changed for ship unloader 1 compressor.</t>
  </si>
  <si>
    <t>Elbow, d300 changed and hopper repaired for sample collection for silo transfer line.</t>
  </si>
  <si>
    <t>Bag turning support made and  fixed for new mobile barley.</t>
  </si>
  <si>
    <t>Broken roller chain changed for inclined conveyor for new mobile barley.</t>
  </si>
  <si>
    <t>Outlet pipe opened for cleaning and fixed for mill A bin 209 at G/f.</t>
  </si>
  <si>
    <t>Rinsing air adjusted for mill A dust collector at mill 3/f.</t>
  </si>
  <si>
    <t>Mana and sieve decks opened for cleaning for mill A destoner.</t>
  </si>
  <si>
    <t>Belt tension adjusted for mill B elevator BE 303.</t>
  </si>
  <si>
    <t>Pipe fixed at 2/f packing for diverting flour to manual packer for 10 kg flour.</t>
  </si>
  <si>
    <t>Sliding door repaired for QFI store.</t>
  </si>
  <si>
    <t>janak, raviullah, perera</t>
  </si>
  <si>
    <t>Tension given for silo chain conveyor CC103.</t>
  </si>
  <si>
    <t>sydney, tariq, kishan, imtiyaz</t>
  </si>
  <si>
    <t>Elbow repaired and fixed for silo screening line at 1/f.</t>
  </si>
  <si>
    <t>Air pipe socket fixed for GI pipe at silo 6/f.</t>
  </si>
  <si>
    <t>Link, 01 no. removed and tension adjusted for silo chain conveyor CC117.</t>
  </si>
  <si>
    <t>Outlet pipe chock, so choke cleared for screening bin at cleaning 5/f.</t>
  </si>
  <si>
    <t>Damaged pulley changed for sewing machine for new mobile barley.</t>
  </si>
  <si>
    <t>Sieve decks repaired for mill C mini sifter at mill 2/f.</t>
  </si>
  <si>
    <t>Chain wheel changed for silo chain conveyor CC103, taken from CC105.</t>
  </si>
  <si>
    <t>kishor, sydney, tariq, kishan, imtiaz, raviullah</t>
  </si>
  <si>
    <t>Plate fabricated and fixed for belt conveyor bag turning for new mobile barley.</t>
  </si>
  <si>
    <t>Oil leakage cleaned for silo elevator BE 102.</t>
  </si>
  <si>
    <t>Jarish line choked, so opened cleaned and fixed at cleaning g/f.</t>
  </si>
  <si>
    <t>Rinsing air pressure adjusted for mill C at cleaing 6/f.</t>
  </si>
  <si>
    <t>New pulley fixed for sewing machine SM17.</t>
  </si>
  <si>
    <t>Slide gate for bin 201 closed manually at cleaning 6/f.</t>
  </si>
  <si>
    <t>Broken spring washer changed for mill B Palletizer.</t>
  </si>
  <si>
    <t>arif, janak</t>
  </si>
  <si>
    <t>Inlet pipe choked for mill D scourer and impact machine, opene, cleaned and fixed.</t>
  </si>
  <si>
    <t>abul, arif, rizwan, durga</t>
  </si>
  <si>
    <t>rizwan, durga</t>
  </si>
  <si>
    <t>Rail, 01 no. changed for silo chain conveyor CC119 and tension adjusted.</t>
  </si>
  <si>
    <t>kishor, sydney, imtiaz, kishan</t>
  </si>
  <si>
    <t>Trailer hit mobile barley loading conveyro, alignment and correction done.</t>
  </si>
  <si>
    <t>Slide gate manually open for old barley.</t>
  </si>
  <si>
    <t>kishor, imtiaz</t>
  </si>
  <si>
    <t>Hopper leakage repaired and box pipe fixed for silo chain conveyor CC109 to CC116.</t>
  </si>
  <si>
    <t>Rubber bush made for silo elvator BE101 turbo coupling.</t>
  </si>
  <si>
    <t>Support removed at bunker 1.</t>
  </si>
  <si>
    <t>tariq, imtiaz, kishan</t>
  </si>
  <si>
    <t>Broken bolt changed for screw conveyor shaft for mill B screw conveyor m3032 at cleaning 6/f.</t>
  </si>
  <si>
    <t>Air leakage repaired for bag holder fo mill A bran packer.</t>
  </si>
  <si>
    <t>Bag holder bolt loose for old mobile barley, so tight.</t>
  </si>
  <si>
    <t>Belt adjusted for mill B elevator BE302.</t>
  </si>
  <si>
    <t>Impact machine opened, cleaned and fixed at cleaning 6/f.</t>
  </si>
  <si>
    <t>Outlet pipe leakage repaired for mill D scourer.</t>
  </si>
  <si>
    <t>10 kg manual packer fixed for bin 307.</t>
  </si>
  <si>
    <t>abul, rizwan, durga</t>
  </si>
  <si>
    <t>Bag turner setting done for new mobile barley.</t>
  </si>
  <si>
    <t>sydney, tariq, imtiaz</t>
  </si>
  <si>
    <t>Bag turner guide support welding done for new mobile barley.</t>
  </si>
  <si>
    <t>Sewing machine cutter adjusted for new mobile barley.</t>
  </si>
  <si>
    <t>Link, 01 removed from conveyor for new mobile barley.</t>
  </si>
  <si>
    <t>Sewing machine lowered for new mobile barley.</t>
  </si>
  <si>
    <t>Sewing machine cutter changed for new mobie barley.</t>
  </si>
  <si>
    <t>Belt adjusted for mill C bran packer.</t>
  </si>
  <si>
    <t>Preventive maintenance done for mill C roller bodies.</t>
  </si>
  <si>
    <t>Feed roll adjusted for mill B roller body C3.</t>
  </si>
  <si>
    <t>Diesel pump open and impeller cleaned.</t>
  </si>
  <si>
    <t>Maintenance done for silo intake scale.</t>
  </si>
  <si>
    <t>Screening bin choke, rubber sleeve removed and choke cleared at cleanign g/f.</t>
  </si>
  <si>
    <t>Compressor started for mill C and D, mill tripped.</t>
  </si>
  <si>
    <t>Oil topped up for lubrication for Fawema lubrication pump.</t>
  </si>
  <si>
    <t>Missing bolt fixed for bearing for 10 kg packer.</t>
  </si>
  <si>
    <t>Impact machine opened and cleaned for mill A at cleaning 6/f.</t>
  </si>
  <si>
    <t>Broken needle changed for mill A 50 kg sewing machine.</t>
  </si>
  <si>
    <t>Marking done for new line for 10 kg at packing 1/f and 2/f.</t>
  </si>
  <si>
    <t>abul, arif, masih</t>
  </si>
  <si>
    <t>Bag turning support repaired for new mobile barley.</t>
  </si>
  <si>
    <t>Stitching length adjusted for new mobile barley.</t>
  </si>
  <si>
    <t>Dust collector all pipe checked and dust removed but found no problem, electrical problem.</t>
  </si>
  <si>
    <t>tariq, imtiaz</t>
  </si>
  <si>
    <t>Chute fixed for silo bin 155.</t>
  </si>
  <si>
    <t>Bearing housing greased for jetty conveyor Q2.</t>
  </si>
  <si>
    <t>Rail, 01 no. changed for silo jetty conveyor Q3 and maintenance done.</t>
  </si>
  <si>
    <t>Spout fabrication in workshop for silo sifter.</t>
  </si>
  <si>
    <t>Leakage repaired for silo elevator BE 101 at basement.</t>
  </si>
  <si>
    <t>Oil leakage from gear box for silo elevator BE102, oil topped up.</t>
  </si>
  <si>
    <t>Pipe opened and choke cleared for screening line at cleaning 5/f.</t>
  </si>
  <si>
    <t>Outlet pipe leakage repaired in workshop for mill A elevator BE201.</t>
  </si>
  <si>
    <t>Inlet deck repaired in workshop and fixed for mill B separator.</t>
  </si>
  <si>
    <t>abul, arif, janak, raviullah</t>
  </si>
  <si>
    <t>Gearbox bearing damaged, so old gearbox fixed for mill A bran elevator.</t>
  </si>
  <si>
    <t>abul, arif, janak, durga</t>
  </si>
  <si>
    <t>Flour conveyors opened and fixed after cleaning for mill D.</t>
  </si>
  <si>
    <t>Mixing machine opened at packing 3/f for cleaning and fixed.</t>
  </si>
  <si>
    <t>Oil seal changed for mill D bran airlock at mill g/f.</t>
  </si>
  <si>
    <t>Tension bolt changed and tension adjusted for silo chain conveyor CC104.</t>
  </si>
  <si>
    <t>sydney, tariq, kishan, imtiaz</t>
  </si>
  <si>
    <t>Broken needle changed for old barlely sewing machine.</t>
  </si>
  <si>
    <t>Missing feed dog bolt fixed for old barley sewing machine.</t>
  </si>
  <si>
    <t>Leakage repaired for up side elbow and hopper for silo chain conveyor CC102.</t>
  </si>
  <si>
    <t>Hand stitching machine repaired, loop guide fixed for mill 2/f.</t>
  </si>
  <si>
    <t>Vibration and temperature readings observed for ship unloader.</t>
  </si>
  <si>
    <t>Worked with electrical to adjust flow balancer for elevator 303 choke probem.</t>
  </si>
  <si>
    <t>Preventive maintenance done for mill B packing section.</t>
  </si>
  <si>
    <t>arif, rizwan, durga</t>
  </si>
  <si>
    <t>Belt guard made and fixed for mill A Palletizer.</t>
  </si>
  <si>
    <t>abul, arif, janak, rizwan, durga</t>
  </si>
  <si>
    <t>Belt cleaning brush fixed for 10 kg packer.</t>
  </si>
  <si>
    <t>Oil topped up for power pack for marmak.</t>
  </si>
  <si>
    <t>Bottom side gap adjusted for bird beak for new mobile barley bagging.</t>
  </si>
  <si>
    <t>kishor, imtiaz, tariq, kishan</t>
  </si>
  <si>
    <t>Rail, 02 nos. changed and tension adjusted for silo chain conveyor CC116.</t>
  </si>
  <si>
    <t>Rail, 13 nos. and links, 38 nos. changed for silo chain conveyor CC117.</t>
  </si>
  <si>
    <t>Cover opened for dust collector for new mobile barley.</t>
  </si>
  <si>
    <t>Aspiration line opened and dust removed for silo chain conveyor CC116.</t>
  </si>
  <si>
    <t>Perforated sieves changed for Hammer Mills.</t>
  </si>
  <si>
    <t>Drain filter valve, 2901056300, changed for mill D compressor.</t>
  </si>
  <si>
    <t>Manual packer fixed near 10 kg packer.</t>
  </si>
  <si>
    <t>Gearbox opened to repaire, bearing ordered for mill A bran elevator.</t>
  </si>
  <si>
    <t>Cover closed after cleanig for mixer machine at packing 3/f.</t>
  </si>
  <si>
    <t>Tension adjusted for roller conveyor for Fawema.</t>
  </si>
  <si>
    <t>Roller chain tension adjusted for mill A Bran Conveyor.</t>
  </si>
  <si>
    <t>Damaged roll changed for roller conveyor for mill B Palletizer roller.</t>
  </si>
  <si>
    <t>Pipe dia. 120 changed for airlock at mill 2/f.</t>
  </si>
  <si>
    <t>Broken chain repaired for dust collector airlock for new mobile barley.</t>
  </si>
  <si>
    <t>Oil topped up for silo elevator BE102 gear box.</t>
  </si>
  <si>
    <t>Tension adjusted for silo inclined conveyor.</t>
  </si>
  <si>
    <t>Chain link repaired in workshop for CC117.</t>
  </si>
  <si>
    <t>Broken bolt changed for bag holder for 10 kg packer.</t>
  </si>
  <si>
    <t>Tension adjusted for mill A elevator BE201.</t>
  </si>
  <si>
    <t>Damaged rolls repaired in workshop for packing Palletizeer roller conveyor.</t>
  </si>
  <si>
    <t>Roll pair changed for mill A roller body C2A. Scrappers also changed.</t>
  </si>
  <si>
    <t>abul, durga, arif</t>
  </si>
  <si>
    <t>Feed roll shaft seal changed for mill A roller body C7.</t>
  </si>
  <si>
    <t>Elbow repaired for mill A bran line packing 7/f in workshop.</t>
  </si>
  <si>
    <t>Sieve decks opened for mill A Destoners and Separators.</t>
  </si>
  <si>
    <t>Sieve decks opened for mill C Destoners and Separators.</t>
  </si>
  <si>
    <t>Broken bolt changed for roller conveyor for mill A Palletizer.</t>
  </si>
  <si>
    <t>Drive side sprocket aligned on shaft and tension adjusted for new mobile barley elevator.</t>
  </si>
  <si>
    <t>Cutter changed for mill B 50 kg packer sewing machine.</t>
  </si>
  <si>
    <t>Vertical telescopic pipe wire rope broke for ship unloader 1, pipe came down inside vessel. Lifted stranded pipe out from vessel.</t>
  </si>
  <si>
    <t>Glue holder adjusted for Italpack.</t>
  </si>
  <si>
    <t>CC101, tripped, checked.</t>
  </si>
  <si>
    <t>Broken chain changed for filler no. 2 for Italpack.</t>
  </si>
  <si>
    <t>Leakage repaired for mill B Sortex hopper.</t>
  </si>
  <si>
    <t>Filler adjusted for Nichrome.</t>
  </si>
  <si>
    <t>Leakage repaired for filler cover for Italpack.</t>
  </si>
  <si>
    <t>Chain jumped and tension adjusted for lifting table for mill A Palletizer.</t>
  </si>
  <si>
    <t>abul, janak, azad, durga</t>
  </si>
  <si>
    <t>Pallet stopper plates got bend, so plate repaired and fixed for mill B Palletizer.</t>
  </si>
  <si>
    <t>Sugar filler lock thread bar making on lathe for Nichrome.</t>
  </si>
  <si>
    <t>Air pipe leakage repaired for mill B divertor at packing 7/f.</t>
  </si>
  <si>
    <t>Leakage repaired for elevator head for BE201.</t>
  </si>
  <si>
    <t>abul, azad, janak</t>
  </si>
  <si>
    <t>Tension adjusted for belt conveyor belt for mill A 50 kg packer.</t>
  </si>
  <si>
    <t>Mill D bran dust collector at packing 7/f rinsing not okay, electrical probem.</t>
  </si>
  <si>
    <t>Nichrome filler B adjusted to prevent leakage.</t>
  </si>
  <si>
    <t>Roller chain and material chain tension adjusted, stuck ropes and sheets removed and sprocket cleaner changed. Cover opened and conveyor emptied. Motor isolator repaired.</t>
  </si>
  <si>
    <t>tariq, imtiaz, kishor</t>
  </si>
  <si>
    <t>Leakage repaired for silo chain conveyor CC119.</t>
  </si>
  <si>
    <t>Leakage repaired for silo chain conveyor CC121.</t>
  </si>
  <si>
    <t>Leakage repaired for silo elevator BE104 head.</t>
  </si>
  <si>
    <t>Leakage repaired for silo elevator BE102 at basement.</t>
  </si>
  <si>
    <t>Nozzle repairing work for ship unloader 1 in welding workshop.</t>
  </si>
  <si>
    <t>janak, sydney, perera, tariq, kishan</t>
  </si>
  <si>
    <t>Leakage repaired for mill C Sortex at cleaning 1/f.</t>
  </si>
  <si>
    <t>Mill A starting time help to millers.</t>
  </si>
  <si>
    <t>Chain tension adjusted for mill A Palletizer.</t>
  </si>
  <si>
    <t>Mill B dust collector chock, so open cleaning and fixing at packing 7/f.</t>
  </si>
  <si>
    <t>Bran finisher net repaired in workshop.</t>
  </si>
  <si>
    <t>roll shifting.</t>
  </si>
  <si>
    <t>Rack fixed inside packing material warehouse.</t>
  </si>
  <si>
    <t>Old vertical pipe repaired and fixed for ship unloader 1 telescopic boom.</t>
  </si>
  <si>
    <t>kishor, janak, sydney, tariq, imtiaz, kishan</t>
  </si>
  <si>
    <t>Repair done for bunker no. 5.</t>
  </si>
  <si>
    <t>Leakage repaired at cleaning 3/f and 5/f.</t>
  </si>
  <si>
    <t>Sugar hopper removed and semolina line fixed.</t>
  </si>
  <si>
    <t>Divertor moved manually to mill C for silo elevator BE104 at cleaning 7/f.</t>
  </si>
  <si>
    <t>Roll pair changed for  mill B roller body B1 and B2 side 1.</t>
  </si>
  <si>
    <t>Packet folder jammed, so greasing done for Fawema.</t>
  </si>
  <si>
    <t>Bag guard adjuted for mill A Palletizer.</t>
  </si>
  <si>
    <t>Damaged air pipe changed for mill B F1 scale divertor.</t>
  </si>
  <si>
    <t>abul, rizwan, raviullah</t>
  </si>
  <si>
    <t>Side guard changed for mill A 50 kg sewing machine belt conveyor.</t>
  </si>
  <si>
    <t>abul, arif, raviullah</t>
  </si>
  <si>
    <t>Screw changed for cutter for Nichrome.</t>
  </si>
  <si>
    <t>janak, imtiaz, raviullah</t>
  </si>
  <si>
    <t>All bolts and belt tension and alignment checked for blower for ship unloader 1.</t>
  </si>
  <si>
    <t>Slide gate operated manually for CC120 at cleaning 7/f.</t>
  </si>
  <si>
    <t>imtiaz, kishor</t>
  </si>
  <si>
    <t>Solenoid valve changed for Silo elevator BE104 divertor valve.</t>
  </si>
  <si>
    <t>Welding done for ship unloader 1 vertical boom pipe.</t>
  </si>
  <si>
    <t>sydney, kishor, janak</t>
  </si>
  <si>
    <t>Scaffolding shifted to silo basement.</t>
  </si>
  <si>
    <t>tariq, kishan, janak</t>
  </si>
  <si>
    <t>Missing screw fixed for sewing machine for mill A 50 kg packer.</t>
  </si>
  <si>
    <t>Sewing machine repaired for old barley.</t>
  </si>
  <si>
    <t>Cutter and feed dog adjusted for new mobile barley sewing machine.</t>
  </si>
  <si>
    <t>Bag presser air cylinder changed for Italpack.</t>
  </si>
  <si>
    <t>Sieve repaired for bran finisher in workshop.</t>
  </si>
  <si>
    <t>Gear box (m3021) repaired for mill B screw conveyor SC306 in workshop.</t>
  </si>
  <si>
    <t>abul, arif, janak, raviullah, rizwan, durga</t>
  </si>
  <si>
    <t>Rail, 01 no. and plastic cleaner, 06 nos. changed for ship unloader 1 porta conveyor. Also removed one link and tension adjusted.</t>
  </si>
  <si>
    <t>10 mm tension for jetty conveyor Q1.</t>
  </si>
  <si>
    <t>Jetty Conveyor</t>
  </si>
  <si>
    <t>Leakage repaired for hopper for silo elevator BE103 at 7/f.</t>
  </si>
  <si>
    <t>Leakage repaired for magnet pipe for transfer line.</t>
  </si>
  <si>
    <t>Silo bin outlet spout fixed after cleaning.</t>
  </si>
  <si>
    <t>Bearings removed from rolls.</t>
  </si>
  <si>
    <t>Ship unloader 1 observed during start.</t>
  </si>
  <si>
    <t>Compressor tripped for new mobile barley, started again.</t>
  </si>
  <si>
    <t>Side guard fixed for mill A 50 kg packing line belt conveyor.</t>
  </si>
  <si>
    <t>abul, janak, azad, rizwan, raviullah</t>
  </si>
  <si>
    <t>abul, janak, rizwan, azad, raviullah</t>
  </si>
  <si>
    <t>Adjustment done for sewing machine for mill A Bran Packer.</t>
  </si>
  <si>
    <t>Choke cleared for mill C transfer screw conveyor SC306.</t>
  </si>
  <si>
    <t>abul, azad, rizwan</t>
  </si>
  <si>
    <t>Chute fixed for silo bin 143, 144, and 151. Fixd missing d250 clip.</t>
  </si>
  <si>
    <t>Preventive maintenance done for silo as per PM plan.</t>
  </si>
  <si>
    <t>Support welded for Alapala structure.</t>
  </si>
  <si>
    <t>kishor, sydney, janak, tariq, kishan, abul</t>
  </si>
  <si>
    <t>Sheet repaired for bunker no. 6.</t>
  </si>
  <si>
    <t>sydney, kishan, raviullah</t>
  </si>
  <si>
    <t>Leakage repaired for silo jetty conveyro Q3.</t>
  </si>
  <si>
    <t>Valve 1/2" changed for old barley.</t>
  </si>
  <si>
    <t>arif, imtiaz, durga</t>
  </si>
  <si>
    <t>10 kg manual packer fixed near 10 kg packer.</t>
  </si>
  <si>
    <t>Broken outlet tray repaired by welding and fixed for mill A S2 purifier.</t>
  </si>
  <si>
    <t>Preventive maintenance done for mill A roller body.</t>
  </si>
  <si>
    <t>Sprocket and chain fixed for stacker 1 ( borrowed from stacker 2).</t>
  </si>
  <si>
    <t>Packet presser cylinder plate broken, so fixed new bolts for Italpack.</t>
  </si>
  <si>
    <t>While lifting pallet, some bags fall down, checked with electrical for mill A Palletizer.</t>
  </si>
  <si>
    <t>Rinsing air low for mill C, air leakage repaired for bin filling dust collector and packing 7/f dust collector.</t>
  </si>
  <si>
    <t>abul, shahin, azad, mohseen, rizwan, raviullah</t>
  </si>
  <si>
    <t>Mill A Palletizer checked with electrical, chain tension given and lift levet set.</t>
  </si>
  <si>
    <t>Divertor moved manually for mill B at packing 6/f.</t>
  </si>
  <si>
    <t>Preventive maintenance done for mill B cleaning g/f.</t>
  </si>
  <si>
    <t>Bearing changed for mill C B2 airlock at mill 4/f.</t>
  </si>
  <si>
    <t>shahin, janak, raviullah</t>
  </si>
  <si>
    <t>Oil seal changed for mill C airlock m4506 gearbox at mill 4/f.</t>
  </si>
  <si>
    <t>abul, shahin, janak, raviullah</t>
  </si>
  <si>
    <t>Deflection plate and diaphragm changed for mill C flow balancer for bin 405.</t>
  </si>
  <si>
    <t>Rack shifted in packing material warehouse.</t>
  </si>
  <si>
    <t>mohseen, rizwan, raviullah</t>
  </si>
  <si>
    <t>Chain tension adjusted, +10 mm, for silo chain conveyor CC103.</t>
  </si>
  <si>
    <t>kishor, sydney, tariq</t>
  </si>
  <si>
    <t>Leakage repaired for silo intake elevator BE101 chute at silo b/m.</t>
  </si>
  <si>
    <t>Leakage repaired at silo g/f.</t>
  </si>
  <si>
    <t>New barley sewing machine switch loose from panel.</t>
  </si>
  <si>
    <t>Bag turner adjusted for new barley line.</t>
  </si>
  <si>
    <t>Bag holder rubber adjusted for new mobile barley.</t>
  </si>
  <si>
    <t>Oil cleaned for silo elevator BE102 at silo 7/f.</t>
  </si>
  <si>
    <t>Ship unloader 1 parked.</t>
  </si>
  <si>
    <t>Broken needle changed for 10 kg packer sewing machine.</t>
  </si>
  <si>
    <t>Preventive maintenance done for mill B cleaning and mill side.</t>
  </si>
  <si>
    <t>abul, shahin, rizwan, raviullah</t>
  </si>
  <si>
    <t>Racks fixed at packing material warehouse.</t>
  </si>
  <si>
    <t>mohsen, robel</t>
  </si>
  <si>
    <t>Racks dismantled at packing material warehouse.</t>
  </si>
  <si>
    <t>mohseen, raviullah, perera, budha</t>
  </si>
  <si>
    <t>Screw changed for cutter cylinder for Nichrome.</t>
  </si>
  <si>
    <t>Sewing machine SM19 repaired for mill A bran packer in workshop.</t>
  </si>
  <si>
    <t>Rolls shifted form fluting to mill.</t>
  </si>
  <si>
    <t>robel, raviullah, rizwan</t>
  </si>
  <si>
    <t>Maintenance done for silo elevateor BE104. Broken buckets, 03 nos. changed and PU sheet fixed for heal section cover.</t>
  </si>
  <si>
    <t>kishor, sydney, tariq, kishan, janak</t>
  </si>
  <si>
    <t>Rail, 01 no., changed for silo chain conveyor CC120 at cleaning 7/f.</t>
  </si>
  <si>
    <t>tariq, janak, kishan</t>
  </si>
  <si>
    <t>Greasing done for bearings for silo chain conveyor CC121.</t>
  </si>
  <si>
    <t>Scale fault due to air leakage from airlock for mill C screening air lock.</t>
  </si>
  <si>
    <t>Damaged belt repaired for lab roller mill.</t>
  </si>
  <si>
    <t>Bag turning belt adjusted for new mobile barley.</t>
  </si>
  <si>
    <t>Wornout airlock changed with repaired airlock for mill C screening line at cleaning g/f.</t>
  </si>
  <si>
    <t>Roll pair changed for mill D rolle body B2 window side.</t>
  </si>
  <si>
    <t>Preventive maintenance done for mill D cleaning side. Coupling spider changed for 4/f screw conveyor.</t>
  </si>
  <si>
    <t>Preventive maintenance done for mill D roller bodies. Oil topped up for gear boxes.</t>
  </si>
  <si>
    <t>Broken shoulder screw changed for mill A bran packer sewing machine.</t>
  </si>
  <si>
    <t>Repair kit changed for air cylinder 80/125 for silo bin 158.</t>
  </si>
  <si>
    <t>kishro, sydney, tariq, kishan</t>
  </si>
  <si>
    <t>Repair kit changed for spare air cylinder 80/125 and stored.</t>
  </si>
  <si>
    <t>Sieve decks and mana opened for mill B destoner.</t>
  </si>
  <si>
    <t>Sieve decks opened for mill B separator.</t>
  </si>
  <si>
    <t>Sieve decks opened for mill C separator.</t>
  </si>
  <si>
    <t>Air connector changed for 10 kg packer.</t>
  </si>
  <si>
    <t>Sieve decks repaired and aspiration hose changed for mill C destoner.</t>
  </si>
  <si>
    <t>abul, shahin, azad, raviullah</t>
  </si>
  <si>
    <t>Water flow meter changed for mill D water dampening unit.</t>
  </si>
  <si>
    <t>Inlet hopper leakage repaired for mill C separator.</t>
  </si>
  <si>
    <t>Choke cleared for mill C impact machine at cleaning 6/f.</t>
  </si>
  <si>
    <t>Oil changed for Alapala gearbox and greasing done.</t>
  </si>
  <si>
    <t>Chute fabricated and tarpoline fixed for Alapala.</t>
  </si>
  <si>
    <t>Predictive</t>
  </si>
  <si>
    <t>Chute fixed for silo bin 164 at g/f.</t>
  </si>
  <si>
    <t>Chute removed for silo bin 157 and chute fixed for bin 140.</t>
  </si>
  <si>
    <t>Chute removed for silo bin 141 and fixed after cleaning.</t>
  </si>
  <si>
    <t>Spare parts shifted from workshop to store.</t>
  </si>
  <si>
    <t>Chute fixed for silo bin 147.</t>
  </si>
  <si>
    <t>Chute fixed for silo bin 157.</t>
  </si>
  <si>
    <t>Chute removed for silo bin 158.</t>
  </si>
  <si>
    <t>Leakage repaired for silo transfer elevator BE104 pipe at cleaning 7/f.</t>
  </si>
  <si>
    <t>Damaged gear changed for feed roll and oil topped up for mill C roller body C2A.</t>
  </si>
  <si>
    <t>abul, shahin, azad, robel, raviullah</t>
  </si>
  <si>
    <t>Aspiration pipe, 02 nos. changed for mill B Sortex.</t>
  </si>
  <si>
    <t>Roll pair changed for mill D roller body B3.</t>
  </si>
  <si>
    <t>Leakage repaired for cleaning side. (BE301, screening line, screw conveyor etc)</t>
  </si>
  <si>
    <t>janak, azad, raviullah</t>
  </si>
  <si>
    <t>Broken coupling spider, 230S, changed for silo chain conveyor CC103 gear box.</t>
  </si>
  <si>
    <t>Covers opened and choke cleared for silo chain conveyor CC114.</t>
  </si>
  <si>
    <t>Pocket cut at bottom side for chani cover for silo chain conveyor CC115.</t>
  </si>
  <si>
    <t>Spilled oil removed for silo elevator BE102 gearbox.</t>
  </si>
  <si>
    <t>Leakage repaired for silo chain conveyor CC118.</t>
  </si>
  <si>
    <t>Air connector, 10 mm, changed for silo bin 111 at g/f.</t>
  </si>
  <si>
    <t>Perforated sieve changed for hammer mills.</t>
  </si>
  <si>
    <t>Broken bolt changed and bend finger corrected for Italpack.</t>
  </si>
  <si>
    <t>Damaged air pipe repaired for feed roll for mill B roller body C3.</t>
  </si>
  <si>
    <t>Repair done for mill C separator sieves and raw wheat scale. Spout and y-branch changed.</t>
  </si>
  <si>
    <t>abul, shahin, azad, mohseen, robel</t>
  </si>
  <si>
    <t>Magnet adjusted for raw wheat scale for mill A.</t>
  </si>
  <si>
    <t>abul, shain, azad</t>
  </si>
  <si>
    <t>Oiling done for mill B Palletizer long shaft.</t>
  </si>
  <si>
    <t>Damaged part welded and fixed for Nichrome.</t>
  </si>
  <si>
    <t>Tried 20 kg and 10 kg bags on mill A Palletizer than changed to 50 kg bag.</t>
  </si>
  <si>
    <t>Feed dog adjuted for new mobile barley sewing machine.</t>
  </si>
  <si>
    <t>Portable hand sewing machine repaired in workshop.</t>
  </si>
  <si>
    <t>Chute removed for silo bin 159 at g/f.</t>
  </si>
  <si>
    <t>Broken clip changed for belt and roller guide fixed for mobile barley belt conveyor.</t>
  </si>
  <si>
    <t>Damaged air pipe changed for mill C raw wheat scale.</t>
  </si>
  <si>
    <t>Rinsing air adjusted for mill B at cleaning 6/f.</t>
  </si>
  <si>
    <t>Chute fixed for silo bin 159.</t>
  </si>
  <si>
    <t>Ship unloade 1 parked.</t>
  </si>
  <si>
    <t>Spout repaired for Chakki atta tube screw conveyor.</t>
  </si>
  <si>
    <t>Roll pair changed for mill B roller body C1A bottom. Also changed scrappers.</t>
  </si>
  <si>
    <t>Side guard for bag fixed for mill A 50 kg belt conveyor. Also adjusted belt tension.</t>
  </si>
  <si>
    <t>azad, janak, mohseen, rizwan, raviullah</t>
  </si>
  <si>
    <t>Feed roll gear assembly changed for mill B roller body C1B.</t>
  </si>
  <si>
    <t>Cover and inlet pipe fixed for mixing machine at packing 3/f.</t>
  </si>
  <si>
    <t>Air cylinder adjusted and filter cleaned for Italpack.</t>
  </si>
  <si>
    <t>shahin, azad, mohseen</t>
  </si>
  <si>
    <t>Links, 60 nos, and cleaner, 10 nos, changed for silo chain conveyor CC117.</t>
  </si>
  <si>
    <t>Preventive maintenance done for new mobile barley.</t>
  </si>
  <si>
    <t>Damaged guard repaired for ship's crane.</t>
  </si>
  <si>
    <t>kishor, sydney, tariq, kishan, abul</t>
  </si>
  <si>
    <t>Preventive maintenance done for mill A cleaning side as per PM plan.</t>
  </si>
  <si>
    <t>Preventive maintenance done for mill C for cleaning side.</t>
  </si>
  <si>
    <t>mosheen, azad, raviullah</t>
  </si>
  <si>
    <t>Adjustment done for mill C roller body C1A gearbox.</t>
  </si>
  <si>
    <t>Oil seal changed for feed roll for mill C roller body C1A.</t>
  </si>
  <si>
    <t>Preventive maintenance done for mill side all blowers.</t>
  </si>
  <si>
    <t>rizwan, robel</t>
  </si>
  <si>
    <t>Preventive maintenance done for mill C for milling side.</t>
  </si>
  <si>
    <t>abul, rizwan, robel</t>
  </si>
  <si>
    <t>Printer fixed and guard fixed for 10 kg packer.</t>
  </si>
  <si>
    <t>Chain tension adjusted for silo CC103.</t>
  </si>
  <si>
    <t>Cleaner, 06 nos., changed for silo chain conveyor CC103.</t>
  </si>
  <si>
    <t>Feed dog adjusted for 10 kg packer sewing machine.</t>
  </si>
  <si>
    <t>Rinsing air adjusted for PVD valve for mill B at cleaning 6/f.</t>
  </si>
  <si>
    <t>Rinsing air adjusted, diaphragm cleaned and fixed for PVD valve for mill A cleanign side.</t>
  </si>
  <si>
    <t>Flour filer opened, choke cleared for mill B packing 7/f.</t>
  </si>
  <si>
    <t>Leakage adjusted for filler B for Nichrome.</t>
  </si>
  <si>
    <t>Rolle bearings removed and cleaned.</t>
  </si>
  <si>
    <t>robel</t>
  </si>
  <si>
    <t>Leakage repaired for semolina scale for mill C at 2/f.</t>
  </si>
  <si>
    <t>Plate cut, bend and fixed to repair leakage for ship unloader 2 filter tank.</t>
  </si>
  <si>
    <t>Emergency door rubber sheet changed for ship unloader 2.</t>
  </si>
  <si>
    <t>Oil filter and oil separator changed for compressor GA15 for ship unloader 1.</t>
  </si>
  <si>
    <t>Preventive maintenance done for compressor for ship unloader 1 and 2.</t>
  </si>
  <si>
    <t>Chain tension adjusted for silo chain conveyor CC119.</t>
  </si>
  <si>
    <t>Broken air pipe changed for silo bin 126 at silo 6/f.</t>
  </si>
  <si>
    <t>Rinsing air low for mill C, air leakage repaired for aspiration dust collector and changed 6mm and 10mm air connectors.</t>
  </si>
  <si>
    <t>record</t>
  </si>
  <si>
    <t>Bag holder adjusted for mill A 50 kg packer.</t>
  </si>
  <si>
    <t>Chain conveyor cover fabricated in workshop for mill B Palletizer.</t>
  </si>
  <si>
    <t>Tube conveyor repaired at packing 1/f.</t>
  </si>
  <si>
    <t>abul, janak, raviullah, azad</t>
  </si>
  <si>
    <t>Bag holder belt adusted for mill A 50 kg carousel.</t>
  </si>
  <si>
    <t>Spring tension adjusted for depositing belt for mill B Palletizer.</t>
  </si>
  <si>
    <t>Dust collector door opened and air lock removed and fixed after cleaning for new mobile barley.</t>
  </si>
  <si>
    <t>Preventive maintenance done for ship unloader 2.</t>
  </si>
  <si>
    <t>Brazing done for rope for ship unloader horizontal tracking.</t>
  </si>
  <si>
    <t>Sprocket cleaner removed repaired and fixed for silo chain conveyor CC117.</t>
  </si>
  <si>
    <t>Leakage repaired for hopper for mill B sortex.</t>
  </si>
  <si>
    <t>Silo bin outlet spout opened for cleaning for bin 151.</t>
  </si>
  <si>
    <t>Bearing changed for F1 blow through air lock for mill A.</t>
  </si>
  <si>
    <t>abul, shahin, azad, robel</t>
  </si>
  <si>
    <t>Shaft changed for airlock for B1 separator for mill C.</t>
  </si>
  <si>
    <t>abul, shahin, rizwan, robel</t>
  </si>
  <si>
    <t>Damaged cover repaired for mill A elevator BE201.</t>
  </si>
  <si>
    <t>abul, rizwan, shahin</t>
  </si>
  <si>
    <t>Bag turner support repaired for new mobile barley.</t>
  </si>
  <si>
    <t>Sewing machine SM20 repaired in workshop for new mobile barley.</t>
  </si>
  <si>
    <t>Slide gate checked for silo chain conveyor CC104 for bin 111/112.</t>
  </si>
  <si>
    <t>Sewing machine changed for mill B 50 kg packer.</t>
  </si>
  <si>
    <t>Broken belt changed for Italpack.</t>
  </si>
  <si>
    <t>Broken needle changed for mill B bran packer.</t>
  </si>
  <si>
    <t>Cover repaired for mill B Palletizer in workshop.</t>
  </si>
  <si>
    <t>Leakage repaired for outlet hopper for mill A raw wheat scale.</t>
  </si>
  <si>
    <t>azad, rizwan, robel</t>
  </si>
  <si>
    <t>Rubber seal  changed for aspiratiion for breather for mill C F2 scale.</t>
  </si>
  <si>
    <t>Cover bolts, 04 nos., changed for Italpack.</t>
  </si>
  <si>
    <t>Sewing machine adjusted for mill A bran packer.</t>
  </si>
  <si>
    <t>Gluton screw conveyor opened and cleaned at mill 3/f.</t>
  </si>
  <si>
    <t>Choke cleared for ship unloader 2 airlock.</t>
  </si>
  <si>
    <t>Choke cleared for ship unloader 1 airlock.</t>
  </si>
  <si>
    <t>Stuck iron piece removed from silo long chain conveyor.</t>
  </si>
  <si>
    <t>Choke cleared for gluton small screw conveyor at mill 2/f.</t>
  </si>
  <si>
    <t>Chemical doser repaired forr mill B at 1/f.</t>
  </si>
  <si>
    <t>Leakage repaired for mill A elevator BE202 head section.</t>
  </si>
  <si>
    <t>Broken bolt changed for Nichrome cutter.</t>
  </si>
  <si>
    <t>Decorticating machine opened, cleaned and fixed.</t>
  </si>
  <si>
    <t>Magnet changed for wheat scale for mill C.</t>
  </si>
  <si>
    <t>abul, shahin, azad, rizwan</t>
  </si>
  <si>
    <t>Rail, 03 nos., and 04 nos. links changed for silo inclined chain conveyor.</t>
  </si>
  <si>
    <t>kishor, janak, raviullah</t>
  </si>
  <si>
    <t xml:space="preserve">Preventive maintenance done for mill A milling side as per PM plan. Air connector and air pipe changed for bran scale. </t>
  </si>
  <si>
    <t>azad, tariq, robel</t>
  </si>
  <si>
    <t>Conveyor belt adjusted for 10 kg packer.</t>
  </si>
  <si>
    <t>Broken needle changed for mill A bran packer.</t>
  </si>
  <si>
    <t>Guard fixed for mill B 50 kg conveyor.</t>
  </si>
  <si>
    <t>abul, shahin, janak, rizwan</t>
  </si>
  <si>
    <t>Preventive maintenance done for mill A and B 50 kg and Haris Jarish.</t>
  </si>
  <si>
    <t>Feed roll disengagement assembly, 02 nos. repaired in workshop for roller body.</t>
  </si>
  <si>
    <t>Belt conveyor adjusted for Fawema.</t>
  </si>
  <si>
    <t>Metal detector shifte from 2/f to mill B 50 kg line.</t>
  </si>
  <si>
    <t>Broken bolt changed for wrapping machine at packing.</t>
  </si>
  <si>
    <t>Key changed for new mobile barley stitching belt conveyor.</t>
  </si>
  <si>
    <t>imtiaz</t>
  </si>
  <si>
    <t>Bag holder adjusted for new barley.</t>
  </si>
  <si>
    <t>Broken drum removed for repairing from new mobile barley elevator head section.</t>
  </si>
  <si>
    <t>kishor, kishan, sydney, imtiaz, raviullah, abul, durga</t>
  </si>
  <si>
    <t>15 hr</t>
  </si>
  <si>
    <t>20</t>
  </si>
  <si>
    <t>Air pipe leakage repaired.</t>
  </si>
  <si>
    <t>Stitching problem.</t>
  </si>
  <si>
    <t>Inclined conveyor belt running one side, tension adjusted for new barley line.</t>
  </si>
  <si>
    <t>Broken screws repaired and fixed for mill A chemical feeder at mill 2/f.</t>
  </si>
  <si>
    <t>Belt alignment adjusted and bag pressing roll adjusted for 10 kg packer.</t>
  </si>
  <si>
    <t>Chakki atta screw conveyor outlet pipe fixed.</t>
  </si>
  <si>
    <t>Bush made for wrapping machine for packing side.</t>
  </si>
  <si>
    <t>Boot drum bearing size shaft grinding and bearing fixing for new mobile barley elevator.</t>
  </si>
  <si>
    <t>Shaft crack repaired by welding for new mobile barley elevator boot drum.</t>
  </si>
  <si>
    <t>16 hr</t>
  </si>
  <si>
    <t>Inclined conveyor belt adjusted for old barley line.</t>
  </si>
  <si>
    <t>kishan, imtiaz</t>
  </si>
  <si>
    <t>Patch work done for silo conveyor at basement.</t>
  </si>
  <si>
    <t>Mill B drum sieve sensor loose, adjusted.</t>
  </si>
  <si>
    <t>Choke cleared for ship unloader 2 airlock, metal bar removed.</t>
  </si>
  <si>
    <t>Tripped compressor restarted at silo.</t>
  </si>
  <si>
    <t>Sewing machine adjusted for new barley.</t>
  </si>
  <si>
    <t>Preventive maintenance done for Fawema.</t>
  </si>
  <si>
    <t>abul, shahin, rizwan, durga</t>
  </si>
  <si>
    <t>Screw with nut fixed for mobile barley sewing machine.</t>
  </si>
  <si>
    <t>Vigan fixed for emptying bin no. 201 at cleaning side.</t>
  </si>
  <si>
    <t>janak, imtiaz, kishan, kishor</t>
  </si>
  <si>
    <t>Slide gate internal chute repaired in welding workshop and fixed for silo bin 135.</t>
  </si>
  <si>
    <t>Jetty conveyors checked.</t>
  </si>
  <si>
    <t>24 hr</t>
  </si>
  <si>
    <t>Spout fixed for raw wheat bin 201 after emptying bin.</t>
  </si>
  <si>
    <t>Belt guard making in workshop for 10 kg packer.</t>
  </si>
  <si>
    <t>rizwan, raviullah</t>
  </si>
  <si>
    <t>Broken screw changed for cutter for Nichrome.</t>
  </si>
  <si>
    <t>Feed roll adjusted for mill B roller body C1A.</t>
  </si>
  <si>
    <t>Perforated sheet changed for hammer mill.</t>
  </si>
  <si>
    <t>6 hr</t>
  </si>
  <si>
    <t>Repaired head drum shifted at upside for new mobile barley elevator.</t>
  </si>
  <si>
    <t>abul, shahin, arif, rizwan, raviullah</t>
  </si>
  <si>
    <t>Bag turning support adjusted for new barley.</t>
  </si>
  <si>
    <t>Horizontal wire rope changed for ship unloader 2.</t>
  </si>
  <si>
    <t>kishor, sydney, janak, imtiaz, kishan</t>
  </si>
  <si>
    <t>Ship Unloader 2</t>
  </si>
  <si>
    <t>Roll conveyor jammed by plastic roll. Broken sprocket changed and plastic removed for mill B Palletizer.</t>
  </si>
  <si>
    <t>Feed roll adjusted for mill C roller body C1B.</t>
  </si>
  <si>
    <t>Stacker machine 1 motor reverse connection, belt damaged. Chain tension rod changed.</t>
  </si>
  <si>
    <t>Feeler adjustsed for mobile barley sewing machine.</t>
  </si>
  <si>
    <t>Belt guard fixed for 10 kg packer.</t>
  </si>
  <si>
    <t>Cutter adjusted for mobile barley sewing machine.</t>
  </si>
  <si>
    <t>Assisted electrical team for changing gear for motor brake for lifting table for mill B Palletizer.</t>
  </si>
  <si>
    <t>Key fixed for gearbox for stitching conveyor for new mobile barley.</t>
  </si>
  <si>
    <t>imtiaz, raviullah</t>
  </si>
  <si>
    <t>Wire rope tension adjusted to lift motor side for belt conveyor for new mobile barley.</t>
  </si>
  <si>
    <t>10 hr</t>
  </si>
  <si>
    <t>Drum fixed for head and boot section and belt aligned for elevator for new mobile barley.</t>
  </si>
  <si>
    <t>kishor, sydney, janak, kishan, imtiaz, abul, arif, durga</t>
  </si>
  <si>
    <t>Feed gate adjusted for mill B roller body B1B2.</t>
  </si>
  <si>
    <t>Broken chain changed for mill A Palletizer big belt.</t>
  </si>
  <si>
    <t>Rubber sleeve changed for packing 1/f bin 463.</t>
  </si>
  <si>
    <t>Hand stitching machine oil topped up and looper adjusted.</t>
  </si>
  <si>
    <t>Leakage repaired for intake magnet pipe at silo 4/f.</t>
  </si>
  <si>
    <t>Belt changed for mill B roller body B1/B2 (side 1).</t>
  </si>
  <si>
    <t>Belt conveyor guide adjusted for 10 kg packer.</t>
  </si>
  <si>
    <t>Shaft adjusted for new mobile barley elevator boot drum.</t>
  </si>
  <si>
    <t>janak, sydney, abul</t>
  </si>
  <si>
    <t>Bucket, 10 nos. changed and belt tension adjusted for BE101.</t>
  </si>
  <si>
    <t>kishor, kishan, sydney, imtiaz, janak, perera</t>
  </si>
  <si>
    <t>Flexible pipe opened for vigan.</t>
  </si>
  <si>
    <t>sydney, janak, imtiaz, kishan</t>
  </si>
  <si>
    <t>Belt tension adjusted for metal detector for Fawema.</t>
  </si>
  <si>
    <t>Air pipe leakage repaired for pallet lifter for mill B Palletizer.</t>
  </si>
  <si>
    <t>Worn out clip changed for silo transfer line at silo 3/f.</t>
  </si>
  <si>
    <t>Key fixed for roller for conveyor belt for mobile barley.</t>
  </si>
  <si>
    <t>Airlock (4512) changed for B2 cyclone for mill C at 4/f.</t>
  </si>
  <si>
    <t>abul, shahin,arif, mohseen, rizwan</t>
  </si>
  <si>
    <t>Bearing changed at gear box side for mill A F1 airlock.</t>
  </si>
  <si>
    <t>Side plate changed for mill B elevator BE301 boot section.</t>
  </si>
  <si>
    <t>abul, arif, mohseen</t>
  </si>
  <si>
    <t>Mill B pneumatic dust collector opene for sleeve cleanig and fixed afterwards.</t>
  </si>
  <si>
    <t>Worn out pipe changed for screening line for mill B at g/f.</t>
  </si>
  <si>
    <t>Worn out elbow repaired in workshop and fixed for mill C screening line at g/f and 7/f.</t>
  </si>
  <si>
    <t>Leakage repaired for mill C flow balancer 403.</t>
  </si>
  <si>
    <t>arif, mohseen</t>
  </si>
  <si>
    <t>Preventive maintenance done for flow balancers for mill C cleaning side.</t>
  </si>
  <si>
    <t>Flexibe pipe and hopper detached at cleaning section for vigan.</t>
  </si>
  <si>
    <t>Belt conveyor tension adjusted for belt for new mobile barley.</t>
  </si>
  <si>
    <t>Elevator checked for new mobile barley.</t>
  </si>
  <si>
    <t>Ship unloader 1 and 2 started.</t>
  </si>
  <si>
    <t>Drum sieves opened for cleaning. Debris removed.</t>
  </si>
  <si>
    <t>kishan, sydney, kishan, imtiaz</t>
  </si>
  <si>
    <t>Preventive maintenance done for mill side air compressors.</t>
  </si>
  <si>
    <t>Fork rod changed for feed roll engagement assembly for mill B roller C5.</t>
  </si>
  <si>
    <t>Broken frame welded for fibre plate for Nichrome.</t>
  </si>
  <si>
    <t>Mill C detacher, M4415, choked; so opened and cleaned.</t>
  </si>
  <si>
    <t>Sheet repaired for bunker no. 1.</t>
  </si>
  <si>
    <t>Ship unloader 1 and 2 parked.</t>
  </si>
  <si>
    <t>Mill B 50 kg filter tank choke removed.</t>
  </si>
  <si>
    <t>tariq, azad, robel</t>
  </si>
  <si>
    <t>Feed roll cylinder adjusted for mill C roller body C1B.</t>
  </si>
  <si>
    <t>Assissted miller in starting mill A and B.</t>
  </si>
  <si>
    <t>Belt tension adjuted for stacker no. 1.</t>
  </si>
  <si>
    <t>Oil, oil filter and oil separator changed for mill C compressor C1.</t>
  </si>
  <si>
    <t>kishor, arif, kishan</t>
  </si>
  <si>
    <t>Oil, oil filter and oil separator changed for mill D compressor D1.</t>
  </si>
  <si>
    <t>Oil changed and air filter cleaned for mill D blowers.</t>
  </si>
  <si>
    <t>10 kg manual packer fixed near bin 327.</t>
  </si>
  <si>
    <t>Feed roll adjusted for mill C roller body C3.</t>
  </si>
  <si>
    <t>abul, arif, mohseen, durga</t>
  </si>
  <si>
    <t>Guard fixed for panel for mill A Palletizer.</t>
  </si>
  <si>
    <t>arif, janak, raviullah, durga</t>
  </si>
  <si>
    <t>Sprocket removed and fixed for stacker.</t>
  </si>
  <si>
    <t>Bag holder bracket welded for new barley.</t>
  </si>
  <si>
    <t>sydney, imtiaz, kishan</t>
  </si>
  <si>
    <t>Chain tension adjusted for silo chain conveyor CC118.</t>
  </si>
  <si>
    <t>Broken belt, xpz 1312, changed for mill C blower(M4615).</t>
  </si>
  <si>
    <t>Broken needle changed for mobile barley.</t>
  </si>
  <si>
    <t>Broken chain changed for stacker in bunker no. 6.</t>
  </si>
  <si>
    <t>Leakage repaired for all mills for cleaning section.</t>
  </si>
  <si>
    <t>mohseen, rizwan, durga</t>
  </si>
  <si>
    <t>Broken bolt fixed for iron mixer machine at mill 2/f.</t>
  </si>
  <si>
    <t>Bearing thrust adjusted for mill A F1 airlock.</t>
  </si>
  <si>
    <t>Damaged air pipe changed for mill B roller body C5.</t>
  </si>
  <si>
    <t>Sieve decks opened for cleaning for mill A Destoner.</t>
  </si>
  <si>
    <t>Drawing made for lorry conveyor drive shaft.</t>
  </si>
  <si>
    <t>Leakage repaired for long chain conveyor CC103.</t>
  </si>
  <si>
    <t>shahin, tariq, robel</t>
  </si>
  <si>
    <t>Broken needle changed for old barley and oil topped up.</t>
  </si>
  <si>
    <t>Choke cleared for ship unloader 2 air lock.</t>
  </si>
  <si>
    <t>Metal piece removed from porta conveyor for ship unloader 2.</t>
  </si>
  <si>
    <t>Feed dog screw nut tightened for hand sewing machine.</t>
  </si>
  <si>
    <t>Slide gate manually opened for barley bin 171.</t>
  </si>
  <si>
    <t>Loading/unloading kit changed for silo GA30 compressor.</t>
  </si>
  <si>
    <t>arif, durga</t>
  </si>
  <si>
    <t>Hopper leakage repaired for Mill B Sortex.</t>
  </si>
  <si>
    <t>Elevator head drum adjusted for new mobile barley.</t>
  </si>
  <si>
    <t>abul, janak, raviullah, durga, kishor, sydney</t>
  </si>
  <si>
    <t>Belt checked for new mobile barley elevator.</t>
  </si>
  <si>
    <t>tariq, shahin, robel</t>
  </si>
  <si>
    <t>Dust collector air lock removed and cleaned and fixed.</t>
  </si>
  <si>
    <t>Chock cleared for C10 impact detacher for mill B.</t>
  </si>
  <si>
    <t>Broken air pipe changed for 10 kg packer scale.</t>
  </si>
  <si>
    <t>Bag holder rubber buffer changed for 10 kg packer.</t>
  </si>
  <si>
    <t>Leakage repaired for cleaning side for mill A and mill B.</t>
  </si>
  <si>
    <t>Choke cleared for mill D cyclone B2 at mill 4/f.</t>
  </si>
  <si>
    <t>Elevator belt checked, stitching belt tension adjusted for new mobile barley.</t>
  </si>
  <si>
    <t>Railing and sprocket checked for silo long chain conveyor.</t>
  </si>
  <si>
    <t>Bunker no. 5 closing and sheet fixing going on.</t>
  </si>
  <si>
    <t>Broken chain changed for Stacker no. 2.</t>
  </si>
  <si>
    <t>Hand lever changed for Fawema.</t>
  </si>
  <si>
    <t>Filter cleaned for Italpack.</t>
  </si>
  <si>
    <t>Mill C bran line chocked 4 times, mill stopped.</t>
  </si>
  <si>
    <t>Mill getting chocked, elblows opoened and cleaned, finally safety valve changed for bran line blower for mill C.</t>
  </si>
  <si>
    <t>abul, arif, janak, mohseen, rizwan</t>
  </si>
  <si>
    <t>Vibration adjusted for Fawema.</t>
  </si>
  <si>
    <t>arif, imtiaz</t>
  </si>
  <si>
    <t>Old buhler machines shifted from workshop to near silo roof.</t>
  </si>
  <si>
    <t>imtiaz, kishan, perera, sydney, kishor, raviullah, janak</t>
  </si>
  <si>
    <t>Broken needle changed for new mobile barley sewing machine.</t>
  </si>
  <si>
    <t>Choke cleared for mill A impact detacher at 2/f.</t>
  </si>
  <si>
    <t>Broken belt changed for mill A bran finisher BR1.</t>
  </si>
  <si>
    <t>Gear box opened for film draw off assembly for Nichrome.</t>
  </si>
  <si>
    <t>Gears alignment done for film draw off assembly for Nichrome.</t>
  </si>
  <si>
    <t>Cutter cleaned for Nichrome.</t>
  </si>
  <si>
    <t>4mm air pipe changed for bag pusher for Italpack.</t>
  </si>
  <si>
    <t>Worn out elbow changed for mill C bran line at packing 7/f.</t>
  </si>
  <si>
    <t>perera, raviullah</t>
  </si>
  <si>
    <t>Both side roll pair changed for B1 roller body for mill C. Also changed 04 nos. V belt.</t>
  </si>
  <si>
    <t>arif, mohseen, durga</t>
  </si>
  <si>
    <t>Worn out screening line patched up for mill B.</t>
  </si>
  <si>
    <t>raviullah, perera</t>
  </si>
  <si>
    <t>Preventive maintenance done for mill A 50 kg palletizer.</t>
  </si>
  <si>
    <t>janak, azad, abul</t>
  </si>
  <si>
    <t>Preventive maintenance done for mill B 50 kg palletizer.</t>
  </si>
  <si>
    <t>Bunker no. 5 closed and sheet fixed.</t>
  </si>
  <si>
    <t>kishor, sydney, kishan, janak</t>
  </si>
  <si>
    <t>Belt changed for hydraulic for stacker no. 2.</t>
  </si>
  <si>
    <t>Clutch adjusted for Vigan no. 1.</t>
  </si>
  <si>
    <t>Bearing, 22211EK, changed for mill A scourer pulley side.</t>
  </si>
  <si>
    <t>Bearing changed for mill D airlock (m6331) at mill 4/f.</t>
  </si>
  <si>
    <t>Fingers adjusted for Fawema.</t>
  </si>
  <si>
    <t>Maintenance done for silo compressors.</t>
  </si>
  <si>
    <t>Material shifted to close bunker no. 6.</t>
  </si>
  <si>
    <t>kishor, kishan, sydney</t>
  </si>
  <si>
    <t>Loose bolts fixed for blower and belt alignment done for Vigan 1.</t>
  </si>
  <si>
    <t>Flexible pipe, 4.5m, changed for vigan 1.</t>
  </si>
  <si>
    <t>janak, iyabul, kishan</t>
  </si>
  <si>
    <t>Stitching machine adjusted for mobile barley.</t>
  </si>
  <si>
    <t>Bag foulding presser finger bolt broken, so repaired for Fawema.</t>
  </si>
  <si>
    <t>Bag turner adjusted for new mobile barley.</t>
  </si>
  <si>
    <t>Booster filter cleaned for Italpack.</t>
  </si>
  <si>
    <t>Lifting table stopper spring washer broken, so changed for mill B Palletizer.</t>
  </si>
  <si>
    <t>Lifting table stopper spring washer tension adjusted for mill A Palletizer.</t>
  </si>
  <si>
    <t>Air pipe and connector changed for lifting table for mill A Palletizer.</t>
  </si>
  <si>
    <t>Air cylinder adjusted and air regulator changed for intake scale for silo.</t>
  </si>
  <si>
    <t>abul, kishor, arif</t>
  </si>
  <si>
    <t>Bunker no. 1 damaged sheet repaired.</t>
  </si>
  <si>
    <t>kishor, janak, durga, raviullah</t>
  </si>
  <si>
    <t>Welding workshop arranged.</t>
  </si>
  <si>
    <t>perera, kishor</t>
  </si>
  <si>
    <t>Belt adjusted for new mobile barley.</t>
  </si>
  <si>
    <t>Patch work done for silo chain conveyor CC117.</t>
  </si>
  <si>
    <t>Choke cleared for mill C impact machine for C1A.</t>
  </si>
  <si>
    <t>Sieves opened for cleaning for mill B drum sieves.</t>
  </si>
  <si>
    <t>Broken belt, 02 no., xpz2160 changed for Vigan no. 1.</t>
  </si>
  <si>
    <t>Finger bolt tight for Fawema.</t>
  </si>
  <si>
    <t>Feeler adjusted for sewing machine for old barley.</t>
  </si>
  <si>
    <t>Bag turner adjusted for 6m belt for new mobile barley.</t>
  </si>
  <si>
    <t>Modification work, new Y branch fixed for gravity pipe line for mill C at mill 2/f.</t>
  </si>
  <si>
    <t>Door leakage closed for mill C raw wheat bin aspiration dust collector at cleaning 7/f.</t>
  </si>
  <si>
    <t>10 kg manual packer shifted near bin 327.</t>
  </si>
  <si>
    <t>Air cylinder changed for mobile barley bag holder.</t>
  </si>
  <si>
    <t>Chain adjusted for Vigan 1.</t>
  </si>
  <si>
    <t>A frame and sheet shifted from bunker 6 to silo.</t>
  </si>
  <si>
    <t xml:space="preserve">Alapalal elevator support structure repaired. </t>
  </si>
  <si>
    <t>perera, janak, raviullah</t>
  </si>
  <si>
    <t>Choke cleared and chain fixed for Vigan 1.</t>
  </si>
  <si>
    <t>Fan removed to repair for Elgee compressor.</t>
  </si>
  <si>
    <t>10 mm tension for silo long chain conveyor CC103.</t>
  </si>
  <si>
    <t>Oil topped for silo elevator BE102 gear box.</t>
  </si>
  <si>
    <t>Patch work done for mill transfer elevator BE104 boot section.</t>
  </si>
  <si>
    <t>Chock cleared for aspiratiion line for mill A at mill G/F.</t>
  </si>
  <si>
    <t>abul, azad, raviullah</t>
  </si>
  <si>
    <t>Preventive maintenance done for mill B milling side. Coupling changed for drum detacher C1B (m3408).</t>
  </si>
  <si>
    <t>Roller conveyor belt tension adjusted for Fawema.</t>
  </si>
  <si>
    <t>Timing belt changed for mill B roller body B4C.</t>
  </si>
  <si>
    <t>Belt guard bolting done for Stacker 2.</t>
  </si>
  <si>
    <t>Air pipe changed for slide gate for silo bin 148.</t>
  </si>
  <si>
    <t>Dust collector cover opened for cleaning for new mobile barley.</t>
  </si>
  <si>
    <t>Partition frame fabricated for new mobile barley cabin.</t>
  </si>
  <si>
    <t>janak, kishor</t>
  </si>
  <si>
    <t>Chute opened for silo bin 132.</t>
  </si>
  <si>
    <t>Diverter for bin 303 manually operated at cleaning 6/f.</t>
  </si>
  <si>
    <t>Stitching belt joint clip repaired for old mobile barley.</t>
  </si>
  <si>
    <t>Broken bolt changed for mill A separator door for sieve decks.</t>
  </si>
  <si>
    <t>shahin, imtiaz, rizwan</t>
  </si>
  <si>
    <t>Cutter adjusted for new mobile barley sewing machne.</t>
  </si>
  <si>
    <t>Loading conveyor belt alignment done for old mobile barley.</t>
  </si>
  <si>
    <t>Leakage repaired for silo elevator BE102 and 103 at silo 7/f.</t>
  </si>
  <si>
    <t>Preventive maintenance done for mill A bran loading conveyor.</t>
  </si>
  <si>
    <t>abul, rizwan, raviullah, durga</t>
  </si>
  <si>
    <t>Preventive maintenance done for mill B bran loading conveyor.</t>
  </si>
  <si>
    <t>Feed roll engagement assembly repaired for mill A B6F roller body.</t>
  </si>
  <si>
    <t>Broken needle changed for mill C bran packer sewing machine SM15.</t>
  </si>
  <si>
    <t>Rack shifted in packing material store.</t>
  </si>
  <si>
    <t>azad, mohseen, raviullah, durga</t>
  </si>
  <si>
    <t>Leakage repaired for mill B sortex hopper.</t>
  </si>
  <si>
    <t>Leakage repaired for elevator to bin chute for new mobile barley.</t>
  </si>
  <si>
    <t>tariq, kishan, masih</t>
  </si>
  <si>
    <t>Broken timing belt and tension arm changed for silo sifter.</t>
  </si>
  <si>
    <t>Air pressure low for new mobile barley.</t>
  </si>
  <si>
    <t>imtiaz, shahin, rizwan</t>
  </si>
  <si>
    <t>Chain tension adjusted for stacker no. 2.</t>
  </si>
  <si>
    <t>Broken needle changed for old barley sewing machine SM1.</t>
  </si>
  <si>
    <t>Broken needle changed for mobile barley sewing machine SM18.</t>
  </si>
  <si>
    <t>Stitching conveyor motor sprocket (Z15, 12B) changed for mobile barley.</t>
  </si>
  <si>
    <t>Silo elevator BE103, chocked, bucket removed at 6/f.</t>
  </si>
  <si>
    <t>Oil changed for blowers at mill 4/f for mill A, B, C and D.</t>
  </si>
  <si>
    <t>abul, arif, raviullah, robel, durga</t>
  </si>
  <si>
    <t>Oil changed for blowers at mill G/f for mill A, B, C and D.</t>
  </si>
  <si>
    <t>Broken needle changed for semolina packing sewing machine.</t>
  </si>
  <si>
    <t>Hopper fixed for F1 flour for mill A.</t>
  </si>
  <si>
    <t>Oil, oil separator, oil filter and air filter changed for silo Elgi compressor.</t>
  </si>
  <si>
    <t>arif, kishor</t>
  </si>
  <si>
    <t>Conveyor opened for cleaning for mill C at mill 2/f.</t>
  </si>
  <si>
    <t>Conveyor closed after cleanign for mill C at mill 2/f.</t>
  </si>
  <si>
    <t>10 kg manual packer removed and conveyor pipe fixed.</t>
  </si>
  <si>
    <t>Sewing machine SM4 fixed for mill B 50 kg and SM2 cleaned and repaired in workshop.</t>
  </si>
  <si>
    <t>tariq, mohseen</t>
  </si>
  <si>
    <t>Shipunloader hatch changed.</t>
  </si>
  <si>
    <t>Fuse changed and oil topped up for turbo coupling for silo Q3 conveyor.</t>
  </si>
  <si>
    <t>kishor, janak, tariq</t>
  </si>
  <si>
    <t>Soilenoid valve modification for new mobile barley dust collector.</t>
  </si>
  <si>
    <t>sydney, janak</t>
  </si>
  <si>
    <t>Air pipe leakage repaired for mill A bran packer.</t>
  </si>
  <si>
    <t>Filter cleaned for mill C blower, m4614, for F2.</t>
  </si>
  <si>
    <t>Filter cleaned for mill B blower, m3600, for flour transfer line.</t>
  </si>
  <si>
    <t>Air compressor pressure problem, checked all connections and finally bypassed air filter at silo 3/f.</t>
  </si>
  <si>
    <t>Damaged outlet tray pipe repaired for mill C S2 purifier.</t>
  </si>
  <si>
    <t>arif, janak, perera</t>
  </si>
  <si>
    <t>Oil changed for blowers at mill 4/f.</t>
  </si>
  <si>
    <t>Preventive maintenance done for mill C milling side, Belt changed for bran finisher BR2.</t>
  </si>
  <si>
    <t>mohseen, robel, raviullah</t>
  </si>
  <si>
    <t>abul, mohseen, robel, raviullah</t>
  </si>
  <si>
    <t xml:space="preserve"> Perforated sheet changed for hammer mills.</t>
  </si>
  <si>
    <t>Preventive maintenance done for packing side as per PM plan for all mills.</t>
  </si>
  <si>
    <t>Chute removed for silo bin 132 and 148 for bin cleaning.</t>
  </si>
  <si>
    <t>Chute fixed for silo bin 124 after bin cleaning.</t>
  </si>
  <si>
    <t>Leakage repaired for silo conveyor CC103.</t>
  </si>
  <si>
    <t>Air pipe leakage repaired for silo bin 111, 119 and 136 and all bins checked for air leakage.</t>
  </si>
  <si>
    <t>Solenoid valve, 02 nos, fixed for new mobile barley dust collector and faulty valves closed.</t>
  </si>
  <si>
    <t>Auto drain valve changed for silo compressor line.</t>
  </si>
  <si>
    <t>kishro, kishan</t>
  </si>
  <si>
    <t>Partition sheet fixed for new mobile barley cabin.</t>
  </si>
  <si>
    <t>kishor, sydney, perera</t>
  </si>
  <si>
    <t>Airlcok chock cleared for ship unloader 1.</t>
  </si>
  <si>
    <t>Feed roll switch changed for mill C roller body B1 and C1B.</t>
  </si>
  <si>
    <t>Scrapper changed for mill D roller body C1A.</t>
  </si>
  <si>
    <t>Bucket fixed for elevtor 303 belt for mill B.</t>
  </si>
  <si>
    <t>abul, janak, arif, robel, perera, durga</t>
  </si>
  <si>
    <t>Vibration reading taken for ship unloaders.</t>
  </si>
  <si>
    <t>Air pipe leakage repaired for intake scale.</t>
  </si>
  <si>
    <t>Chute fixed for silo bin 132.</t>
  </si>
  <si>
    <t>Broken bolt changed for bag holder for new mobile barley.</t>
  </si>
  <si>
    <t>Nozzle changed for ship unloader 2.</t>
  </si>
  <si>
    <t>Bucket belt changed for mill B elevator BE303.</t>
  </si>
  <si>
    <t>abul, arif,azad, raviullah, durga, robel</t>
  </si>
  <si>
    <t>Feeler adjusted for Fawema.</t>
  </si>
  <si>
    <t>abul, arif, azad</t>
  </si>
  <si>
    <t>Hopper removed and pipe fixed for mill A F1 flour.</t>
  </si>
  <si>
    <t>Mill A impact machine choked at mill 2/f, opened for cleaning and fixed.</t>
  </si>
  <si>
    <t>abul, arif, robel</t>
  </si>
  <si>
    <t>Stitching conveyor tension adjusted for new mobile barley.</t>
  </si>
  <si>
    <t>Pin fixed for sewing machine for new mobile barley.</t>
  </si>
  <si>
    <t>Oil topped (12 lt) for silo elevator BE102 gear box.</t>
  </si>
  <si>
    <t>Broken 8 mm air pipe changed for silo bin 152.</t>
  </si>
  <si>
    <t>Nozzle repaired in workshop for Vigan 2.</t>
  </si>
  <si>
    <t>Pipe and clip turned for silo bin 171 for barley at silo 4/f.</t>
  </si>
  <si>
    <t>Leakage repaired for silo long chain conveyor and air pipe leakage repaired for silo bin 143.</t>
  </si>
  <si>
    <t>tariq, kishor, sydney, kishor</t>
  </si>
  <si>
    <t>Cutter adjusted  for new mobile barley sewing machine.</t>
  </si>
  <si>
    <t>Ship unloader no. 2 nozzle changed.</t>
  </si>
  <si>
    <t>Belt alignment done for mill B elevator belt BE302.</t>
  </si>
  <si>
    <t>Cutter adjusted for mill B 50 kg packer sewing machine.</t>
  </si>
  <si>
    <t>Rinsing  air adjusted for mill C at 3/f.</t>
  </si>
  <si>
    <t>Bag holder adusted for mill A 50 kg packer.</t>
  </si>
  <si>
    <t>Cutter changed for new mobile barley sewing machine SM21.</t>
  </si>
  <si>
    <t>Air pipe connector, 8mm, changed for old barley.</t>
  </si>
  <si>
    <t>Nozzle repaired in workshop and fixed for Vigan 2.</t>
  </si>
  <si>
    <t>Cleaning nozzle fixed for ship unloader 1.</t>
  </si>
  <si>
    <t>Feed dog adjusted for mill B 50 kg sewing machine.</t>
  </si>
  <si>
    <t>Air jet valve fixed for new mobile barley dust collector.</t>
  </si>
  <si>
    <t>Stitching conveyor belt joint damaged, so belt cut and new joint clip fixed for new barley.</t>
  </si>
  <si>
    <t>Broken bolt changed for mill C destoner sieve decks.</t>
  </si>
  <si>
    <t>Bin 234 pipe opened for fumigation at packing 2/f and 6/f.</t>
  </si>
  <si>
    <t>Cover opened for cleanig for packing 3/f mixing machine.</t>
  </si>
  <si>
    <t>robel, raviullah</t>
  </si>
  <si>
    <t>Cover closed after cleaning for packing 3/f mixing machine.</t>
  </si>
  <si>
    <t>Bin 244 pipe opened for fumigation at packing 2/f and 6/f.</t>
  </si>
  <si>
    <t>Hopper leakage repaired for mill C sortex hopper.</t>
  </si>
  <si>
    <t>Screw conveyor chocked, so opened and fixed after cleaning for mill C at mill 2/f.</t>
  </si>
  <si>
    <t>Preventive maintenance done for silo g/f chain conveyors.</t>
  </si>
  <si>
    <t>Oil topped up for all sewing machine.</t>
  </si>
  <si>
    <t>Roller chain and conveyor chain tension adjusted for silo CC119.</t>
  </si>
  <si>
    <t>tariq, kishor</t>
  </si>
  <si>
    <t>Feeler adjusted for sewing machine SM21 for new mobile barley.</t>
  </si>
  <si>
    <t>Choke removed for silo transfer elevator BE103 at silo basement.</t>
  </si>
  <si>
    <t>Choked gluton conveyor opened and cleaned at mill 2/f.</t>
  </si>
  <si>
    <t>Chock cleanred for mill C impeller (m4396) at mill G/f.</t>
  </si>
  <si>
    <t>Leakage repaired for mill A Sortex hopper at 1/f.</t>
  </si>
  <si>
    <t>Oil changed for mill A roller body for transmission and feed roll.</t>
  </si>
  <si>
    <t>abul, arif, janak, azad, raviullah, robel, durga</t>
  </si>
  <si>
    <t>Oil changed for mill D roller body for transmission and feed roll. Oil sight glass changed for C7 rolle body.</t>
  </si>
  <si>
    <t>Broken screw changed for Nichrome cutter.</t>
  </si>
  <si>
    <t>Leakage repaired for mill C sortex hopper at cleaning 1/f.</t>
  </si>
  <si>
    <t>Tension adjusted for conveyor chain and bolts for drive tightened for silo long chain conveyor.</t>
  </si>
  <si>
    <t>Tension adjusted for silo chain conveyor CC102.</t>
  </si>
  <si>
    <t>Adjustment done for mill B 50 kg paker sewing machine.</t>
  </si>
  <si>
    <t>Clutch assembly removed from Vigan 2 for repair.</t>
  </si>
  <si>
    <t>Oil topped, 10 lt, for silo elevator BE102 gear box.</t>
  </si>
  <si>
    <t>Anti reverse wheel repaired and fixed for barley take up conveyor for old mobile barley.</t>
  </si>
  <si>
    <t>Air compressor fault, compressor switched.</t>
  </si>
  <si>
    <t>Hose assembly changed for silo compressor GA30.</t>
  </si>
  <si>
    <t>Cutter adjusted for old barley sewing machine.</t>
  </si>
  <si>
    <t>Pipe closed for  Haris Jarish line after fumigation at cleaning.</t>
  </si>
  <si>
    <t>Mixing machine opened for cleaning at packing 3/f.</t>
  </si>
  <si>
    <t>Setting changed from 50 kg to 25 kg for mill A Palletizer.</t>
  </si>
  <si>
    <t>Clutch plates changed for Vigan 1 clutch assembly.</t>
  </si>
  <si>
    <t>abul, arif, robel, tariq</t>
  </si>
  <si>
    <t>Manual 10 kg packer fixed next to 10 kg.</t>
  </si>
  <si>
    <t>Cleaning nozzle fixed for ship unloader 1 and 2.</t>
  </si>
  <si>
    <t>Help to operator for ship unloader 1 and 2.</t>
  </si>
  <si>
    <t>tariq, kishan, robel</t>
  </si>
  <si>
    <t>Cutter adjusted for Ital pack bundler.</t>
  </si>
  <si>
    <t>Gear box cleaned and oil changed for feed roll and transmission gear for mill C roller bodies.</t>
  </si>
  <si>
    <t>abul, arif, azad, mohseen, robel, raviullah, durga</t>
  </si>
  <si>
    <t>Outlet hopper removed and repaired in welding workshop for mill C Sortex.</t>
  </si>
  <si>
    <t>Repair done for bag filling guide mechanism for Italpack.</t>
  </si>
  <si>
    <t>Clutch asssembly fixed to Vigan 1.</t>
  </si>
  <si>
    <t>Adjustment done for loose air cylinder for scale for new mobile barley. Screw changed.</t>
  </si>
  <si>
    <t>kishor, tariq, imtiaz</t>
  </si>
  <si>
    <t>Shaft adjusted for elevator boot for new mobile barley.</t>
  </si>
  <si>
    <t>Broken chain tension bolt repaired for tyre swivel for Stacker 2.</t>
  </si>
  <si>
    <t>Hopper removed and pipe fixed for mill A at mill 2/f.</t>
  </si>
  <si>
    <t>Oil changed for gear box for roll and feed roll for mill B roller body.</t>
  </si>
  <si>
    <t>abul, arif, janak, rizwan, robel, raviullah, durga</t>
  </si>
  <si>
    <t>Cutte adjusted for Italpack bundler wrapper unit.</t>
  </si>
  <si>
    <t>Italpack bag loading cylinder stand bend, so removed and repaired.</t>
  </si>
  <si>
    <t>mosheen</t>
  </si>
  <si>
    <t>Paint cleaned from press foot and air connector changed for old barley sewing machine.</t>
  </si>
  <si>
    <t>Sleeve opened and cleaned for ship unloder 2.</t>
  </si>
  <si>
    <t>Rail, 01 no., changed for silo long chain conveyor CC103.</t>
  </si>
  <si>
    <t>janak, tariq</t>
  </si>
  <si>
    <t>Sprocket, 02 nos., changed for Stacker no. 1. Also changed 12B roller chain.</t>
  </si>
  <si>
    <t>Scale fault, electrical.</t>
  </si>
  <si>
    <t>Maintenance done for ship unloader compressors. Flexible hose changed for s/u 1 comp. dryer out line. Also checked bolt tightness for blowers.</t>
  </si>
  <si>
    <t>10 mm hole tapped and plate fixed for elevator boot drum shaft for new mobile barley.</t>
  </si>
  <si>
    <t>Solenoid valve changed for mill A 50 kg scale at 2/f.</t>
  </si>
  <si>
    <t>Aspiration pipe fixed for bin 244 at packing 6/f.</t>
  </si>
  <si>
    <t>Separator and destoner opened for cleaning for mill A, B and C.</t>
  </si>
  <si>
    <t>Flour impact machine opened as mill C choked.</t>
  </si>
  <si>
    <t>eid day 1.</t>
  </si>
  <si>
    <t>Feed roll opened for cleaning for mill C roller bodies.</t>
  </si>
  <si>
    <t>kishor, durga</t>
  </si>
  <si>
    <t>Choke cleared for Vigan 2.</t>
  </si>
  <si>
    <t>Leakage repaired for silo intake magnet upside.</t>
  </si>
  <si>
    <t>Hopper fixed for mill A at 2/f for flour refeeding.</t>
  </si>
  <si>
    <t>Broken needle changed for 10 kg packer.</t>
  </si>
  <si>
    <t>Feed roll cover fixed after cleaning for mill C roller bodies.</t>
  </si>
  <si>
    <t>Link removed and tension adjusted for Stacker 1.</t>
  </si>
  <si>
    <t>Inlet and agitator housing changed for mill B micro dosing unit at 1/f.</t>
  </si>
  <si>
    <t>Pin rotor changed for mill B entoletor at cleaning side.</t>
  </si>
  <si>
    <t>abul, rizwan, robel perera</t>
  </si>
  <si>
    <t>Pin rotor changed for mill C entoletor at cleaning side.</t>
  </si>
  <si>
    <t>Long sorting plate assembly changed for mill C destoner.</t>
  </si>
  <si>
    <t>Destoner and separator sieve decks fixed for mill A, B and C.</t>
  </si>
  <si>
    <t>Rotary piston blower GM3S changed for mill B rinsing air blower at mill 4/f.</t>
  </si>
  <si>
    <t>Solenoid valve changed for mill A Palletizer for bag holder.</t>
  </si>
  <si>
    <t>Housing lid changed for mill B F1 impact machine(M3606).</t>
  </si>
  <si>
    <t>arif, rizwan, robel, raviullah</t>
  </si>
  <si>
    <t>Roll pair changed for both side for mill C B2 roller body. Also changed feed roll belt (1320XPZ).</t>
  </si>
  <si>
    <t>janak, moshseen, durga</t>
  </si>
  <si>
    <t>Timing belt, used old one, changed for mill B B1 roller body.</t>
  </si>
  <si>
    <t>Mill C started. B1 feed roll cover adjusted and C5 feed roll cover hanger bolt repaired.</t>
  </si>
  <si>
    <t>mohseen, robel, imtiaz</t>
  </si>
  <si>
    <t>Chain sprocket removed from stacker 1 and fixed for stacker 2.</t>
  </si>
  <si>
    <t>Preventive maintenance done for silo chain conveyors at 6/f.</t>
  </si>
  <si>
    <t>Oil changed for silo 3/f blowers for rinsing air and screening air lift.</t>
  </si>
  <si>
    <t>Roller chain tension adjusted for silo chain conveyor CC119.</t>
  </si>
  <si>
    <t>Belt tension adjusted for silo transfer elevator BE103.</t>
  </si>
  <si>
    <t>Pipe line fixed after defumigation for packing bin 244.</t>
  </si>
  <si>
    <t>Diverter 2802/3 and 2798/9 actuated manually.</t>
  </si>
  <si>
    <t>arif,</t>
  </si>
  <si>
    <t>Damaged pipe and Y branch changed for mill A at mill 2/f.</t>
  </si>
  <si>
    <t>Roller cylinder changed for mill B roller body C1B.</t>
  </si>
  <si>
    <t>Preventive maintenance done for milling side for mil B.</t>
  </si>
  <si>
    <t>mohseen, robel, raviullah, rizwan</t>
  </si>
  <si>
    <t>robel, rizwan</t>
  </si>
  <si>
    <t>Bag paint sticking on press foot, cleaned and adjusted for old barley sewing machine.</t>
  </si>
  <si>
    <t>Sprocket, 76 and 21 teeth, along with 16B roller chain changed for silo chain conveyor CC119.</t>
  </si>
  <si>
    <t>Maintenance done for silo elevator BE103. Buckets checked.</t>
  </si>
  <si>
    <t>Maintenance done for silo transfer scale and sifter.</t>
  </si>
  <si>
    <t>Air cylinder checked for old barley.</t>
  </si>
  <si>
    <t>mohseen, imtiaz, kishan</t>
  </si>
  <si>
    <t>Speed adjusted for old barley sewing machine.</t>
  </si>
  <si>
    <t>Belt conveyor turner adjusted for new mobile barley.</t>
  </si>
  <si>
    <t>Roll pair changed for one side B1 and B2 roller body for mill B.</t>
  </si>
  <si>
    <t>mohseen, azad, robel, durga</t>
  </si>
  <si>
    <t>machine stop</t>
  </si>
  <si>
    <t>Roll cylinder changed for mill A roller body C3 and C8.</t>
  </si>
  <si>
    <t>rizwan, raviullah, robel</t>
  </si>
  <si>
    <t>Broken bolt changed for Italpack.</t>
  </si>
  <si>
    <t>Hopper removed and spout fixed for mill A at mill 2/f.</t>
  </si>
  <si>
    <t>azad, mohseen, kishan</t>
  </si>
  <si>
    <t>Chain links repaired by welding for silo chain conveyor CC102.</t>
  </si>
  <si>
    <t>kishor, sydney, perera, tariq</t>
  </si>
  <si>
    <t>Diaphragm changed for rinsing air PVD valve for silo.</t>
  </si>
  <si>
    <t>tariq, janak</t>
  </si>
  <si>
    <t>Shaft position adjusted for elevator boot for new mobile barely.</t>
  </si>
  <si>
    <t>kishor, sydney,tariq</t>
  </si>
  <si>
    <t>Belt alignement done for third conveyor for new barley.</t>
  </si>
  <si>
    <t>Rinsing air pressure adjusted for silo dust collector.</t>
  </si>
  <si>
    <t>abul, tariq</t>
  </si>
  <si>
    <t>Belt conveyor adjusted for new mobile barley.</t>
  </si>
  <si>
    <t>imtiaz, shahin, kishan</t>
  </si>
  <si>
    <t>Sewing machine adjusted for old barley.</t>
  </si>
  <si>
    <t>Grinding and fluting done for B1 roll.</t>
  </si>
  <si>
    <t>fluting</t>
  </si>
  <si>
    <t>Leakage repaired for mill A Sortex hopper at 1/f and bypass spout fixed.</t>
  </si>
  <si>
    <t>Janak, raviullah</t>
  </si>
  <si>
    <t>Choke cleared for mill C impact machine at mill 2/f.</t>
  </si>
  <si>
    <t>Roll shifting and removing bearings.</t>
  </si>
  <si>
    <t>janak, robel, raviullah, rizwan</t>
  </si>
  <si>
    <t>Metal detector shifted from workshop to packing 2/f.</t>
  </si>
  <si>
    <t>arif, janak, rizwan, robel, raviullah</t>
  </si>
  <si>
    <t>Sewing machine SM01 repaired in welding workshop for old barley.</t>
  </si>
  <si>
    <t>Leakage repaired for silo intake scale slide.</t>
  </si>
  <si>
    <t>Cover fixed for silo intake scale.</t>
  </si>
  <si>
    <t>Cutter and screw changed for old barley sewing machine SM17.</t>
  </si>
  <si>
    <t>Transfer scale cover opened and checked for silo.</t>
  </si>
  <si>
    <t>Anti rotation wheel adjusted for take up conveyor for mobile barley.</t>
  </si>
  <si>
    <t>shahin, imtiaz, kishan</t>
  </si>
  <si>
    <t>Sewing machine adjusted for new mobile barley.</t>
  </si>
  <si>
    <t>Preventive maintenace done for mill A for packing side.</t>
  </si>
  <si>
    <t>Preventive maintenace done for mill B for packing side.</t>
  </si>
  <si>
    <t>Roll pair changed for one side B1 and B2 roller body for mill A.</t>
  </si>
  <si>
    <t>abul, janak, robel, durga</t>
  </si>
  <si>
    <t>Patch work done for damaged bucket belt mill C elevator BE401.</t>
  </si>
  <si>
    <t>Gear box oil changed for mill C for cleaning side.</t>
  </si>
  <si>
    <t>mohseen, raviullah, perera</t>
  </si>
  <si>
    <t>Gear box oil changed for mill C for milling side.</t>
  </si>
  <si>
    <t>Portable sewing machine repaired in workshop for silo.</t>
  </si>
  <si>
    <t>Tension given 15 mm for silo CC103.</t>
  </si>
  <si>
    <t>Anti rotation wheel repaired for barley take up belt conveyor for mobile barley.</t>
  </si>
  <si>
    <t>8mm air pipe and connector changed for air compressor for new mobile barley.</t>
  </si>
  <si>
    <t>Belt repaired and roller rubber turning done for third belt conveyor for new barley.</t>
  </si>
  <si>
    <t>Cutter opened, cleaned and fixed for Nichrome.</t>
  </si>
  <si>
    <t>Sugar hopper and semolina pipe fixed for Nichrome.</t>
  </si>
  <si>
    <t>Air leakage repaired for mill B bran packer.</t>
  </si>
  <si>
    <t>Choke cleared for mill A impact machine at mill G/f.</t>
  </si>
  <si>
    <t>Feed roll adjusted for mill B roller bodies B4F and C5.</t>
  </si>
  <si>
    <t>Buckets fixed for elevator belt for mill C elevator BE401.</t>
  </si>
  <si>
    <t>shahin, arif, janak, mohseen, rizwan, robel, raviullah, durga</t>
  </si>
  <si>
    <t>Looper holder screw broken so changed sewing machine SM02 and adjusted stitching length for old mobile barley.</t>
  </si>
  <si>
    <t>Paint removed from presser foot and feeler adjusted for new mobile barley sewing machine SM22.</t>
  </si>
  <si>
    <t>Air leakage checked at silo 6/f.</t>
  </si>
  <si>
    <t>Slide gate checked for leakage for silo bin 102 and chain cover opened to remove wheat.</t>
  </si>
  <si>
    <t>Worn out drive roller removed for Stacker 1.</t>
  </si>
  <si>
    <t>Drive roller changed for stacker 1.</t>
  </si>
  <si>
    <t>Paint removed from presser foot and feeler adjusted for mobile barley sewing machine.</t>
  </si>
  <si>
    <t>azad, tariq, kishan</t>
  </si>
  <si>
    <t>Stitching cutter support screw broken so change cutter and screw for new mobile barley.</t>
  </si>
  <si>
    <t>store open</t>
  </si>
  <si>
    <t>Roller chain and material chain tension adjusted for Stacker 2.</t>
  </si>
  <si>
    <t>Paint removed for old barley sewing machine.</t>
  </si>
  <si>
    <t>Feeler adusted for new mobile barley sewing machine.</t>
  </si>
  <si>
    <t>Solenoid valve changed for bag presser for mill A Palletizer.</t>
  </si>
  <si>
    <t>Spare hopper repaired modified for mill A Sortex in workshop.</t>
  </si>
  <si>
    <t>Flow balancer plate, 8 nos., repaired in workshop</t>
  </si>
  <si>
    <t>Sewing machine SM18 repaired in workshop.</t>
  </si>
  <si>
    <t>Looper adjusted and oil topped up for old mobile barley sewing machine.</t>
  </si>
  <si>
    <t>Paint sticking on presser foot for old barley sewing machine.</t>
  </si>
  <si>
    <t>Complete air pipe changed for mill B Bran Packer.</t>
  </si>
  <si>
    <t>Metal detector belt broken so old belt repaired and fixed for Marmak.</t>
  </si>
  <si>
    <t>Sugar hopper removed and semolina pipe fixed for Nichrome.</t>
  </si>
  <si>
    <t>shahin, robel, raviullah</t>
  </si>
  <si>
    <t>kishor, imtiaz, sydney</t>
  </si>
  <si>
    <t>Slide gate shifted from store to silo for bin 150.</t>
  </si>
  <si>
    <t>imtiaz, sydney, abul</t>
  </si>
  <si>
    <t>Aspirator cover opened and choke cleared for mill A separator.</t>
  </si>
  <si>
    <t>Present during ship unloader parking.</t>
  </si>
  <si>
    <t>Intake diverter for silo elevator checked for leakage at g/f and rhino sheet fixed.</t>
  </si>
  <si>
    <t>abul, shahin, arif, rizwan, durga</t>
  </si>
  <si>
    <t>Hopper fixed and pipe removed for flour refeeding for mill A.</t>
  </si>
  <si>
    <t>Roll cover guard fixed properly for mill A roller C4.</t>
  </si>
  <si>
    <t>Roll cover guard fixed properly for mill D roller C4.</t>
  </si>
  <si>
    <t>Aspiratiion pipe opened for fumigation for bin 242 and 235.</t>
  </si>
  <si>
    <t>Solenoid valve changed, used old one, for roller conveyor pallet stopper for mill A Palletizer.</t>
  </si>
  <si>
    <t>abul, robel, rizwan</t>
  </si>
  <si>
    <t>Semolina pipe removed and sugar hopper fixed for Nichrome.</t>
  </si>
  <si>
    <t>Sealing rubber fixed for old mobile barley scale no. 1.</t>
  </si>
  <si>
    <t>scale 2 running</t>
  </si>
  <si>
    <t>Slide gate changed for silo bin 150.</t>
  </si>
  <si>
    <t>kishor, sydney, imtiaz, abul, robel</t>
  </si>
  <si>
    <t>Belt tension adjusted for Stacker 1.</t>
  </si>
  <si>
    <t>Sprocket removed from Stacker 2 and fixed to Stacker 1.</t>
  </si>
  <si>
    <t>Plate cut and welding done to repair hole for silo long chain conveyor CC103.</t>
  </si>
  <si>
    <t>Loose sprocket fixed for inclined conveyor drum for mobile barley.</t>
  </si>
  <si>
    <t>Cutter adjusted for 50 kg packer sewing machine.</t>
  </si>
  <si>
    <t>Paint removed for new mobile barley sewing machine.</t>
  </si>
  <si>
    <t>Screw conveyor for start up bin for mill C choked, so spout opened and choke cleared.</t>
  </si>
  <si>
    <t>Damaged air connector changed for Italpack.</t>
  </si>
  <si>
    <t>Hopper changed, used repaired one, for mill A Sortex.</t>
  </si>
  <si>
    <t>shahin, janak, robel, rizwan, raviullah, perera</t>
  </si>
  <si>
    <t>Cutter adjusted for mill A 50 kg packer sewing machine.</t>
  </si>
  <si>
    <t>Bin closed for mill A at packing 7/f after defumigation.</t>
  </si>
  <si>
    <t>Handle repaired for 6m belt for new mobile barley.</t>
  </si>
  <si>
    <t>Silo Intake Scale cover opened and cylinder checked and bolt size checked.</t>
  </si>
  <si>
    <t>Vigan flexible pipe connected to silo bin 152.</t>
  </si>
  <si>
    <t>Reverse lock bracket repaired for inclined conveyor for old moble barley.</t>
  </si>
  <si>
    <t>Weight hanging rod fixed for silo intake scale.</t>
  </si>
  <si>
    <t>Old sliding gate shifted.</t>
  </si>
  <si>
    <t>Mill A 50 kg packer sewing machine replaced and SM05 repaired in workshop and cutter changed.</t>
  </si>
  <si>
    <t>Sieve decks opened for cleaning for mill A Destoner and fixed.</t>
  </si>
  <si>
    <t>Mixing machine opened for cleaning at packing 3/f and fixed.</t>
  </si>
  <si>
    <t>Diaphragm changed for PVD valve for mill A cleaning 6/f dust collector.</t>
  </si>
  <si>
    <t>Sprocket changed for mill A Palletizer.</t>
  </si>
  <si>
    <t>Air leakage so connector changed for Italpack.</t>
  </si>
  <si>
    <t>Paint removed from feed dog for new mobile barley sewing machine.</t>
  </si>
  <si>
    <t>Grinding done for B1 roll.</t>
  </si>
  <si>
    <t>Leakage repaired for silo intake elevator hopper at basement.</t>
  </si>
  <si>
    <t>Alignment done for loading belt for new barley.</t>
  </si>
  <si>
    <t>Stacker 2 shifted from bunker 3 to silo backside, warning tape fixed.</t>
  </si>
  <si>
    <t>Elbow and pipe changed and new clip fixed for transfer line at silo 1/f and 2/f.</t>
  </si>
  <si>
    <t>Paint removed from press foot for new mobile barley sewing machine.</t>
  </si>
  <si>
    <t>Damaged cleaning nozzle repaired in workshop for ship unloader.</t>
  </si>
  <si>
    <t>Preventive maintenance done for mill A milling side. Belt changed for Bran Finisher BR1 and BR4.</t>
  </si>
  <si>
    <t>shahin, raviullah, rizwan</t>
  </si>
  <si>
    <t>Pipe removed and hopper fixed for flour feeding for mill A at mill 2/f.</t>
  </si>
  <si>
    <t>rizwan , raviullah</t>
  </si>
  <si>
    <t>Inclined conveyor reverse lock repaired and fixed for mobile barley.</t>
  </si>
  <si>
    <t>intiaz, kishor</t>
  </si>
  <si>
    <t>Tension adjusted for Stacket 1 in bunker no. 3.</t>
  </si>
  <si>
    <t>Tension adjusted for 10 kg packer belt conveyor.</t>
  </si>
  <si>
    <t>Air leakage repaired for mill B F1 scale at 1/f.</t>
  </si>
  <si>
    <t>Rinsing air pressure adjusted for mill C at milling side.</t>
  </si>
  <si>
    <t>Packing side blower room duct air aspiration line cleaned.</t>
  </si>
  <si>
    <t>Oil changed for mill C cleaning side gear boxes.</t>
  </si>
  <si>
    <t>Impeller opened and cleaning done for mill B aspiration fan, m3660, at packing 7/f.</t>
  </si>
  <si>
    <t>Rubber sleeve changed for cleaning side scale for mill B.</t>
  </si>
  <si>
    <t>janak, arif</t>
  </si>
  <si>
    <t>Broken sight glass changed for aspiration and pneumatic dust collector for mill C.</t>
  </si>
  <si>
    <t>Leakage repaired for audit.</t>
  </si>
  <si>
    <t>Preventive maintenance done for mill A and D for cleaning section.</t>
  </si>
  <si>
    <t>Blower room ducting line outlet fan cleaned near bran loading area.</t>
  </si>
  <si>
    <t>Belt and roller bearing changed for 10 kg packer 2nd belt conveyor.</t>
  </si>
  <si>
    <t>Door lock fixed for mill B plan sifter.</t>
  </si>
  <si>
    <t>Rotation reverse lock repaired and fixed for inclined conveyor for line 2 barley.</t>
  </si>
  <si>
    <t>Bunker no 3 repaired and 02 nos. sheet fixed.</t>
  </si>
  <si>
    <t>Bush, 04 nos., fixed for 6 meter conveyor for new mobile barley.</t>
  </si>
  <si>
    <t>Oil, 10 litre, topped up for silo elevator BE102 gear box.</t>
  </si>
  <si>
    <t>azad, tariq, durga</t>
  </si>
  <si>
    <t>Feed roll engaement gear assembly changed for mill D roller body C7.</t>
  </si>
  <si>
    <t>Belt changed for minisifter at cleanig side 4/f.</t>
  </si>
  <si>
    <t>Silo bin 150 slide gate, electrical fault.</t>
  </si>
  <si>
    <t>Air cynlinder cleaned for new mobile barley sewing machine.</t>
  </si>
  <si>
    <t>Chock cleared for mill a impact detacher at  for mill A at mill 2/f.</t>
  </si>
  <si>
    <t>mohseen, arif</t>
  </si>
  <si>
    <t>Chock cleared for line for mill B elevator BE302 at 6/f and 7/f.</t>
  </si>
  <si>
    <t>Pipe fixed after fumigation released for packing bin 342.</t>
  </si>
  <si>
    <t>Curtain removed to clean for QFI door for audit purpose.</t>
  </si>
  <si>
    <t>janak, arif, robel</t>
  </si>
  <si>
    <t>Air leakage repaired for bag turner for mill B Palletizer.</t>
  </si>
  <si>
    <t>Bag holder adjusted for 50 kg mill B packer.</t>
  </si>
  <si>
    <t>Nozzle changed for ship unloader 1.</t>
  </si>
  <si>
    <t>Alapala dust collector blower pressure adjusted.</t>
  </si>
  <si>
    <t>Silo sifter checked and small patch work done.</t>
  </si>
  <si>
    <t>Ship unloader parked.</t>
  </si>
  <si>
    <t>Solenoid valve changed for new mobile barley sewing machine.</t>
  </si>
  <si>
    <t>Choke cleared for mill A impact machine at 2/f.</t>
  </si>
  <si>
    <t>Choke cleared for mill D Div1 impact detacher at mill 2/f.</t>
  </si>
  <si>
    <t>Slide gate air leakage repaired for bran conveyor for mill A at packing 7/f.</t>
  </si>
  <si>
    <t>Roll pair changed for mill A roller body B3 for both side.</t>
  </si>
  <si>
    <t>shahin, arif, mohseen, robel</t>
  </si>
  <si>
    <t>Door handle changed for mill Utility room.</t>
  </si>
  <si>
    <t>Janak, rizwan</t>
  </si>
  <si>
    <t>Door handle changed for Fawema backside emergency exit door.</t>
  </si>
  <si>
    <t>Outlet valve handle broken for packing 3/f mixing machine, welded and repaired then fixed.</t>
  </si>
  <si>
    <t>Bolt changed for bag holder for 10 kg packer.</t>
  </si>
  <si>
    <t>Impact machine and pipe cleaned and blower safety valve adjusted for mill C at mill G/f.</t>
  </si>
  <si>
    <t>abul, janak, rizwan, robel</t>
  </si>
  <si>
    <t>Choke cleared for mill 2/f impact machine for mill D.</t>
  </si>
  <si>
    <t>Air cylinder changed for mill A scale buffer hopper for bin 233 at packing 1/f.</t>
  </si>
  <si>
    <t>Full service done for mill D compressor D2, also changed thermostat valve.</t>
  </si>
  <si>
    <t>Thermostat valve changed for silo GA30 compressor.</t>
  </si>
  <si>
    <t>Spout fixed for silo bin 152.</t>
  </si>
  <si>
    <t>imtiaz, sydney</t>
  </si>
  <si>
    <t>Repair going on for Stacker no. 2.</t>
  </si>
  <si>
    <t>Choke cleared for mill C impact machine.</t>
  </si>
  <si>
    <t>Spout removed and fixed for mill A 2/f filter tank outlet.</t>
  </si>
  <si>
    <t>Started mill A.</t>
  </si>
  <si>
    <t>Adjustment done for mill A roller body B3.</t>
  </si>
  <si>
    <t>Air cylinder adjusted for new mobile barley bag holder.</t>
  </si>
  <si>
    <t>Electrical problem.</t>
  </si>
  <si>
    <t>Gear z22 changed with z20 for transmission for mil A roller body B3.</t>
  </si>
  <si>
    <t>Air pipe leakage repaired for mill A Bran Packer.</t>
  </si>
  <si>
    <t>Hopper changed for mill B Sortex.</t>
  </si>
  <si>
    <t>abul, shahin, janak, mohseen, robel, perera</t>
  </si>
  <si>
    <t>Air pipe leakage repaired for mill B F1 scale.</t>
  </si>
  <si>
    <t>Inspection door changed for mill C dust line at cleaning 1/f.</t>
  </si>
  <si>
    <t>Repair done for Stacker 2 and damaged parts changed.</t>
  </si>
  <si>
    <t>Chain tension adjusted for silo long chain conveyor.</t>
  </si>
  <si>
    <t>Dust removed for new mobile barley dust collector.</t>
  </si>
  <si>
    <t>Patch work done for silo elevator BE103 at basement.</t>
  </si>
  <si>
    <t>Divertor manually activated for mill B at packing 6/f.</t>
  </si>
  <si>
    <t>Setting change for 50 kg to 25 kg for mill A Palletizer.</t>
  </si>
  <si>
    <t>Feed roll belt, XPZ1320, changed for mill B roller body C3.</t>
  </si>
  <si>
    <t>Looper adjusted for mobile barley sewing machine.</t>
  </si>
  <si>
    <t>Leakage repaired for all mills at cleaning, milling and packing section.</t>
  </si>
  <si>
    <t>Grinding and fluting done for B2 roll.</t>
  </si>
  <si>
    <t>Chain sprocket pin broken, so changed for mill A Palletizer.</t>
  </si>
  <si>
    <t>Rack removed and fixed outside of utility room at mill 3/f.</t>
  </si>
  <si>
    <t>Roll pair changed for mill A roller body B4C.</t>
  </si>
  <si>
    <t>shahin, janak, rizwan, raviullah</t>
  </si>
  <si>
    <t>Stitching machine cutter adjusted for new mobile barley.</t>
  </si>
  <si>
    <t>Stitching machine feed dog adjusted for old barlely.</t>
  </si>
  <si>
    <t>Gear oil topped up for silo elevator BE102.</t>
  </si>
  <si>
    <t>kishor, kihsan</t>
  </si>
  <si>
    <t>Chain tension adjusted for Stacker 1.</t>
  </si>
  <si>
    <t>Drive roller changed, bearings greased and belt joint repaired for Stacker 2.</t>
  </si>
  <si>
    <t>Air pipe leakage repaired for mill B Palletizer pallet lifting air cynlinder.</t>
  </si>
  <si>
    <t>Broken chain link changed for mill A Palletizer depositing belt.</t>
  </si>
  <si>
    <t>Chock cleared for impact detacher for mill A at mill 2/f.</t>
  </si>
  <si>
    <t>Roll lock bolt fixed for mill A roller body B4C.</t>
  </si>
  <si>
    <t>Mill A B4C roll heating problem, bearings greased.</t>
  </si>
  <si>
    <t>Chute fixed for silo bin 156.</t>
  </si>
  <si>
    <t>Belt tripped for new mobile barley.</t>
  </si>
  <si>
    <t>Belt tension adjusted for 6m belt for new mobile barley.</t>
  </si>
  <si>
    <t>Air pipe leakage repaired for silo bin 156.</t>
  </si>
  <si>
    <t>Gear (z20) changed for mill A roller body B3.</t>
  </si>
  <si>
    <t>Rinsing air pressure adjusted for mill A at mill 3/f.</t>
  </si>
  <si>
    <t>abul, arif, janak</t>
  </si>
  <si>
    <t>Clip changed for inlet pipe for mill A F1 airlock at g/f.</t>
  </si>
  <si>
    <t>Stitiching machine adjusted for mill A 50 kg packer.</t>
  </si>
  <si>
    <t>Motor taper bush damage so new fixed and chain holding pin damaged so new pin made and fixed for mill A Palletizer.</t>
  </si>
  <si>
    <t>Dust collector dust removed for Alapala.</t>
  </si>
  <si>
    <t>Chain tension given and links checked for silo inclined conveyor.</t>
  </si>
  <si>
    <t>sydney, kishan</t>
  </si>
  <si>
    <t>Stitching conveyor wood link removed and chain tension adjusted.</t>
  </si>
  <si>
    <t>Air leakage repaired for air filter for new mobile barley.</t>
  </si>
  <si>
    <t>Slide gate closed for old baley surge bin.</t>
  </si>
  <si>
    <t>02 nos. sleeve made for flexible pipe for ship unloaders.</t>
  </si>
  <si>
    <t>Broken needle changed for hand stitching machine.</t>
  </si>
  <si>
    <t>Rubber bead adjusted for scale 2 for new mobile barley.</t>
  </si>
  <si>
    <t>Sleeve changed for pneumatic filter for mill A.</t>
  </si>
  <si>
    <t>Mill B started.</t>
  </si>
  <si>
    <t>Roll pair changed for mill D roller body B1.</t>
  </si>
  <si>
    <t>arif, mohseen, raviullah</t>
  </si>
  <si>
    <t>Choke cleared for mill A aspiration line at mill G/f.</t>
  </si>
  <si>
    <t>Semolina pipe open for fumigation at cleaning 5/f and 6/f.</t>
  </si>
  <si>
    <t>Damaged sieve decks repaired for packing 7/f control sifter.</t>
  </si>
  <si>
    <t>Flexible sleeve open and patch work done for ship unloader also changed oil for boom for ship unloader 1.</t>
  </si>
  <si>
    <t>Mover pivot frame pin fixed for Stacker 1.</t>
  </si>
  <si>
    <t>Damaged bucket removed and tension adusted for new mobile barley elevator.</t>
  </si>
  <si>
    <t>5 hr</t>
  </si>
  <si>
    <t>Damaged bucket, 7 no.,  removed and found the boot drum shaft broken, for new mobile barley elevator.</t>
  </si>
  <si>
    <t>tariq, durga, azad</t>
  </si>
  <si>
    <t>8 hr</t>
  </si>
  <si>
    <t>New mobile barley elevator breakdown.</t>
  </si>
  <si>
    <t>Drum sieves opened for cleaning for mill A, B, and C.</t>
  </si>
  <si>
    <t>Drum sieves closed after cleaning for mill A, B, and C.</t>
  </si>
  <si>
    <t>Gear box oil changed for mill A and mill B 50 kg carousel.</t>
  </si>
  <si>
    <t>Gear box oil leakage so changed gear box for screening dust collector (m2057).</t>
  </si>
  <si>
    <t>abul, arif, rizwan, robel, raviullah</t>
  </si>
  <si>
    <t>Impact rotor changed for mill C impact detacher (4386) at mill 2/f.</t>
  </si>
  <si>
    <t>Intake scale checked and leakage and aspiration checked.</t>
  </si>
  <si>
    <t>Boot drum removed and given in store for repair for new mobile barley elevator.</t>
  </si>
  <si>
    <t>kishor, sydney, kishan, abul, perera, janak</t>
  </si>
  <si>
    <t>Boot drum sent outside for repair for new mobile barley elevator.</t>
  </si>
  <si>
    <t>Side plate modified and elevator boot side plate modified for easy removal and fixing of drum for new mobile barley elevator.</t>
  </si>
  <si>
    <t>kishor, sydney, kishan, perera, janak</t>
  </si>
  <si>
    <t>Slide gate bottom plate removed for CC119 and elbow and pipe removed for BE104.</t>
  </si>
  <si>
    <t>Elbow repaired in welding workshop and fixed for BE104 elevator.</t>
  </si>
  <si>
    <t>Bottom cover for slide gate for CC119 and pipe for BE104 fixed after weight checking for silo intake scale.</t>
  </si>
  <si>
    <t>Stopper wheel removed and repaired in workshop for inclined coveyor for mobile barely.</t>
  </si>
  <si>
    <t>Broken needle changed for silo bunker partable stitching machine.</t>
  </si>
  <si>
    <t>mohseen, imtiaz, durga</t>
  </si>
  <si>
    <t>Flow meter repaired and fixed for mill B water dosing unit.</t>
  </si>
  <si>
    <t>Choke cleared for mill A g/f aspiration line.</t>
  </si>
  <si>
    <t>Feed roll adjustment done for mill B roller body C5.</t>
  </si>
  <si>
    <t>Choke cleared for DIV1 impact detacher for mill A.</t>
  </si>
  <si>
    <t>Hammer mill air pipe leakage repaired.</t>
  </si>
  <si>
    <t>Clip fixed for mill B aspiration line at mill 2/f.</t>
  </si>
  <si>
    <t>Flour refeeding hopper fixed for mill A at 2/f.</t>
  </si>
  <si>
    <t>Oil seal and bearings changed for gear box, m2057 in workshop.</t>
  </si>
  <si>
    <t>Chute removed for cleaning of silo bin 135 and fixed.</t>
  </si>
  <si>
    <t>Sheet shifted from cleaning 7/f to workshop.</t>
  </si>
  <si>
    <t>sydney, kishan, tariq, perera</t>
  </si>
  <si>
    <t>Concrete blocks shifted.</t>
  </si>
  <si>
    <t>24 HR</t>
  </si>
  <si>
    <t>Belt alignment and tension adjusted for new barley.</t>
  </si>
  <si>
    <t>Broken needle changed for mill side hand stitching machine.</t>
  </si>
  <si>
    <t>Leakage repaired for silo magnet pipe at 4/f.</t>
  </si>
  <si>
    <t>Hose changed for silo GA30 compressor.</t>
  </si>
  <si>
    <t>Air connector and pipe changed for flow balancer 408.</t>
  </si>
  <si>
    <t>Belt turning belt guide adjusted for new barley.</t>
  </si>
  <si>
    <t>Feed dog cleaned and needle looper setting done for old barley sewing machine.</t>
  </si>
  <si>
    <t>Automatic drain kit changed for mill A compressor line.</t>
  </si>
  <si>
    <t>Elevator belt shifted from 1/f to 6/f cleanig side.</t>
  </si>
  <si>
    <t>shahin, arif, azad, rizwan</t>
  </si>
  <si>
    <t>Pipe fixed for semolina scales at packing 7/f.</t>
  </si>
  <si>
    <t>Two half links changed for broken roller chain for lifting table for mill A Palletizer.</t>
  </si>
  <si>
    <t>Solenoid valve and air pipe changed for silo bin 105 slide gate.</t>
  </si>
  <si>
    <t>Oil topped up for sewing machines.</t>
  </si>
  <si>
    <t>Belt tension adjusted and conveyor aligned for new barley.</t>
  </si>
  <si>
    <t>Broken joint repaired for 2nd inclined conveyor for new barley.</t>
  </si>
  <si>
    <t>Air cylinder changed for silo bin 111 at 6/f.</t>
  </si>
  <si>
    <t>Vigan removed from silo bin 156 and fixed at bunker 2.</t>
  </si>
  <si>
    <t>Aspiratiion breather fixed for flour bin 241 after fumigation.</t>
  </si>
  <si>
    <t>Cutter cleaned and fixed for Nichrome.</t>
  </si>
  <si>
    <t>Repair done for air control valve for new barley.</t>
  </si>
  <si>
    <t>Belt joint repaired for stitiching conveyor for mill A 50 kg packer.</t>
  </si>
  <si>
    <t>Belt joint repaired for stitiching conveyor for mill B 50 kg packer.</t>
  </si>
  <si>
    <t>shahin, arif, azad</t>
  </si>
  <si>
    <t>Refeeding hopper fixed for mill A at 2/f.</t>
  </si>
  <si>
    <t>Outlet pipe fixed for Gluten at mill 2/f.</t>
  </si>
  <si>
    <t>Manual drain valve fixed for compressor line at silo.</t>
  </si>
  <si>
    <t>Leakage repaired for silo transfer elevator head section and drum sieve hopper at 5/f.</t>
  </si>
  <si>
    <t>Preventive maitenance done for compressor and blower for ship unloaders. Gear box oil changed for slewing gear for ship unloader 1.</t>
  </si>
  <si>
    <t>Leakage repaired for silo long conveyor.</t>
  </si>
  <si>
    <t>Hammer mill beater bars reversed.</t>
  </si>
  <si>
    <t>Outlet pipe chocked, so opened and cleaned for bin 309.</t>
  </si>
  <si>
    <t>Roll shifting from fluting room to mill.</t>
  </si>
  <si>
    <t>Barrior fixing at packing 3/f, 4/f and 5/f.</t>
  </si>
  <si>
    <t>Rinsing air adjusted for mill B at cleaning side.</t>
  </si>
  <si>
    <t>arif, janak, rizwan</t>
  </si>
  <si>
    <t>Sprocket, 2 nos along with 12 B chain changed for Stacker 2.</t>
  </si>
  <si>
    <t>Hopper repaired for bird beak and side cloth fixed for mobile barley.</t>
  </si>
  <si>
    <t>Chute fixed for silo bin 124 and removed for bin 125.</t>
  </si>
  <si>
    <t>Leakage repaired for silo chain conveyor CC116 and CC117.</t>
  </si>
  <si>
    <t>Leakage repaired for silo elevator BE104 head section.</t>
  </si>
  <si>
    <t>22 hr</t>
  </si>
  <si>
    <t>Thread string adjusted for mobile barley sewing machine.</t>
  </si>
  <si>
    <t>Outlet pipe open for chakki atta for bin 337.</t>
  </si>
  <si>
    <t>Flour aspiration pipe opened to clear chock for mill A at G/f.</t>
  </si>
  <si>
    <t>Broken link changed for lifting table roller chain for mill A Palletizer.</t>
  </si>
  <si>
    <t>Ball string changed for control unit of mill B 7/f filter tank for mill B.</t>
  </si>
  <si>
    <t>Rinsing air pressure adjusted for mill B at mill 3/f.</t>
  </si>
  <si>
    <t>Air pipe leakage repaired for mill B 50 kg packer.</t>
  </si>
  <si>
    <t>Boot drum fixed and bucket modified and fixed for new mobile barley elevator.</t>
  </si>
  <si>
    <t>Starting time help for new mobile barley.</t>
  </si>
  <si>
    <t>Plate fixed for silo bin 102, 111, 150 and 155.</t>
  </si>
  <si>
    <t>Broken bolt changed for hand sealing machine for 10 kg bag.</t>
  </si>
  <si>
    <t>Silo compressor tripped, other compressor started.</t>
  </si>
  <si>
    <t>Refeeding hopper removed and  pipe fixed for mill A at 2/f.</t>
  </si>
  <si>
    <t>Leakage repaired for sleeve leakage for mill C sreening scale.</t>
  </si>
  <si>
    <t>Air leakage repaired for bag holder for mill B 50 kg carousel.</t>
  </si>
  <si>
    <t>Full service done for silo GA30 compressor. Also changed MPV kit.</t>
  </si>
  <si>
    <t>Bag holder air pipe leakage repaired for mill B 50 kg packer.</t>
  </si>
  <si>
    <t>Screw conveyor for start up bin for mill B chocked, so opened for cleaning and then fixed.</t>
  </si>
  <si>
    <t>Air leakge repaired for air regulator for mill B roller body B1.</t>
  </si>
  <si>
    <t>Coupling spider changed for mill D cleaning side elevator.</t>
  </si>
  <si>
    <t>Motor bearing sound so new gear box changed for mill B elevator BE302.</t>
  </si>
  <si>
    <t>12 mm tension given for silo chain conveyor CC103.</t>
  </si>
  <si>
    <t>Broken bolt changed for air cylinder for silo bin 156.</t>
  </si>
  <si>
    <t>Leakage repaired for silo inclined conveyor CC102.</t>
  </si>
  <si>
    <t>Removed belt guard fixed for bag feeder for Nichrome.</t>
  </si>
  <si>
    <t>Bucket belt changed for mill C elevator BE401.</t>
  </si>
  <si>
    <t>abul, arif, janak, rizwan, raviullah</t>
  </si>
  <si>
    <t>Gear box oil leakage so changed gear box for mill C elevator BE402.</t>
  </si>
  <si>
    <t>shahin, perera</t>
  </si>
  <si>
    <t>Broken joint bolt changed for mill A conveyor at cleaning 6/f.</t>
  </si>
  <si>
    <t>Worn out rotor with beater changed for mill B first damping conveyor.</t>
  </si>
  <si>
    <t>abul, shahin, raviullah, perera</t>
  </si>
  <si>
    <t>Worn out beaters changed for mill C first damping conveyor.</t>
  </si>
  <si>
    <t>abul, azad, arif, rizwan</t>
  </si>
  <si>
    <t>Preventive maintenance done for Vigan 1 and 2.</t>
  </si>
  <si>
    <t>Preventive maintenance done for Stacker 1 and 2.</t>
  </si>
  <si>
    <t>Preventive maintenance done for old and new barley line.</t>
  </si>
  <si>
    <t>Preventive maintenance done for silo chain conveyor CC119, 120 and 121.</t>
  </si>
  <si>
    <t>Leakage repaired for silo transfer pipe at g/f.</t>
  </si>
  <si>
    <t>Leakage repaired for silo transfer elevator BE104.</t>
  </si>
  <si>
    <t>Air leakage repaired and support bolt changed for air cylinder for silo intake scale.</t>
  </si>
  <si>
    <t>Broken needle changed for silo hand stitching machine.</t>
  </si>
  <si>
    <t>Portable sewing machine for mill and silo repaired in workshop then returned.</t>
  </si>
  <si>
    <t>mohseen, imtiaz, robel</t>
  </si>
  <si>
    <t>Preventive maintenace done for cleaning, mill and packing.</t>
  </si>
  <si>
    <t>Old belt shifted from mill to workshop.</t>
  </si>
  <si>
    <t>Oil topped up and damaged bolt repaired and fixed for mill C elevator 401 gearbox.</t>
  </si>
  <si>
    <t>Bearings changed for mill B elevator BE302 gearbox.</t>
  </si>
  <si>
    <t>Filter tank openend for sleeve cleaning for mill C at mill 3/f.</t>
  </si>
  <si>
    <t>Air cylinder changed for mill D roller body B4 and B5.</t>
  </si>
  <si>
    <t>Mill B and D started.</t>
  </si>
  <si>
    <t>Leakage repaired for mill C elevator BE401 at G/f.</t>
  </si>
  <si>
    <t>Leakage repaired for mill B packing bin 341.</t>
  </si>
  <si>
    <t>Oil topped up in gear box, bearings greased, flap cheched, and tension adjusted for belt for silo elevator BE102.</t>
  </si>
  <si>
    <t>Hand stitching machine reparied in workshop.</t>
  </si>
  <si>
    <t>tariq, kihsan</t>
  </si>
  <si>
    <t>Plate removed for silo bin 102, 150, 156 and 111.</t>
  </si>
  <si>
    <t>Finger broken, so welded and fixed for Fawema.</t>
  </si>
  <si>
    <t>Bucket removed from old belt in workshop.</t>
  </si>
  <si>
    <t>Rubber sleeve leakage repaired for mill A packing bin 241.</t>
  </si>
  <si>
    <t>Finger made in workshop for Fawema.</t>
  </si>
  <si>
    <t>Support welded for Alapala man hut.</t>
  </si>
  <si>
    <t>Bunker no 3 repaired and 03 nos. sheet fixed.</t>
  </si>
  <si>
    <t>Leakage repaired for silo elevator BE102 head.</t>
  </si>
  <si>
    <t>Broken bolt changed for silo intake weight hopper air cylinder.</t>
  </si>
  <si>
    <t>Cleaning nozzle repaired for ship unloader.</t>
  </si>
  <si>
    <t>Cleaning nozzle changed for ship unloader no. 1.</t>
  </si>
  <si>
    <t>imtiaz, mohseen robel</t>
  </si>
  <si>
    <t>Old belt buckets removed.</t>
  </si>
  <si>
    <t>Belt alignment done for Fawema.</t>
  </si>
  <si>
    <t>Rubber valve changed for mill B Separator.</t>
  </si>
  <si>
    <t>Inspection glass changed for hammer mill screw conveyor.</t>
  </si>
  <si>
    <t>Bearing changed for roller for conveyor for Fawema.</t>
  </si>
  <si>
    <t>Adjustment done for Italpack.</t>
  </si>
  <si>
    <t>Roll pair changed for mill B roller body B3.</t>
  </si>
  <si>
    <t>mohseen, azad, robel</t>
  </si>
  <si>
    <t>Tension adjusted, +10mm, for silo long chain conveyor.</t>
  </si>
  <si>
    <t>kishan, kishor, sydney, tariq</t>
  </si>
  <si>
    <t>Looper adjsuted for new mobile barley sewing machine.</t>
  </si>
  <si>
    <t>Broken air pipe changed for silo bin 132 slide gate at g/f.</t>
  </si>
  <si>
    <t>Broken flexibe pipe repaired in welding workshop for ship unloader 1.</t>
  </si>
  <si>
    <t>Leakage repaired in silo basement for chain conveyor CC101.</t>
  </si>
  <si>
    <t>Leakage repaired for silo chanin conveyor CC117.</t>
  </si>
  <si>
    <t>Silo intake scale falut, operated solenoid valve manually and fault cleared.</t>
  </si>
  <si>
    <t>Air leakage repaired for mill B roller body C1A.</t>
  </si>
  <si>
    <t>Damaged spring locator changed for Nichrome.</t>
  </si>
  <si>
    <t>Choke cleared for C10 lift for mill B roller body.</t>
  </si>
  <si>
    <t>Wooden side support fixed for mill A 50 kg stitiching belt.</t>
  </si>
  <si>
    <t>abul, shahin, arif, azad</t>
  </si>
  <si>
    <t>Grinding and fluting done for B3 roll.</t>
  </si>
  <si>
    <t>Brush rail damage so new fixed for mill B roller body B5.</t>
  </si>
  <si>
    <t>Broken belt, SPA5300, changed for mill C roller body C5.</t>
  </si>
  <si>
    <t>Maintenance done for mobile barley bagging line.</t>
  </si>
  <si>
    <t>kishor, tariq, janak, kishan, sydney</t>
  </si>
  <si>
    <t>Stuck air cylinder manually released for scale 4 for new mobile barley.</t>
  </si>
  <si>
    <t>Helped operator to clean Italpack</t>
  </si>
  <si>
    <t>Roller bearings cleaned and greased in fluting room.</t>
  </si>
  <si>
    <t>Feed roll adjsuted for mill B roller body C7.</t>
  </si>
  <si>
    <t>Bin 505, 506 closed.</t>
  </si>
  <si>
    <t>Wooden side support fixed for mill B 50 kg stitiching belt.</t>
  </si>
  <si>
    <t>Leakage repaired for mill A flour screw conveyor at packing g/f.</t>
  </si>
  <si>
    <t>Chock cleared for new mobile barley elevator and conveyor and chain tension adjusted for conveyor.</t>
  </si>
  <si>
    <t>kishro, tariq, kishan</t>
  </si>
  <si>
    <t>Leakage repaired for flexible pipe and sleeve cleaned for ship unloader 2.</t>
  </si>
  <si>
    <t>Rhino sheet fixed for airlock door for ship unloader 2.</t>
  </si>
  <si>
    <t>Flexible pipe diversion pipe welding cut and fixed to Vigan 2.</t>
  </si>
  <si>
    <t>Aspiration line chocked for drum sieve, cleared.</t>
  </si>
  <si>
    <t>Leakage repaored for mixing machine screw conveyor for mill A at packing g/f.</t>
  </si>
  <si>
    <t>abul, shahin, arif, janak</t>
  </si>
  <si>
    <t>Choke cleared for aspiration line for mill A mixing machine at packing g/f.</t>
  </si>
  <si>
    <t>Choke cleared for mill C cleanig scale.</t>
  </si>
  <si>
    <t>Slide gater air cylinder changed for silo bin 160.</t>
  </si>
  <si>
    <t>Solenoid valve changed for silo bin 160 diverter.</t>
  </si>
  <si>
    <t>Choke cleared for silo bin 160 aspiration line.</t>
  </si>
  <si>
    <t>Full service done and parts changed for mill B 50 kg sewing machine SM13.</t>
  </si>
  <si>
    <t>Air pipe leakage repaired for mill B bran packer.</t>
  </si>
  <si>
    <t>Boot section side plates repaired in workshop and fixed for mill C elevator BE401.</t>
  </si>
  <si>
    <t>abul, shahin, janak, raviullah, perera, durga</t>
  </si>
  <si>
    <t>Boot section side plates repaired in workshop and fixed for mill B elevator BE301.</t>
  </si>
  <si>
    <t>Dust seal and bearing changed for boot drum for mill A elevator BE203.</t>
  </si>
  <si>
    <t>Looper adjusted for silo portable sewing machine.</t>
  </si>
  <si>
    <t>Broken needle changed for silo portable sewing machine.</t>
  </si>
  <si>
    <t>Broken bolt changed for mill B bran packer sewing machine SM16.</t>
  </si>
  <si>
    <t>Tension rod repaired and fixed for gearbox tension for silo chian conveyor CC101.</t>
  </si>
  <si>
    <t>Air pipe leakage repaired for silo intake scale at silo 1/f.</t>
  </si>
  <si>
    <t>silo</t>
  </si>
  <si>
    <t>Packet cut at bottom for motor chain cover for silo chain conveyor CC114.</t>
  </si>
  <si>
    <t>Barley line 4 compressor air pipe air leakage repaired.</t>
  </si>
  <si>
    <t>Leakage repaired for elevator chute at silo G/f.</t>
  </si>
  <si>
    <t>Maintenance done for silo chain conveyor CC116 to CC119.</t>
  </si>
  <si>
    <t>Slide gate opened for CC119 and pipe removed for elevator BE104.</t>
  </si>
  <si>
    <t>Preventive maintenance done for mill side g/f and 4/f blowers.</t>
  </si>
  <si>
    <t>Pipe fixed for transfer elevator BE104.</t>
  </si>
  <si>
    <t>azad, raviullah, durga</t>
  </si>
  <si>
    <t>Choke cleared for aspiration line for mill A Drum Sieve at packing g/f.</t>
  </si>
  <si>
    <t>Sieves opened for cleaning for mill C Drum Sieves.</t>
  </si>
  <si>
    <t>V belt changed for scourer for mill A.</t>
  </si>
  <si>
    <t>Belt changed for aspirator screw for mill B scourer.</t>
  </si>
  <si>
    <t>Tension adjusted for new mobile barley elevator.</t>
  </si>
  <si>
    <t>Chain cover guard repaired for new mobile barley inclined conveyor.</t>
  </si>
  <si>
    <t>Belt guard repaired for stitching conveyor for new mobile barley.</t>
  </si>
  <si>
    <t>Cutter adjsuted for stitching machine SM21 for new mobile barely.</t>
  </si>
  <si>
    <t>Bucket belt shifted from store to silo for intake elevator.</t>
  </si>
  <si>
    <t>kishro, sydney, tariq, kishan, imtiaz</t>
  </si>
  <si>
    <t>scafflolding shifted from silo to mill.</t>
  </si>
  <si>
    <t>Air cylinder repaired for silo bin 155.</t>
  </si>
  <si>
    <t>Stacker 2 shifted to bunker no. 2 and checked befor starting.</t>
  </si>
  <si>
    <t>Leakage repaired for elevator BE201 at g/f.</t>
  </si>
  <si>
    <t>Broken bolt welded for hydraulic pump for Stacker 2.</t>
  </si>
  <si>
    <t>Grinding and fluting done for B4C roll.</t>
  </si>
  <si>
    <t>Ball string changed for control unit of mill B 7/f filter tank for mill C.</t>
  </si>
  <si>
    <t>Bin open for fumigation at packing.</t>
  </si>
  <si>
    <t>Broken bolt repaired for hydraulic pump for stacker 2.</t>
  </si>
  <si>
    <t xml:space="preserve">Belt buckets checked and maintenance done for silo elevator BE101 and BE102. </t>
  </si>
  <si>
    <t>New mobile barley elevator head drum shaft and bearing housing broken, drum removed and sent to workshop for repair.</t>
  </si>
  <si>
    <t>Belt tension adjusted for mill C elevator BE401.</t>
  </si>
  <si>
    <t>Belt adjusted for old barley stitching machine.</t>
  </si>
  <si>
    <t>Roll pair changed for mill C roller bodies B3 and C3.</t>
  </si>
  <si>
    <t>shahin, azad, mohseen, raviullah, durga</t>
  </si>
  <si>
    <t>Air leakager repaired for mill B flow balancer, adjustment done for deflection plate.</t>
  </si>
  <si>
    <t>azad, shahin, durga</t>
  </si>
  <si>
    <t>Rubber fixed for diaphragm of air jet valve for Alapala dust collector.</t>
  </si>
  <si>
    <t>14 meter chain length prepared for silo inclined chain conveyor CC102.</t>
  </si>
  <si>
    <t>Support welded for Alapala Elevator.</t>
  </si>
  <si>
    <t>Sewing machine SM4 repaired in workshop.</t>
  </si>
  <si>
    <t>pipe line changed at 1/f and 3/f for choke feeder.</t>
  </si>
  <si>
    <t>Sewing machine changed for new barley line.</t>
  </si>
  <si>
    <t>24 hrs</t>
  </si>
  <si>
    <t>breakdown, drum in repair.</t>
  </si>
  <si>
    <t>Roll pair changed for B4 and B5 roll body for mill B.</t>
  </si>
  <si>
    <t>janak, mohseen, azad, durga</t>
  </si>
  <si>
    <t>Destoner and separator sieve decks opened for cleaning for mill A, B and C.</t>
  </si>
  <si>
    <t>raviullah, puran, perera</t>
  </si>
  <si>
    <t>Cyclone separator repaired in workshop for hammer mill.</t>
  </si>
  <si>
    <t>Rubber sleeve changed for F1 scale for mill B.</t>
  </si>
  <si>
    <t>Rubber sleeve changed for mill C raw wheat scale.</t>
  </si>
  <si>
    <t>Chain conveyor cover opened for 1st cleaning for mill B for cleaning at g/f.</t>
  </si>
  <si>
    <t>Damaged screw changed for Nichrome.</t>
  </si>
  <si>
    <t>Air regulator changed for mill B air line for double decker roller bodies.</t>
  </si>
  <si>
    <t>Y branch changed for choke feeder.</t>
  </si>
  <si>
    <t>Damaged door lock repaired for mill B plan sifter.</t>
  </si>
  <si>
    <t>Motor coupling loosened to change motor bearing for hammer mills.</t>
  </si>
  <si>
    <t>Air cylinder changed and pipe cleaned for sewing machine SM2.</t>
  </si>
  <si>
    <t>Maintenance done for sewing machine SM19 and feeler, spring and needle changed.</t>
  </si>
  <si>
    <t>Leakage repaired for BE 102 elevator chute, CC118, BE101 and CC103.</t>
  </si>
  <si>
    <t>Damaged elevator head cover repaired for new mobile barley elevator.</t>
  </si>
  <si>
    <t>Oil pipe leakage repaired for Stacker 2.</t>
  </si>
  <si>
    <t>Air connector changed for mobile barley sewing machine.</t>
  </si>
  <si>
    <t>Air separator sieves opened for cleaning.</t>
  </si>
  <si>
    <t>Drum sieves openened for mill A, B and C.</t>
  </si>
  <si>
    <t>Roll pair changed for mill B C2B roll.</t>
  </si>
  <si>
    <t>janak, azad, durga</t>
  </si>
  <si>
    <t>Feed roll cover removed for cleaning for mill C roller bodies, then fixed.</t>
  </si>
  <si>
    <t>janak, azad, raviullah, mohseen, durga</t>
  </si>
  <si>
    <t>Glass opened for cleaning for mill B roller body C1A.</t>
  </si>
  <si>
    <t>Flour conveyor opened for cleaning for mill C at 2/f.</t>
  </si>
  <si>
    <t>Flour conveyor opened for cleaning for mill D at 2/f.</t>
  </si>
  <si>
    <t>Tension given to filbre glass rods for plansifters of mill A, B, C and D.</t>
  </si>
  <si>
    <t>Vibrator part for deck of mill A purifier S1 broken, so repaired in welding workshop and fixed.</t>
  </si>
  <si>
    <t>abul, puran, perera</t>
  </si>
  <si>
    <t>Aspiration fan impeller removed for motor (m4610) change and for changed of motor(m4616).</t>
  </si>
  <si>
    <t>abul, puran, shahin</t>
  </si>
  <si>
    <t>Mill C sifter open with QA and repaired deck at mill 2/f.</t>
  </si>
  <si>
    <t>New mobil barley hopper side barley leakage repaired.</t>
  </si>
  <si>
    <t>Gear box sprocket side tapping and bolt fixing for new mobile barley elevator.</t>
  </si>
  <si>
    <t>Length prepaired of links for silo inclined conveyor.</t>
  </si>
  <si>
    <t>Head drum raised up and placed under belt and boot drum fixed and bearings installed for new mobile barley elevator .</t>
  </si>
  <si>
    <t>Flour conveyor cover closed for mill D at 2/f.</t>
  </si>
  <si>
    <t>Cotton fabric changed for scale hopper for mill B 50 kg at packing 2/f.</t>
  </si>
  <si>
    <t>Worn out sleeve, 02 nos. changed and 1 no. repaired and fixed for mill A destoner.</t>
  </si>
  <si>
    <t>Starting time help to miller for mill A, B and D.</t>
  </si>
  <si>
    <t>Cover adjusted for mill C roller bodies C1A, B3 and C10.</t>
  </si>
  <si>
    <t>Mounting slider changed for mill C purifier.</t>
  </si>
  <si>
    <t>Bearing housing(1 no.) and bearings(2 nos.) with adaptor sleeves chainged for elevator head drum for new mobile barley.</t>
  </si>
  <si>
    <t>kishor, tariq, sydney, imtiaz, kishan</t>
  </si>
  <si>
    <t>Damaged buckets, 02 nos. changed for new mobile barley elevator.</t>
  </si>
  <si>
    <t>Pipe fixed for cleaning side bin 309.</t>
  </si>
  <si>
    <t>Air pipe leakage repaired for scale for old barley line.</t>
  </si>
  <si>
    <t>Feeler adjusted for sewing machine for new mobile barely.</t>
  </si>
  <si>
    <t>Preventive maintenance done for cleaning side.</t>
  </si>
  <si>
    <t>azad, mohseen, raviullah</t>
  </si>
  <si>
    <t>Side plate repaired and fixed for mill B elevator 301 and changed bearing for shaft.</t>
  </si>
  <si>
    <t>abul, shahin, janak, puran</t>
  </si>
  <si>
    <t>Hand stitching machine repaired for silo.</t>
  </si>
  <si>
    <t>Broken chain repaired for first belt for mill A Palletizer.</t>
  </si>
  <si>
    <t>Motor belt tension adjsuted for mill B roller B4C.</t>
  </si>
  <si>
    <t>Air cylinder changed for roll engagement for mill A roller body C5.</t>
  </si>
  <si>
    <t>Dust collector opened for cleaning for new mobile barley.</t>
  </si>
  <si>
    <t>Dust collector opened for Alapala.</t>
  </si>
  <si>
    <t>Stopper and bush fixed for motor sprocket for new mobile barley elevator.</t>
  </si>
  <si>
    <t>Tension given 5 mm for silo long chain conveyor CC103.</t>
  </si>
  <si>
    <t>Air leakage repaired for new barley.</t>
  </si>
  <si>
    <t>Joint repaired for stitching belt for mill A 50 kg packer.</t>
  </si>
  <si>
    <t>Air pipe leakage repaired for mill A roller body.</t>
  </si>
  <si>
    <t>Preventive maintenance done for mill D roller body.</t>
  </si>
  <si>
    <t>Preventive maintenance done for mill C roller body.</t>
  </si>
  <si>
    <t>Sewing machine SM2 repaired and parts changed.</t>
  </si>
  <si>
    <t>Portable sewing machine repaired for silo.</t>
  </si>
  <si>
    <t>Bearing adjusted for boot section for mill B elevator BE301.</t>
  </si>
  <si>
    <t>Hanger bearing bush rotated for 1st cleaning conveyor for mill C at 6/f.</t>
  </si>
  <si>
    <t>Inlet pipe leakage repaired for mill C roller body.</t>
  </si>
  <si>
    <t>Mixer machine opened for cleaning at packing 3/f.</t>
  </si>
  <si>
    <t>Compressor tripped for mill A.</t>
  </si>
  <si>
    <t>Leakage repaired for silo chain conveyor CC117 at silo basement.</t>
  </si>
  <si>
    <t>Broken clip repaired for old barley scale.</t>
  </si>
  <si>
    <t>tariq, mohseen, naushad</t>
  </si>
  <si>
    <t>Air cylinder repaired for silo bin 160.</t>
  </si>
  <si>
    <t>Broken air pipe repaired for silo chain conveyor CC117.</t>
  </si>
  <si>
    <t>Damaged aspiration pipe cut and fixed for Fawema.</t>
  </si>
  <si>
    <t>Rinsing air pressure adjusted for mill B clenaing side dust collector.</t>
  </si>
  <si>
    <t>Feed roll running continue, adjustment done for mill C roller body C3.</t>
  </si>
  <si>
    <t>Grinding and fluting done for B5C roll.</t>
  </si>
  <si>
    <t>Nozzle cleaned for Fawema.</t>
  </si>
  <si>
    <t>Suction rubber, 10 nos. fixed for Italpack.</t>
  </si>
  <si>
    <t>Pipe removed and hopper fixed for refeeding for mill A at 2/f.</t>
  </si>
  <si>
    <t>Two Y branch made ready for mill B and C.</t>
  </si>
  <si>
    <t>Silo chain conveyor overflowed, cover opened.</t>
  </si>
  <si>
    <t>Oil pump open and chain tension bolt welding and fitting for stacker 2.</t>
  </si>
  <si>
    <t>Flexible pipe repaired and fixed for Vigan 2.</t>
  </si>
  <si>
    <t>Bellow assembly changed and maintenance done for mill C bran sewing machine SM15.</t>
  </si>
  <si>
    <t>mohseen, naushad, tariq</t>
  </si>
  <si>
    <t>Sewing machine SM15 removed and SM19 fixed for mill C bran packer.</t>
  </si>
  <si>
    <t>mosheen, tariq</t>
  </si>
  <si>
    <t>Hopper removed and pipe fixed for refeeding for mill A at 2/f.</t>
  </si>
  <si>
    <t>Broken bolt repaired and fixed for mill B purifier S1.</t>
  </si>
  <si>
    <t>Damaged air pipe changed for mill A bran packer.</t>
  </si>
  <si>
    <t>Air leakage repaired for mill B packing side diverter at 7/f.</t>
  </si>
  <si>
    <t>Sliding belt alignment done for mill B Palletizer.</t>
  </si>
  <si>
    <t>Air leakage repaired for pallet magazine for mill B Palletizer.</t>
  </si>
  <si>
    <t>Y branch fixed for mill B gravity line at mill 4/f.</t>
  </si>
  <si>
    <t>Sewing machine SM15 repaired and some parts changed.</t>
  </si>
  <si>
    <t>nuashad, mohseen</t>
  </si>
  <si>
    <t>Grinding and fluting done for C5F.</t>
  </si>
  <si>
    <t>Door hinge fixed for Nichrome side cover.</t>
  </si>
  <si>
    <t>Impact detacher C10 opened and choke cleared for mill D.</t>
  </si>
  <si>
    <t>Rack fixed at QFI store.</t>
  </si>
  <si>
    <t>abul, puran, robel, perera</t>
  </si>
  <si>
    <t>mohsenn, shahin, abul</t>
  </si>
  <si>
    <t>Belt joint repaired for stacker machine.</t>
  </si>
  <si>
    <t>Sieve frame changed for silo sifter.</t>
  </si>
  <si>
    <t>Chain tension adjusted for stacker machine.</t>
  </si>
  <si>
    <t>Sieve frame repaired for silo sifter in welding workshop.</t>
  </si>
  <si>
    <t>Preventive maintenance done for jetty conveyors.</t>
  </si>
  <si>
    <t>Cylindr pin fixed and cutter changed for new mobile barley sewing machine SM22.</t>
  </si>
  <si>
    <t>Outlet pipe fixed for silo bin 152 and 156 at g/f.</t>
  </si>
  <si>
    <t>Leakage repaired for mill A sortex machine at cleaning 1/f.</t>
  </si>
  <si>
    <t>Feed dog and cutter adjusted for mobile barley sewing machine.</t>
  </si>
  <si>
    <t>Flap and support bracket repaired in welding workshop and fixed for hammer mill.</t>
  </si>
  <si>
    <t>abul, janak, mohseen, raviullah, azad</t>
  </si>
  <si>
    <t>C channel removed from ceiling in QFI store.</t>
  </si>
  <si>
    <t>abul, janak, puran, robel, perera, raviullah</t>
  </si>
  <si>
    <t>Rinsing air pressure adjusted for mill C at mill 3/f.</t>
  </si>
  <si>
    <t>shahin, azad, raviullah</t>
  </si>
  <si>
    <t>Remove pipe and fixed again for cleaning side screening line.</t>
  </si>
  <si>
    <t>Chute fixed for silo bin 152 and 156 at g/f.</t>
  </si>
  <si>
    <t>Sieve frames for silo sifter repaired in welding workshop.</t>
  </si>
  <si>
    <t>Hydraulic pump chain tension bolt repaired and fixed to Stacker 1.</t>
  </si>
  <si>
    <t>Air connector changed and adjustedment done for new mobile barley sewing machine.</t>
  </si>
  <si>
    <t>Paint removed and adjustment done for old barley sewing machine.</t>
  </si>
  <si>
    <t>Paint removed from feed dog and presser foot and length adjusted for new mobile barley sewing machine SM22.</t>
  </si>
  <si>
    <t>Silo sifter door openened and checked for any leakage.</t>
  </si>
  <si>
    <t>Mill A refeeding hopper removed and pipe fixed at 2/f.</t>
  </si>
  <si>
    <t xml:space="preserve">arif, rizwan, durga, </t>
  </si>
  <si>
    <t>Loose feed dog adjusted for new mobile barley sewing machine.</t>
  </si>
  <si>
    <t>Mill</t>
  </si>
  <si>
    <t>Missing screw fixed for new mobile barley sewing machine SM22.</t>
  </si>
  <si>
    <t>QFI store rack fitting.</t>
  </si>
  <si>
    <t>puran, raviullah</t>
  </si>
  <si>
    <t>Beaters and perforated sheet changed and flap repaired and fixed for hammer mills.</t>
  </si>
  <si>
    <t>abul, shahin, janak, azad, robel</t>
  </si>
  <si>
    <t>Choke cleared for gluton screw for mill C.</t>
  </si>
  <si>
    <t>Grinding done for 1 no. smooth roll.</t>
  </si>
  <si>
    <t>O-O link (130 nos.), pins (100 nos.), disc (280 nos.) and longitudinal link (130 nos.) changed for silo inclined chain conveyor CC102.</t>
  </si>
  <si>
    <t>Broken needle changed for mill B 50 kg packer sewing machine.</t>
  </si>
  <si>
    <t>Air cylinder and limit switch changed for mill C roller body C1B.</t>
  </si>
  <si>
    <t>Adjustment done for mill C bran packer sewing machine.</t>
  </si>
  <si>
    <t>Chain tension adjusted for belt conveyor BC303 for mill B 50 kg packing line.</t>
  </si>
  <si>
    <t>Chain tension adjusted for depositing belt for  mill A Palletizer.</t>
  </si>
  <si>
    <t>Pipe line opened for fumigation for semolina scale and airlock at packing 7/f.</t>
  </si>
  <si>
    <t>Evidence of broken roller bearing to be find so opened chemical feeder for mill B.</t>
  </si>
  <si>
    <t>abul, shahin, azad, mohseen</t>
  </si>
  <si>
    <t>Grinding and sand blasting done for 1 no. roll.</t>
  </si>
  <si>
    <t>Refeeding hopper removed and pipe fixed for mill A at 2/f.</t>
  </si>
  <si>
    <t>roble</t>
  </si>
  <si>
    <t>Spare parts for shipunloader unloaded.</t>
  </si>
  <si>
    <t>kishor, kishan, tariq, sydney</t>
  </si>
  <si>
    <t>Used links shifted to welding workshop from CC102.</t>
  </si>
  <si>
    <t>kishor, sydney, kishan, tariq</t>
  </si>
  <si>
    <t>Chute removed for silo bin 137 at g/f.</t>
  </si>
  <si>
    <t>Belt checking and cutting for old barley.</t>
  </si>
  <si>
    <t>Spare part unloaded for shipunloader.</t>
  </si>
  <si>
    <t>sydney, tariq, kishan, raviullah, shahin, puran, robel</t>
  </si>
  <si>
    <t>Pin removed from links from CC102 in welding workshop.</t>
  </si>
  <si>
    <t>tariq, sydney, kishan</t>
  </si>
  <si>
    <t>Air pipe leakage repaired for Nichrome.</t>
  </si>
  <si>
    <t>Scrapper and switching valve changed for mill C roller body C1A.</t>
  </si>
  <si>
    <t>Leakage repaired for elevator boot section plate for mill A elevator BE201.</t>
  </si>
  <si>
    <t>abul, janak, robel, raviullah, perera</t>
  </si>
  <si>
    <t>Condition checked for mill B elevator BE303 boot section.</t>
  </si>
  <si>
    <t>Preventive maintenace done for mill A flow balancers.</t>
  </si>
  <si>
    <t>abul, janak, rizwan, perera</t>
  </si>
  <si>
    <t>Preventive maintenace done for mill C flow balancers.</t>
  </si>
  <si>
    <t>Paint removed from new barley sewing machine.</t>
  </si>
  <si>
    <t>Disengagement unit changed for mill B roller body C10.</t>
  </si>
  <si>
    <t>Solenoid valve changed for mill B roller body B6F.</t>
  </si>
  <si>
    <t>Preventive maintenance done for silo chain conveyor CC101.</t>
  </si>
  <si>
    <t>Bag holder air cylinder dust seal making for barley line 4.</t>
  </si>
  <si>
    <t>Chock cleared for mill B bran line at mill G/F.</t>
  </si>
  <si>
    <t>abul, arif, ravi</t>
  </si>
  <si>
    <t>Air leakage repaired for mill B bran packer bag holder.</t>
  </si>
  <si>
    <t>Worked at QFI for rack.</t>
  </si>
  <si>
    <t>ravi, puran, perera</t>
  </si>
  <si>
    <t>Loose spring adjusted for 8 meter belt sewing machine for new mobile barley.</t>
  </si>
  <si>
    <t>Gear assmbly repaired and bearing changed for film puller for Nichrome.</t>
  </si>
  <si>
    <t>abul, arif, mohseen, rizwan</t>
  </si>
  <si>
    <t>Broken fork changed for feed roll assembly for mill B roller body B6F.</t>
  </si>
  <si>
    <t>Grinding and sand blasting done for 1 no. smooth roll.</t>
  </si>
  <si>
    <t>Broken air pipe changed for silo bin 137 at G/F.</t>
  </si>
  <si>
    <t>Broken air pipe changed for silo bin 102 slide gate at 6/F.</t>
  </si>
  <si>
    <t>Down side cover opened and rail checked for silo CC102 at 6/F.</t>
  </si>
  <si>
    <t>Maintenance done for silo long chain conveyor CC103. All rails and cleaner checked.</t>
  </si>
  <si>
    <t>Air connector changed and filter cleaned for Italpack.</t>
  </si>
  <si>
    <t>shahin, imtiaz, durga</t>
  </si>
  <si>
    <t>Cylinder checked for barley line 4.</t>
  </si>
  <si>
    <t>Adjustment done for new barley sewing machine.</t>
  </si>
  <si>
    <t>Diverter operated manually for mill B at packing 6/f.</t>
  </si>
  <si>
    <t>Chain sprocket changed for mill A palletizer.</t>
  </si>
  <si>
    <t>Belt changed for Stacker, used stitching machine belt.</t>
  </si>
  <si>
    <t>Mill A compressor tripped.</t>
  </si>
  <si>
    <t>Screw repaired and fixed for mill A chemical feeder at mill 1/f.</t>
  </si>
  <si>
    <t>Grinding and fluting done for 02 nos. smooth rolls.</t>
  </si>
  <si>
    <t>Cutter adjusted and cylinder pin fixed for mill B 50 kg packer sewing machine.</t>
  </si>
  <si>
    <t>nushad, mohseen</t>
  </si>
  <si>
    <t>Air leakage repaired for pallet magazine for mill A palletizer.</t>
  </si>
  <si>
    <t>Pin removed from links in welding workshop.</t>
  </si>
  <si>
    <t>Spare parts shifted from store to silo.</t>
  </si>
  <si>
    <t>Chute removed for silo bin 117 at G/F.</t>
  </si>
  <si>
    <t>Chain tension adjusted for Stacker 2.</t>
  </si>
  <si>
    <t>Broken motor belt, SPZ1200, changed for stacker 2.</t>
  </si>
  <si>
    <t>Pin removed from hydraulic cylinder, so fixed for stacker 2.</t>
  </si>
  <si>
    <t>Cutter adjusted for sewing machine for mill B Bran Packer.</t>
  </si>
  <si>
    <t>Looper adjusted for mill A 50 kg packer sewing machine.</t>
  </si>
  <si>
    <t>Screw fixed for mill A Bran Packer sewing machine.</t>
  </si>
  <si>
    <t>Missing pin fixed and paint removed for new mobile barley sewing machine SM22.</t>
  </si>
  <si>
    <t>Sprocket changed for modular belt for mill B spare metal detector.</t>
  </si>
  <si>
    <t>Rotor changed for mill A chemical feeder at 2/f.</t>
  </si>
  <si>
    <t>Aspiration hose changed for Fawema.</t>
  </si>
  <si>
    <t>10 mm tension increased for screening elevator.</t>
  </si>
  <si>
    <t>naushad, mohseen, robel</t>
  </si>
  <si>
    <t>Grinding and sand blasting done for 02 nos. rolls.</t>
  </si>
  <si>
    <t>Air leakage repaired for bag feeder for Italpack.</t>
  </si>
  <si>
    <t>Leakage repaired for silo chain conveyor CC101.</t>
  </si>
  <si>
    <t>Motor chain tension given and chain alignment done for silo chain conveyor CC117.</t>
  </si>
  <si>
    <t>Paint removed from presser foot and thread plate for barley line 4 sewing machine.</t>
  </si>
  <si>
    <t>Silo chain conveyor CC117 chute removed and cover opened for CC118.</t>
  </si>
  <si>
    <t>kishor, tariq, sydney, kisahn</t>
  </si>
  <si>
    <t>Broken hose and valve changed for mill A compressor A1.</t>
  </si>
  <si>
    <t>Safety rope fitting for ship unloader 1 and 2.</t>
  </si>
  <si>
    <t>Oil cleaned for silo elevator BE102 gear box.</t>
  </si>
  <si>
    <t>Looper adjusted for barley line 4 sewing machine.</t>
  </si>
  <si>
    <t>Patch work done for silo transfer scale.</t>
  </si>
  <si>
    <t>Air leakage repaired for Nichorome.</t>
  </si>
  <si>
    <t>Gear box repaired for chemical feeder and stored as spare.</t>
  </si>
  <si>
    <t>naushan, arif, azad</t>
  </si>
  <si>
    <t>Adjustment done for mill B 50 kg packer sewing machine.</t>
  </si>
  <si>
    <t>naushan, tariq</t>
  </si>
  <si>
    <t>Maintenance done for Nichrome. Oil changed for gear box for film puller, shaft repaired and belt and bearing changed.</t>
  </si>
  <si>
    <t>abul, naushad, janak, mohseen, arif</t>
  </si>
  <si>
    <t>Air leakage repaired for mill C bran bag holder.</t>
  </si>
  <si>
    <t>Rubber sleeve changed for packing bin 363 for mill B.</t>
  </si>
  <si>
    <t>azad, puran, rizwan</t>
  </si>
  <si>
    <t>Grinding and sand blasting done for 01 no. roll.</t>
  </si>
  <si>
    <t>Tire removed for stacker no. 1.</t>
  </si>
  <si>
    <t>Oil topped up for silo elevator BE102.</t>
  </si>
  <si>
    <t>tariq, naushad</t>
  </si>
  <si>
    <t>Leakage repaired for silo elevator BE102 head section.</t>
  </si>
  <si>
    <t>kishor, tariq,kishan</t>
  </si>
  <si>
    <t>Broken air pipe changed for silo bin 153.</t>
  </si>
  <si>
    <t>Paint removed from sewing machine persser foot for new mobile barley.</t>
  </si>
  <si>
    <t>Cover changed, old cover used for mill A F1 impact machine.</t>
  </si>
  <si>
    <t>arif, janak, azad, puran, rizwan</t>
  </si>
  <si>
    <t>Inspection door made and fixed for mill C packing scale at 1/f.</t>
  </si>
  <si>
    <t>abul, arif, janak, mohseen, robel, perera</t>
  </si>
  <si>
    <t>Hanger bearing bush changed for mill C dampening screw conveyor.</t>
  </si>
  <si>
    <t>azad, rizwan, raviullah</t>
  </si>
  <si>
    <t>Grinding and fluting done for B4F roll.</t>
  </si>
  <si>
    <t>Chain fixed for gravity spout diverter for mill A at mill 4/f.</t>
  </si>
  <si>
    <t>Broken flexible pipe changed for Vigan 1.</t>
  </si>
  <si>
    <t>Leakage repaired for silo long chain conveyor CC103.</t>
  </si>
  <si>
    <t>Net fitting for container near bunker 3.</t>
  </si>
  <si>
    <t>Chain tension adjusted for stacker.</t>
  </si>
  <si>
    <t>Conveyor cover fixed for silo chain conveyor CC113.</t>
  </si>
  <si>
    <t>Conveyor cover fixed for silo chain conveyor CC114.</t>
  </si>
  <si>
    <t>Separator and destoner opened for cleaning for mill A and mill B.</t>
  </si>
  <si>
    <t>Flour screw conveyor opened for cleaning for mill D at 2/f.</t>
  </si>
  <si>
    <t>Diverter operated manually for mill A packing 6/F.</t>
  </si>
  <si>
    <t>Roll pair changed for mill B roller bodies B4C and B5C.</t>
  </si>
  <si>
    <t>arif, azad, mohseen, puran, robel</t>
  </si>
  <si>
    <t>Sieves opened for cleaning for mill C destoner.</t>
  </si>
  <si>
    <t>Filter sleeve and airlock removed for new mobile barley dust collector.</t>
  </si>
  <si>
    <t>Filter sleeve and airlock removed for Alapal elvator.</t>
  </si>
  <si>
    <t>Chain tension adjusted and hydraulic oil, 7 lt, topped up for stacker 2.</t>
  </si>
  <si>
    <t>Sleeve made and fixed for Alapal discharge hopper.</t>
  </si>
  <si>
    <t>Bag holder cotton and rubber and air connector changed for old barley line.</t>
  </si>
  <si>
    <t>Feeler changed for sewing machine and air regulator changed for old barley line.</t>
  </si>
  <si>
    <t>Sleeves (78 nos.) removed for cleaning for silo intake line dust collector at 5/F.</t>
  </si>
  <si>
    <t>Sleeves (39 nos.) removed for cleaning for silo transfer line dust collector at 4/F.</t>
  </si>
  <si>
    <t>Motor sprocket and chain changed for Alapala dust collector.</t>
  </si>
  <si>
    <t>Choke cleared for mill A aspiration line at mill G/F.</t>
  </si>
  <si>
    <t>Choke cleared for mill C aspiration line at mill G/F.</t>
  </si>
  <si>
    <t>Dust collector sleeves fixed for silo at 4/f.</t>
  </si>
  <si>
    <t>Dust collector sleeves fixed for silo at 5/f.</t>
  </si>
  <si>
    <t>Choke cleared for mill A F1 scale screw conveyor at 1/F.</t>
  </si>
  <si>
    <t>Dust collector sleeve cleaned and fixed for mill A at cleaning 6/f.</t>
  </si>
  <si>
    <t>Dust collector sleeve cleaned and fixed for mill B at cleaning 6/f.</t>
  </si>
  <si>
    <t>Drum sieves opened for cleaning for mill A, B and C.</t>
  </si>
  <si>
    <t>Oil changed for all gearboxes for mill A Palletizer.</t>
  </si>
  <si>
    <t>abul, azad, mohseen, perera</t>
  </si>
  <si>
    <t>Oil changed for all gearboxes for mill B Palletizer.</t>
  </si>
  <si>
    <t>arif, janak, rizwan, raviullah</t>
  </si>
  <si>
    <t>abul, azad, mohseen, robel, perera</t>
  </si>
  <si>
    <t>arif, janak, puran, rizwan, raviullah</t>
  </si>
  <si>
    <t>Preventive maintenance done for silo elevator BE 101, 102, 103 and 104.</t>
  </si>
  <si>
    <t>Chock removed for silo bin 138 slide gate at 6/f.</t>
  </si>
  <si>
    <t>Air pipe leakage repaired for dust collector for barley 4.</t>
  </si>
  <si>
    <t>Sprocket teeth hardened by quenching for Stacker.</t>
  </si>
  <si>
    <t>Hydraulic tension rod broken, so removed and welded and fixed for stacker 1.</t>
  </si>
  <si>
    <t>Chain tension adjusted for sprocket for Stacker.</t>
  </si>
  <si>
    <t>Grinding and flutind done for B4F roll.</t>
  </si>
  <si>
    <t>Repair done for F1 impeller cover in welding workshop.</t>
  </si>
  <si>
    <t>Conveyor roller jammed, so bearings changed and cleaning done for other roller for Italpack.</t>
  </si>
  <si>
    <t>Outlet pipe opened to clear chock for mill B bran finisher.</t>
  </si>
  <si>
    <t>Inspection glass changed for silo filter tank.</t>
  </si>
  <si>
    <t>Belt tension adjusted for film puller for Nichrome.</t>
  </si>
  <si>
    <t>Sprocket and chain fixed for Stacker 1.</t>
  </si>
  <si>
    <t>Hydraulic tension rod broken, so fixed for Stacket 2.</t>
  </si>
  <si>
    <t>Filter sleeves cleaned and fixed for ship unloader 1 dust collector.</t>
  </si>
  <si>
    <t>kishor, sydney, tariq, puran</t>
  </si>
  <si>
    <t>Preventive maintenance done for ship unloader 1 compressor.</t>
  </si>
  <si>
    <t>Greasing done for slewing gear for  ship unloader 1.</t>
  </si>
  <si>
    <t>Broken rope changed for horizontal tirak for shipunloader 1.</t>
  </si>
  <si>
    <t>confirm</t>
  </si>
  <si>
    <t>Air leakager repaied for Italpack.</t>
  </si>
  <si>
    <t>Chute fixed for silo bin 117.</t>
  </si>
  <si>
    <t>Mixing machine hinge repaired for mill 2/f.</t>
  </si>
  <si>
    <t>Impact machine opened for cleaning for mill A.</t>
  </si>
  <si>
    <t>Bearing bolt missing so fixed for mill A F1 scale.</t>
  </si>
  <si>
    <t>Link fixed for broken chain for lifting table for mill A Palletizer.</t>
  </si>
  <si>
    <t>abul, arif, azad,robel</t>
  </si>
  <si>
    <t>Filter sleeves cleaned and fixed for ship unloader 2.</t>
  </si>
  <si>
    <t>Greasing done for slewing gear for ship unloader 2.</t>
  </si>
  <si>
    <t>Servo cylinder adjusted for  mill A roller body C4.</t>
  </si>
  <si>
    <t>Air pipe leakager repaired for mill B Palletizer.</t>
  </si>
  <si>
    <t>Alignment done for pallet lifting table for mill A Palletizer.</t>
  </si>
  <si>
    <t>Gear box and rotor changed for mill B chemical feeder.</t>
  </si>
  <si>
    <t>azad, rizwan, perera</t>
  </si>
  <si>
    <t>Preventive maintenance done for mill side compressors.</t>
  </si>
  <si>
    <t>Loading/unloading kit changed for mill C compressor C1.</t>
  </si>
  <si>
    <t>NFC  machine stock checked.</t>
  </si>
  <si>
    <t>abul, mohseen, arif, robel</t>
  </si>
  <si>
    <t>Gear box repaired for chemical feeder in workshop. Oil seal changed.</t>
  </si>
  <si>
    <t>Impeller opened for mill D impact detacher to change motor at mill 2/F.</t>
  </si>
  <si>
    <t>naushad, azad, rizwan</t>
  </si>
  <si>
    <t>Fluting done for B1 roll.</t>
  </si>
  <si>
    <t>Roll pair changed for mill A roller body C1B(1).</t>
  </si>
  <si>
    <t>arif, mohseen, robel</t>
  </si>
  <si>
    <t>Mixer machine opened for mill A packing 3/f.</t>
  </si>
  <si>
    <t>Bin chock so opened cleaned and fixed for mill A bran filter.</t>
  </si>
  <si>
    <t>Assissted operator in setting 1kg on Italpack.</t>
  </si>
  <si>
    <t>Chute removed for silo bin 117.</t>
  </si>
  <si>
    <t>Chain tension adjusted for Stacker.</t>
  </si>
  <si>
    <t>Leakage repaired for conveyor at silo basement.</t>
  </si>
  <si>
    <t>Broken air pipe changed for silo bin 106 at 6/f.</t>
  </si>
  <si>
    <t>Clutch adjusted for Vigan machine.</t>
  </si>
  <si>
    <t>Chain cover removed and cleaning and fixing for silo CC116.</t>
  </si>
  <si>
    <t>Covers opened for silo intake scale and checked.</t>
  </si>
  <si>
    <t>All conveyor checked and sewing machine checked for old barley, new barley and barley 4.</t>
  </si>
  <si>
    <t>Present during ship unloader 1 and 2 start time.</t>
  </si>
  <si>
    <t>Broken needle changed for old barley sewing machine SM20.</t>
  </si>
  <si>
    <t>Fasteners fixed for wooden link for slat conveyor for barley line 4.</t>
  </si>
  <si>
    <t>Feeler and belt tension adjuted for old barley line sewing machine.</t>
  </si>
  <si>
    <t>Screening line leakage repaired for silo to cleaning at 4/f.</t>
  </si>
  <si>
    <t>Vibration and temperature readings observed for ship unloaders.</t>
  </si>
  <si>
    <t>Rubber gasket fixed for mobile barley scale.</t>
  </si>
  <si>
    <t>Bag holder cloth changed for old barley.</t>
  </si>
  <si>
    <t>kishor, sydney, tari1</t>
  </si>
  <si>
    <t>Leakage repaired for ship unloader 1 airlock.</t>
  </si>
  <si>
    <t>kihosr, tariq</t>
  </si>
  <si>
    <t>Cotter pin fixed for barley 4 sewing machine.</t>
  </si>
  <si>
    <t>Cutter adjusted for barley 4 sewing machine.</t>
  </si>
  <si>
    <t>Tension adjusted for silo long chain conveyor CC103.</t>
  </si>
  <si>
    <t>Airlock choke cleared for barley 4 dust collector.</t>
  </si>
  <si>
    <t>Leakager repaired for Elevator chute for barley 4.</t>
  </si>
  <si>
    <t>Fasteners fixed for 6m slat belt wooden link for barley 4.</t>
  </si>
  <si>
    <t>Feeler adjusted for barley 4 sewing machine.</t>
  </si>
  <si>
    <t>Sheets removed for bunker 5.</t>
  </si>
  <si>
    <t>Bag holder dust air line plate making for barley 4.</t>
  </si>
  <si>
    <t>Preventive maintenance done for silo 7/f aspiration fan.</t>
  </si>
  <si>
    <t>Refeeding hopper removed and pipe connected for mill A at 2/f.</t>
  </si>
  <si>
    <t>Air dryer air pipe blockage cleared and portal conveyor manually started and checked for ship unloader 1.</t>
  </si>
  <si>
    <t>Air lock blocked, so cleared for ship unloader 2.</t>
  </si>
  <si>
    <t>Air pipe leakage repaired for old barley.</t>
  </si>
  <si>
    <t>Air pipe changed for mill A roller body C1B and C4.</t>
  </si>
  <si>
    <t>Air cylinder adjusted for Fawema.</t>
  </si>
  <si>
    <t>Bag turner adjusted for barley 4.</t>
  </si>
  <si>
    <t>Aspiration door movable hinge adjusted for mill B roll body C2.</t>
  </si>
  <si>
    <t>Broken wooden links changed for slat conveyor for barley 4.</t>
  </si>
  <si>
    <t>Bag turner adjusted for barley 4 belt conveyor.</t>
  </si>
  <si>
    <t>Air pipe changed for bag holder for mill B 50 kg packer.</t>
  </si>
  <si>
    <t>Sheet removed for bunker 5.</t>
  </si>
  <si>
    <t>mohseen, azad, kishan</t>
  </si>
  <si>
    <t>Preventive maintenance done for mill A for milling section.</t>
  </si>
  <si>
    <t>Preventive maintenance done for mill B for milling section.</t>
  </si>
  <si>
    <t>Thread guide adjusted for barley 4 sewing machine.</t>
  </si>
  <si>
    <t>Cleanig nozzle removed and regular suction nozzle fixed for ship unloader 1.</t>
  </si>
  <si>
    <t>mohseen, kishan</t>
  </si>
  <si>
    <t>Sewing machine checked with electrical for 6m belt for barley 4.</t>
  </si>
  <si>
    <t>mosheen, kishan</t>
  </si>
  <si>
    <t>Shovel making in workshop for forklift for silo bunker operation.</t>
  </si>
  <si>
    <t>Sortex hopper repaired in workshop.</t>
  </si>
  <si>
    <t>Pipe fixed for mill C cyclone B3 at mill 4/f.</t>
  </si>
  <si>
    <t>Magnehelic pipe fixed for mill A destoner.</t>
  </si>
  <si>
    <t>Empty bag gripper problem so solenoid checked and air pipe leakage repaired in machine base for Italpack.</t>
  </si>
  <si>
    <t>Belt gear box rope stuck in pully so noise problem for mill B conveyor at packing G/f.</t>
  </si>
  <si>
    <t>abul, arif, azad, rizwan</t>
  </si>
  <si>
    <t>Mill A compressor restarted.</t>
  </si>
  <si>
    <t>Sewing machine SM2 repaired in workshop and shaft knife drive changed.</t>
  </si>
  <si>
    <t>naushad, mohseen</t>
  </si>
  <si>
    <t>Broken chain repaired for mill A and mill B palletizer.</t>
  </si>
  <si>
    <t>Feed roll air connector changed for mill A roll C4.</t>
  </si>
  <si>
    <t>Metal detector fixed for mill B 50 kg.</t>
  </si>
  <si>
    <t>Gear box oil changed for mill B packing side.</t>
  </si>
  <si>
    <t>janak, ravi</t>
  </si>
  <si>
    <t>Bolt changed for 10 kg packer bag holder.</t>
  </si>
  <si>
    <t>Filter sleeves opened for cleaning and fixed for mill B dust collector at cleaning 6/f.</t>
  </si>
  <si>
    <t>Plant sifter inside damaged spacer changed for mill B.</t>
  </si>
  <si>
    <t>Preventive maintenance done for mill A, B and C for packing side.</t>
  </si>
  <si>
    <t>Preventive maintenance done for mill B and mill C for cleanign side.</t>
  </si>
  <si>
    <t>Predictive Maintenance</t>
  </si>
  <si>
    <t>Corrective in Hrs</t>
  </si>
  <si>
    <t>Preventive in Hrs</t>
  </si>
  <si>
    <t>Breakdown in Hrs</t>
  </si>
  <si>
    <t>M/c Running</t>
  </si>
  <si>
    <t>M/c stope for PM</t>
  </si>
  <si>
    <t>Hrs</t>
  </si>
  <si>
    <t>A</t>
  </si>
  <si>
    <t>B</t>
  </si>
  <si>
    <t>C</t>
  </si>
  <si>
    <t>D</t>
  </si>
  <si>
    <t>Total Hrs</t>
  </si>
  <si>
    <t xml:space="preserve">Mill C </t>
  </si>
  <si>
    <t>Packers</t>
  </si>
  <si>
    <t>Other</t>
  </si>
  <si>
    <t>MaintType</t>
  </si>
  <si>
    <t xml:space="preserve"> -</t>
  </si>
  <si>
    <t>Hareesh/Jareesh</t>
  </si>
  <si>
    <t>Air Compr</t>
  </si>
  <si>
    <t>Paint Job</t>
  </si>
  <si>
    <t>Lab</t>
  </si>
  <si>
    <t>Workshop</t>
  </si>
  <si>
    <t>Painting</t>
  </si>
  <si>
    <t>Fabrication</t>
  </si>
  <si>
    <t>Roll change</t>
  </si>
  <si>
    <t>Repair</t>
  </si>
  <si>
    <t>Vigan 2</t>
  </si>
  <si>
    <t>Sewing Machine</t>
  </si>
  <si>
    <t>Semolina</t>
  </si>
  <si>
    <t>Oil Plant</t>
  </si>
  <si>
    <t>Stacker 1</t>
  </si>
  <si>
    <t>Material Shifting</t>
  </si>
  <si>
    <t>Roll Preparation</t>
  </si>
  <si>
    <t xml:space="preserve"> - </t>
  </si>
  <si>
    <t>Silo List</t>
  </si>
  <si>
    <t>Mill A List</t>
  </si>
  <si>
    <t>Mill B List</t>
  </si>
  <si>
    <t>Screening</t>
  </si>
  <si>
    <t>Cleaning B</t>
  </si>
  <si>
    <t>Silo - Shipunloader</t>
  </si>
  <si>
    <t>Milling B</t>
  </si>
  <si>
    <t>Silo - Jetty Conveyor</t>
  </si>
  <si>
    <t>Hammer Mills</t>
  </si>
  <si>
    <t>Packing B</t>
  </si>
  <si>
    <t>Silo - Barley Old</t>
  </si>
  <si>
    <t>Cleaning A</t>
  </si>
  <si>
    <t>Silo - Barley Mobile</t>
  </si>
  <si>
    <t>Milling A</t>
  </si>
  <si>
    <t>Palletizer</t>
  </si>
  <si>
    <t>Silo - Barley New</t>
  </si>
  <si>
    <t>Packing A</t>
  </si>
  <si>
    <t>10 kg Flour</t>
  </si>
  <si>
    <t>Bran Packer</t>
  </si>
  <si>
    <t>Silo - Barley Packing</t>
  </si>
  <si>
    <t>Harish/Jarish</t>
  </si>
  <si>
    <t>Flour Packer</t>
  </si>
  <si>
    <t>Silo - Bunker Operation</t>
  </si>
  <si>
    <t>Silo - Alapala</t>
  </si>
  <si>
    <t>Automobile</t>
  </si>
  <si>
    <t>Silo - Other</t>
  </si>
  <si>
    <t>Void</t>
  </si>
  <si>
    <t>Air Compressor</t>
  </si>
  <si>
    <t>Silo - Cleaning A</t>
  </si>
  <si>
    <t>Silo - Cleaning B</t>
  </si>
  <si>
    <t>Forklift</t>
  </si>
  <si>
    <t>Silo - Cleaning C</t>
  </si>
  <si>
    <t>Barley Line 1</t>
  </si>
  <si>
    <t>Barley Line 2</t>
  </si>
  <si>
    <t>Barley Line 3</t>
  </si>
  <si>
    <t>Cleaning C</t>
  </si>
  <si>
    <t>Repair Work</t>
  </si>
  <si>
    <t>Cleaning D</t>
  </si>
  <si>
    <t>Stitching Machine</t>
  </si>
  <si>
    <t>Cleaning - H/J</t>
  </si>
  <si>
    <t>Window/Door</t>
  </si>
  <si>
    <t>Cleaning - Screen</t>
  </si>
  <si>
    <t>Welding Work</t>
  </si>
  <si>
    <t>Cleaning - Other</t>
  </si>
  <si>
    <t>Milling C</t>
  </si>
  <si>
    <t>Milling D</t>
  </si>
  <si>
    <t>Milling - Other</t>
  </si>
  <si>
    <t>St. M/c - Portable</t>
  </si>
  <si>
    <t>Packing C</t>
  </si>
  <si>
    <t>Packing D</t>
  </si>
  <si>
    <t>50 kg Flour A</t>
  </si>
  <si>
    <t>50 kg Flour B</t>
  </si>
  <si>
    <t>Packing - Other</t>
  </si>
  <si>
    <t>Other - Automobile</t>
  </si>
  <si>
    <t>Other - Air Compressor</t>
  </si>
  <si>
    <t>Other - Fabrication</t>
  </si>
  <si>
    <t>Other - Forklift</t>
  </si>
  <si>
    <t>Other - Material Shifting</t>
  </si>
  <si>
    <t>Other - Oil Plant</t>
  </si>
  <si>
    <t>Other - Painting</t>
  </si>
  <si>
    <t>Other - Repair Work</t>
  </si>
  <si>
    <t>Other - Stitching Machine</t>
  </si>
  <si>
    <t>Other - Window/Door</t>
  </si>
  <si>
    <t>Other - Welding Work</t>
  </si>
  <si>
    <t>50 kg  Flour</t>
  </si>
  <si>
    <t>Bran packer</t>
  </si>
  <si>
    <t>Harish / jarish</t>
  </si>
  <si>
    <t xml:space="preserve">Semilina </t>
  </si>
  <si>
    <t>Ital pack</t>
  </si>
  <si>
    <t>Nicrome</t>
  </si>
  <si>
    <t>marmak</t>
  </si>
  <si>
    <t>Faweema</t>
  </si>
  <si>
    <t xml:space="preserve">B  </t>
  </si>
  <si>
    <t>Line1</t>
  </si>
  <si>
    <t>Line2</t>
  </si>
  <si>
    <t>Line3</t>
  </si>
  <si>
    <t>Line4</t>
  </si>
  <si>
    <t>SN</t>
  </si>
  <si>
    <t>PartCode</t>
  </si>
  <si>
    <t>W/O NO.</t>
  </si>
  <si>
    <t>WO STATUS</t>
  </si>
  <si>
    <t>Variant Code</t>
  </si>
  <si>
    <t>ERP Code</t>
  </si>
  <si>
    <t>Description</t>
  </si>
  <si>
    <t>Qty.</t>
  </si>
  <si>
    <t>Machine</t>
  </si>
  <si>
    <t>Employee</t>
  </si>
  <si>
    <t>Vendor</t>
  </si>
  <si>
    <t>9848G250/100</t>
  </si>
  <si>
    <t>QFMMWO00014-0120</t>
  </si>
  <si>
    <t>SPPMMS4475</t>
  </si>
  <si>
    <t>Needle</t>
  </si>
  <si>
    <t>SEW</t>
  </si>
  <si>
    <t>MOHSEEN</t>
  </si>
  <si>
    <t>UNION SPECIAL</t>
  </si>
  <si>
    <t>UXN-56001-081</t>
  </si>
  <si>
    <t>QFMMWO00010-0120</t>
  </si>
  <si>
    <t>CLOSED</t>
  </si>
  <si>
    <t>SPPMMS0054</t>
  </si>
  <si>
    <t>BALL BEARING SEALING DISK 40X52X7 MM</t>
  </si>
  <si>
    <t>BRAN PACKER</t>
  </si>
  <si>
    <t>MILL C</t>
  </si>
  <si>
    <t>ABUL</t>
  </si>
  <si>
    <t>BUHLER</t>
  </si>
  <si>
    <t>MNSG-40254-010</t>
  </si>
  <si>
    <t>SPPMMS4002</t>
  </si>
  <si>
    <t>SEAL RING</t>
  </si>
  <si>
    <t>MNSG-50168-010</t>
  </si>
  <si>
    <t>SPPMMS3741</t>
  </si>
  <si>
    <t>FELT RING 40X53X5</t>
  </si>
  <si>
    <t>UXN-44018-129</t>
  </si>
  <si>
    <t>SPPMMS3700</t>
  </si>
  <si>
    <t>O-RING</t>
  </si>
  <si>
    <t>UXN-44042-028</t>
  </si>
  <si>
    <t>SPPMMS3679</t>
  </si>
  <si>
    <t>OIL SEAL 45X52X4</t>
  </si>
  <si>
    <t>MWPU-83000-810</t>
  </si>
  <si>
    <t>QFMMWO00004-0220</t>
  </si>
  <si>
    <t>SPPMMS3949</t>
  </si>
  <si>
    <t>STAR BEARING</t>
  </si>
  <si>
    <t>sew</t>
  </si>
  <si>
    <t>DFZC-10635-050</t>
  </si>
  <si>
    <t>QFMMWO00011-0120</t>
  </si>
  <si>
    <t>SPPMMS3854</t>
  </si>
  <si>
    <t>Peforated Sheet D=3</t>
  </si>
  <si>
    <t>HAMMER MILLS</t>
  </si>
  <si>
    <t>MILL</t>
  </si>
  <si>
    <t>QFMMWO00013-0120</t>
  </si>
  <si>
    <t>TARIQ</t>
  </si>
  <si>
    <t>9854G200/80</t>
  </si>
  <si>
    <t>SPPMMS0534</t>
  </si>
  <si>
    <t>NEEDLE</t>
  </si>
  <si>
    <t>C10068C</t>
  </si>
  <si>
    <t>QFIMWO00013-0120</t>
  </si>
  <si>
    <t>LOOPER THREAD GUIDE</t>
  </si>
  <si>
    <t xml:space="preserve">SM 4 </t>
  </si>
  <si>
    <t>MILL B</t>
  </si>
  <si>
    <t>CSS1120710SP</t>
  </si>
  <si>
    <t>SPPMMS4768</t>
  </si>
  <si>
    <t xml:space="preserve">SCREW </t>
  </si>
  <si>
    <t>SM 5</t>
  </si>
  <si>
    <t>BSXX-12611-001</t>
  </si>
  <si>
    <t>QFMMWO00012-0120</t>
  </si>
  <si>
    <t>SPPMMS5352</t>
  </si>
  <si>
    <t xml:space="preserve">SERVICE KIT ORIGA CYL </t>
  </si>
  <si>
    <t>SORTEX</t>
  </si>
  <si>
    <t>UXS-23041-128</t>
  </si>
  <si>
    <t>QFMMWO00023-0120</t>
  </si>
  <si>
    <t>SPPMMS4127</t>
  </si>
  <si>
    <t>Repair kit DU-60/125 Pneumatic cylinder</t>
  </si>
  <si>
    <t>ROLLER BODY</t>
  </si>
  <si>
    <t>AZAD</t>
  </si>
  <si>
    <t>HABASIT</t>
  </si>
  <si>
    <t>QFMMWO00024-0120</t>
  </si>
  <si>
    <t>SPPMMS6433</t>
  </si>
  <si>
    <t>GRIP CONVEYOR BELT</t>
  </si>
  <si>
    <t>14 MTR</t>
  </si>
  <si>
    <t>MOBILE BARLEY</t>
  </si>
  <si>
    <t>BARLEY</t>
  </si>
  <si>
    <t>UXS-23041-129</t>
  </si>
  <si>
    <t>QFMMWO00025-0120</t>
  </si>
  <si>
    <t>SPPMMS4132</t>
  </si>
  <si>
    <t>SPARE PART KIT DU 80</t>
  </si>
  <si>
    <t>BRAN BAG HOLDER</t>
  </si>
  <si>
    <t>UNN-32040-085</t>
  </si>
  <si>
    <t>SPPMMS5361</t>
  </si>
  <si>
    <t xml:space="preserve">HOOK TO TONGS SIZE 70 NICKEL PLATED EYELET ROTATABLE </t>
  </si>
  <si>
    <t>X</t>
  </si>
  <si>
    <t>BC211P16</t>
  </si>
  <si>
    <t>DON’T ISSUE SEPARATELY</t>
  </si>
  <si>
    <t>SPPMMS0678</t>
  </si>
  <si>
    <t>NEEDLE BAG CLOSING MACHINE</t>
  </si>
  <si>
    <t>BARLEY LINE 4</t>
  </si>
  <si>
    <t>A10508RE</t>
  </si>
  <si>
    <t>QFMMWO00026-0120</t>
  </si>
  <si>
    <t>SPPMMS0647</t>
  </si>
  <si>
    <t>Feeler Long</t>
  </si>
  <si>
    <t>SPPMMS0953</t>
  </si>
  <si>
    <t>KNIFE RETURN SPRING</t>
  </si>
  <si>
    <t>NICHROME</t>
  </si>
  <si>
    <t>PACKER</t>
  </si>
  <si>
    <t>UNS-16503-001</t>
  </si>
  <si>
    <t>SPPMMS4108</t>
  </si>
  <si>
    <t>Pressure regulator 0.5…10bar 1/4"(Rep UXS-16014-036)</t>
  </si>
  <si>
    <t>UNS-36016-005</t>
  </si>
  <si>
    <t>SPPMMS4107</t>
  </si>
  <si>
    <t>Manometer 0-10 bar G 1/8" MAT1</t>
  </si>
  <si>
    <t>UNM-29008-014</t>
  </si>
  <si>
    <t>QFMMWO00027-0120</t>
  </si>
  <si>
    <t>SPPMMS4257</t>
  </si>
  <si>
    <t>Retarding Belt 1400X6072</t>
  </si>
  <si>
    <t>A, PALLETIZER</t>
  </si>
  <si>
    <t>QFMMWO00028-0120</t>
  </si>
  <si>
    <t>NEW BARLEY</t>
  </si>
  <si>
    <t>KISHOR</t>
  </si>
  <si>
    <t>UXS-49004-001</t>
  </si>
  <si>
    <t>NO CODE</t>
  </si>
  <si>
    <t>Signal board 5VS,G1/8"</t>
  </si>
  <si>
    <t>C2A</t>
  </si>
  <si>
    <t>UXS-49000-010</t>
  </si>
  <si>
    <t>QFMMWO00035-0120</t>
  </si>
  <si>
    <t>SPPMMS3643</t>
  </si>
  <si>
    <t>Limit switch Mini PXC-M121 reinforced</t>
  </si>
  <si>
    <t>G10084B</t>
  </si>
  <si>
    <t>QFMMWO00039-0120</t>
  </si>
  <si>
    <t>SPPMMS0638</t>
  </si>
  <si>
    <t>Bellow Assembly</t>
  </si>
  <si>
    <t>SM 18</t>
  </si>
  <si>
    <t>660-1071</t>
  </si>
  <si>
    <t>QFIMWO00047-0120</t>
  </si>
  <si>
    <t>SPPMMS0762</t>
  </si>
  <si>
    <t>Oil Filter</t>
  </si>
  <si>
    <t>671D55</t>
  </si>
  <si>
    <t>SPPMMS0515</t>
  </si>
  <si>
    <t>800-001-7764</t>
  </si>
  <si>
    <t>QFIMWO00048-0120</t>
  </si>
  <si>
    <t>SPPMMS1047</t>
  </si>
  <si>
    <t>Piston Air vibration VI-PN-EPK022K22</t>
  </si>
  <si>
    <t>FAWEMA</t>
  </si>
  <si>
    <t>QFI</t>
  </si>
  <si>
    <t>999-411G1/8-6</t>
  </si>
  <si>
    <t>QFMMWO00038-0120</t>
  </si>
  <si>
    <t>SPPMMS5314</t>
  </si>
  <si>
    <t xml:space="preserve">CORNER CONNECTOR </t>
  </si>
  <si>
    <t>9848GF250/100</t>
  </si>
  <si>
    <t>SPPMMS5310</t>
  </si>
  <si>
    <t xml:space="preserve">NEEDLE </t>
  </si>
  <si>
    <t>MPS-50059-010</t>
  </si>
  <si>
    <t>QFMMWO00036-0120</t>
  </si>
  <si>
    <t>SPPMMS4327</t>
  </si>
  <si>
    <t>Coupling key AKS 59</t>
  </si>
  <si>
    <t>4/F CYCLONE</t>
  </si>
  <si>
    <t>QFMMWO00040-0120</t>
  </si>
  <si>
    <t>SM 2</t>
  </si>
  <si>
    <t>660-1152</t>
  </si>
  <si>
    <t>SPPMMS5487</t>
  </si>
  <si>
    <t>LIP SEAL</t>
  </si>
  <si>
    <t>C10069C</t>
  </si>
  <si>
    <t>SPPMMS5313</t>
  </si>
  <si>
    <t xml:space="preserve">KNIFE ASSEMBLY </t>
  </si>
  <si>
    <t>C10047C</t>
  </si>
  <si>
    <t>SPPMMS6776</t>
  </si>
  <si>
    <t>DOWEL PIN</t>
  </si>
  <si>
    <t>UNS-96003-010</t>
  </si>
  <si>
    <t>QFMMWO00010-0220</t>
  </si>
  <si>
    <t>SPPMMS5359</t>
  </si>
  <si>
    <t xml:space="preserve">SWITCHING VALVE COMPLETE </t>
  </si>
  <si>
    <t>ROLLER C9</t>
  </si>
  <si>
    <t>MZAF-84004-810</t>
  </si>
  <si>
    <t>MILL C STOCK</t>
  </si>
  <si>
    <t>INLET BEAK (MILL C STOCK)</t>
  </si>
  <si>
    <t>FB 403</t>
  </si>
  <si>
    <t>UNN-50000-302</t>
  </si>
  <si>
    <t>QFMMWO00037-0120</t>
  </si>
  <si>
    <t>SPPMMS4090</t>
  </si>
  <si>
    <t>Coupling flange</t>
  </si>
  <si>
    <t>CHEM FEEDER 1.F</t>
  </si>
  <si>
    <t>UNN-50000-904</t>
  </si>
  <si>
    <t>SPPMMS4280</t>
  </si>
  <si>
    <t>Transmitting Star L-075 SOX</t>
  </si>
  <si>
    <t>MZMN-50018-010</t>
  </si>
  <si>
    <t>SPPMMS4279</t>
  </si>
  <si>
    <t>UNM-29103-022</t>
  </si>
  <si>
    <t>QFMMWO00006-0220</t>
  </si>
  <si>
    <t>SPPMMS3692</t>
  </si>
  <si>
    <t>Carrier Roll D=89X1379</t>
  </si>
  <si>
    <t>MILL B PALLETIZER</t>
  </si>
  <si>
    <t>JANAK</t>
  </si>
  <si>
    <t>999114B</t>
  </si>
  <si>
    <t>QFM</t>
  </si>
  <si>
    <t>N/A</t>
  </si>
  <si>
    <t>LOCTITE GLUE 648</t>
  </si>
  <si>
    <t>29916REB</t>
  </si>
  <si>
    <t>QFMMWO00018-0220</t>
  </si>
  <si>
    <t>SPPMMS4502</t>
  </si>
  <si>
    <t>Repair Set</t>
  </si>
  <si>
    <t>QFIMWO00046-0120</t>
  </si>
  <si>
    <t>BROWN RUBBER</t>
  </si>
  <si>
    <t>ITALPACK</t>
  </si>
  <si>
    <t>UNR-56223-018</t>
  </si>
  <si>
    <t>QFMMWO00005-0220</t>
  </si>
  <si>
    <t>SPPMMS4182</t>
  </si>
  <si>
    <t>SYNTHETIC HOSE 12/10 BLUE PVC</t>
  </si>
  <si>
    <t>5 MTR</t>
  </si>
  <si>
    <t>671-255M</t>
  </si>
  <si>
    <t>QFMMWO00007-0220</t>
  </si>
  <si>
    <t>SPPMMS7270</t>
  </si>
  <si>
    <t>SOLENOID VALVE 24V/DC</t>
  </si>
  <si>
    <t>RNT-83044-820</t>
  </si>
  <si>
    <t>QFMMWO00053-0120</t>
  </si>
  <si>
    <t>SPPMMS3912</t>
  </si>
  <si>
    <t>Return Rail 40/10 L=1600</t>
  </si>
  <si>
    <t>CC103</t>
  </si>
  <si>
    <t>SILO</t>
  </si>
  <si>
    <t>QFIMWO00018-0220</t>
  </si>
  <si>
    <t>SM 15</t>
  </si>
  <si>
    <t>QFMMWO00011-0220</t>
  </si>
  <si>
    <t>ROLLER C4</t>
  </si>
  <si>
    <t>MILL D</t>
  </si>
  <si>
    <t>ARIF</t>
  </si>
  <si>
    <t>QFMMWO00008-0220</t>
  </si>
  <si>
    <t>MILL A</t>
  </si>
  <si>
    <t>SHAHIN</t>
  </si>
  <si>
    <t>UNS-16081-001</t>
  </si>
  <si>
    <t>QFMMWO00012-0220</t>
  </si>
  <si>
    <t>SPPMMS3847</t>
  </si>
  <si>
    <t>Single solenoid valve 5/2 way SXE 9573-170-00B WEGE,DN8</t>
  </si>
  <si>
    <t>BIN 150</t>
  </si>
  <si>
    <t>UNN-44009-210</t>
  </si>
  <si>
    <t>QFMMWO00024-0220</t>
  </si>
  <si>
    <t>SPPMMS3865</t>
  </si>
  <si>
    <t>SHAFT SEAL DIA 25/40X8</t>
  </si>
  <si>
    <t>Bran bin 362 gearbox</t>
  </si>
  <si>
    <t>RIZWAN</t>
  </si>
  <si>
    <t>MWPK-40102-020</t>
  </si>
  <si>
    <t>QFMMWO00013-0220</t>
  </si>
  <si>
    <t>SPPMMS3600</t>
  </si>
  <si>
    <t>Clamping Belt I=584</t>
  </si>
  <si>
    <t>MDDM-84155-820</t>
  </si>
  <si>
    <t>QFMMWO00014-0220</t>
  </si>
  <si>
    <t>CNPMCL0003</t>
  </si>
  <si>
    <t>SCRAPPER KNIFE</t>
  </si>
  <si>
    <t>CIAT, CIAB</t>
  </si>
  <si>
    <t>UXN-22006-103</t>
  </si>
  <si>
    <t>QFMMWO00017-0220</t>
  </si>
  <si>
    <t>SPPMMS3586</t>
  </si>
  <si>
    <t>SLEEVE CLAMP S/S</t>
  </si>
  <si>
    <t>BARLE LINE 4</t>
  </si>
  <si>
    <t>C10022L</t>
  </si>
  <si>
    <t>SPPMMS5312</t>
  </si>
  <si>
    <t xml:space="preserve">SHAFT KNIFE DRIVE </t>
  </si>
  <si>
    <t>SM 19</t>
  </si>
  <si>
    <t>QFIMWO00028-0220</t>
  </si>
  <si>
    <t>671A379</t>
  </si>
  <si>
    <t>SPPMMS4474</t>
  </si>
  <si>
    <t xml:space="preserve">Bimba Air Cylinder </t>
  </si>
  <si>
    <t>QFMMWO00026-0220</t>
  </si>
  <si>
    <t>TLHNTL0113</t>
  </si>
  <si>
    <t>SCREW DRIVER</t>
  </si>
  <si>
    <t>C200708</t>
  </si>
  <si>
    <t>QFMMWO00015-0220</t>
  </si>
  <si>
    <t>SPPMMS0413</t>
  </si>
  <si>
    <t>Roller -3 1/2"X16 1/2"</t>
  </si>
  <si>
    <t>STACKER 2</t>
  </si>
  <si>
    <t>STACKER</t>
  </si>
  <si>
    <t>WAYNE OWENS</t>
  </si>
  <si>
    <t>C203577</t>
  </si>
  <si>
    <t>SPPMMS0418</t>
  </si>
  <si>
    <t>Bearing 11/2" Substituted UCFL206</t>
  </si>
  <si>
    <t>C200715</t>
  </si>
  <si>
    <t>SPPMMS0419</t>
  </si>
  <si>
    <t>ROLLER 9"</t>
  </si>
  <si>
    <t>CONSUMABLES</t>
  </si>
  <si>
    <t>QFMMWO00037-0220</t>
  </si>
  <si>
    <t>QFMMWO00039-0220</t>
  </si>
  <si>
    <t>QFMMWO00040-0220</t>
  </si>
  <si>
    <t>QFMMWO00041-0220</t>
  </si>
  <si>
    <t>QFMMWO00042-0220</t>
  </si>
  <si>
    <t>UXW-26002-430</t>
  </si>
  <si>
    <t>QFMMWO00016-0220</t>
  </si>
  <si>
    <t>SPPMMS3627</t>
  </si>
  <si>
    <t>Grinding Wheel 450X40X203.2 Replacement For UXW-26002-490</t>
  </si>
  <si>
    <t>FLUTING MACHINE</t>
  </si>
  <si>
    <t>SLFL-1-1/4</t>
  </si>
  <si>
    <t>QFMMWO00027-0220</t>
  </si>
  <si>
    <t>SPPMMS6137/FL-1-1/4</t>
  </si>
  <si>
    <t>BEARING WITH HOUSING</t>
  </si>
  <si>
    <t>STACKER 1</t>
  </si>
  <si>
    <t>LOCAL</t>
  </si>
  <si>
    <t>6004-2RSH</t>
  </si>
  <si>
    <t>SPPMMS4631/2RSH</t>
  </si>
  <si>
    <t>BALL BEARING 6004-2RSH</t>
  </si>
  <si>
    <t>STUD BAR FOR MINI PACKING</t>
  </si>
  <si>
    <t>MINI PACK</t>
  </si>
  <si>
    <t>MWPX-83104-820</t>
  </si>
  <si>
    <t>QFMMWO00028-0220</t>
  </si>
  <si>
    <t>SPPMMS4062</t>
  </si>
  <si>
    <t>Chain Wheel 27Teeth 10B-1 5/8"</t>
  </si>
  <si>
    <t xml:space="preserve">PALLETIZER </t>
  </si>
  <si>
    <t>LFR-1/2-D-MIDI</t>
  </si>
  <si>
    <t>PRESSURE REGULATOR</t>
  </si>
  <si>
    <t>NEW MOBILE BARLEY</t>
  </si>
  <si>
    <t>UXN-93073-195</t>
  </si>
  <si>
    <t>QFMMWO00029-0220</t>
  </si>
  <si>
    <t>SPPMMS3591</t>
  </si>
  <si>
    <t>Grip Ring 200</t>
  </si>
  <si>
    <t>CHOKE FEEDER 1/F</t>
  </si>
  <si>
    <t>UNP-96029-005</t>
  </si>
  <si>
    <t>not issued</t>
  </si>
  <si>
    <t>SPPMMS7700</t>
  </si>
  <si>
    <t>GRIP RING D200</t>
  </si>
  <si>
    <t>QFIMWO00029-0220</t>
  </si>
  <si>
    <t>NEN-04110-110</t>
  </si>
  <si>
    <t>QFMMWO00030-0220</t>
  </si>
  <si>
    <t>SPPMMS4461</t>
  </si>
  <si>
    <t>Pipe Bend 90 D=85 Inside D=95 Outside R=800mm S=5mm</t>
  </si>
  <si>
    <t>M4674, screening line</t>
  </si>
  <si>
    <t>UNN-22011-020</t>
  </si>
  <si>
    <t>SPPMMS4226</t>
  </si>
  <si>
    <t>Sleeve D=95.0 Galvanized</t>
  </si>
  <si>
    <t>MURA-83012-810</t>
  </si>
  <si>
    <t>QFMMWO00031-0220</t>
  </si>
  <si>
    <t>SPPMMS3895</t>
  </si>
  <si>
    <t>Universal elbow D200</t>
  </si>
  <si>
    <t>HAMMER MILLS 6/F</t>
  </si>
  <si>
    <t>SPA-1700</t>
  </si>
  <si>
    <t>QFMMWO00032-0220</t>
  </si>
  <si>
    <t>SPPMMS5060</t>
  </si>
  <si>
    <t>V BELT SPA-1700</t>
  </si>
  <si>
    <t>BABY CONVEYOR M4009</t>
  </si>
  <si>
    <t>B998054</t>
  </si>
  <si>
    <t>QFMMWO00076-0220</t>
  </si>
  <si>
    <t>CNLUBR0051</t>
  </si>
  <si>
    <t>LUBRICANT OIL</t>
  </si>
  <si>
    <t>5 LTR</t>
  </si>
  <si>
    <t>ELGI COMPRESSOR</t>
  </si>
  <si>
    <t>QFMMWO00063-0220</t>
  </si>
  <si>
    <t>ALAPALA</t>
  </si>
  <si>
    <t>RNT-83030-810</t>
  </si>
  <si>
    <t>QFMMWO00064-0220</t>
  </si>
  <si>
    <t>SPPMMS3822</t>
  </si>
  <si>
    <t>Return rail connection casing 25/10</t>
  </si>
  <si>
    <t>CC118</t>
  </si>
  <si>
    <t>QFMMWO00077-0220</t>
  </si>
  <si>
    <t>SPPMMS5052</t>
  </si>
  <si>
    <t>SILENCER A1/4"</t>
  </si>
  <si>
    <t>50 KG CAROUSEL</t>
  </si>
  <si>
    <t>UNS-16001-013</t>
  </si>
  <si>
    <t>QFMMWO00078-0220</t>
  </si>
  <si>
    <t>SPPMES1079</t>
  </si>
  <si>
    <t>2/2 WAY SOLENOID VALVE 24V DC INCLUSIVE CABLE SOCKET AND MAGNET COIL ATEX</t>
  </si>
  <si>
    <t>DNC-63-50-PPV-A</t>
  </si>
  <si>
    <t>AIR CYLINDER DNC-63-50-PPV-A</t>
  </si>
  <si>
    <t>SYDNEY</t>
  </si>
  <si>
    <t>326-1643</t>
  </si>
  <si>
    <t>QFMMWO00100-0220</t>
  </si>
  <si>
    <t>SPPMMS8804</t>
  </si>
  <si>
    <t>WATER SEPARATOR</t>
  </si>
  <si>
    <t>VIGAN 2</t>
  </si>
  <si>
    <t>VIGAN</t>
  </si>
  <si>
    <t>SHAKIR</t>
  </si>
  <si>
    <t>IR-0751</t>
  </si>
  <si>
    <t>SPPMMS5049</t>
  </si>
  <si>
    <t>FUEL FILTER</t>
  </si>
  <si>
    <t>IR-1808</t>
  </si>
  <si>
    <t>SPPMMS5048</t>
  </si>
  <si>
    <t>OIL FILTER</t>
  </si>
  <si>
    <t>ELBOW CONNECTOR 8 MM</t>
  </si>
  <si>
    <t>QFMMWO00071-0220</t>
  </si>
  <si>
    <t>QFMMWO00065-0220</t>
  </si>
  <si>
    <t>PURAN</t>
  </si>
  <si>
    <t>QFMMWO00066-0220</t>
  </si>
  <si>
    <t>HAMMER MILL</t>
  </si>
  <si>
    <t>MILLA</t>
  </si>
  <si>
    <t>SPAX1500</t>
  </si>
  <si>
    <t>QFMMWO00067-0220</t>
  </si>
  <si>
    <t>V BELT SPAX1500</t>
  </si>
  <si>
    <t>CONTROL SIFTER 2/F</t>
  </si>
  <si>
    <t>SPA1500</t>
  </si>
  <si>
    <t>QFMMWO00085-0220</t>
  </si>
  <si>
    <t>V belt SPAx1500</t>
  </si>
  <si>
    <t>iyabul</t>
  </si>
  <si>
    <t>CL10BHL</t>
  </si>
  <si>
    <t>QFMMWO00087-0220</t>
  </si>
  <si>
    <t>SPPMMS4819</t>
  </si>
  <si>
    <t>chain lock 10B-5/8"</t>
  </si>
  <si>
    <t>mohaseen</t>
  </si>
  <si>
    <t>1SY7220-5DE-02</t>
  </si>
  <si>
    <t>QFMMWO00068-0220</t>
  </si>
  <si>
    <t>SPPMMS0473</t>
  </si>
  <si>
    <t>Solinoid Valve 1SY7220-5DE-02</t>
  </si>
  <si>
    <t>OLD BARLEY</t>
  </si>
  <si>
    <t>DOMINO</t>
  </si>
  <si>
    <t>PVD-05009-010</t>
  </si>
  <si>
    <t>QFMMWO00069-0220</t>
  </si>
  <si>
    <t>SPPMMS3758</t>
  </si>
  <si>
    <t>DIAPHRAGM (Rep PVD-10000-001)</t>
  </si>
  <si>
    <t>UXM-17612-973</t>
  </si>
  <si>
    <t>QFMMWO00005-0320</t>
  </si>
  <si>
    <t>SPPMMS0190</t>
  </si>
  <si>
    <t>Bevel Gear Drive With Motor B112-M/4-L32 4KW 220/230-380/400V 50HZ IK F IP65</t>
  </si>
  <si>
    <t>12B-3/4</t>
  </si>
  <si>
    <t>QFMMWO00089-0220</t>
  </si>
  <si>
    <t>SPPMMS5775</t>
  </si>
  <si>
    <t>CHAIN LOCK 12B-3/4</t>
  </si>
  <si>
    <t>kissor</t>
  </si>
  <si>
    <t>QFMMWO00070-0220</t>
  </si>
  <si>
    <t>BEARING</t>
  </si>
  <si>
    <t>30MM-1X1</t>
  </si>
  <si>
    <t>QFMMWO00083-0220</t>
  </si>
  <si>
    <t>CNGNXX0270</t>
  </si>
  <si>
    <t>Rubber sheet 30mm (1x1mtr)</t>
  </si>
  <si>
    <t>1sheet</t>
  </si>
  <si>
    <t>BE101</t>
  </si>
  <si>
    <t>sidni</t>
  </si>
  <si>
    <t>C10005B</t>
  </si>
  <si>
    <t>QFMMWO00079-0220</t>
  </si>
  <si>
    <t>SPPMMS0656</t>
  </si>
  <si>
    <t>Feed Dog</t>
  </si>
  <si>
    <t>SM 17</t>
  </si>
  <si>
    <t>C10030U</t>
  </si>
  <si>
    <t>QFIMWO00060-0220</t>
  </si>
  <si>
    <t>SPPMMS6777</t>
  </si>
  <si>
    <t>CHAINING SECTION</t>
  </si>
  <si>
    <t>22599L</t>
  </si>
  <si>
    <t>SPPMMS0767</t>
  </si>
  <si>
    <t>Screw</t>
  </si>
  <si>
    <t>1613-8720-00</t>
  </si>
  <si>
    <t>QFMMWO00080-0220</t>
  </si>
  <si>
    <t>SPPMMS5072</t>
  </si>
  <si>
    <t>AIR FILTER</t>
  </si>
  <si>
    <t>GA30</t>
  </si>
  <si>
    <t>1613-6105-90</t>
  </si>
  <si>
    <t>SPPMMS5070</t>
  </si>
  <si>
    <t>2901-1963-00</t>
  </si>
  <si>
    <t>SPPMMS5563</t>
  </si>
  <si>
    <t>SEPARATOR KIT</t>
  </si>
  <si>
    <t>2901-0997-00</t>
  </si>
  <si>
    <t>SPPMMS6810</t>
  </si>
  <si>
    <t>MPV KIT</t>
  </si>
  <si>
    <t>2901-0522-00</t>
  </si>
  <si>
    <t>CNLUBR0049</t>
  </si>
  <si>
    <t>ATLAS COPCO OIL</t>
  </si>
  <si>
    <t>20 LITRE</t>
  </si>
  <si>
    <t>C10024B</t>
  </si>
  <si>
    <t>SPPMMS4501</t>
  </si>
  <si>
    <t>THROAT PLATE</t>
  </si>
  <si>
    <t>SM 12</t>
  </si>
  <si>
    <t>AUTO DRAIN VALVE EZ1, G1/2, 230 AC</t>
  </si>
  <si>
    <t>STRAIGHT CONNECTOR 8 MM</t>
  </si>
  <si>
    <t>SPAX1200</t>
  </si>
  <si>
    <t>V BELT SPA 1200</t>
  </si>
  <si>
    <t>XPZ-630</t>
  </si>
  <si>
    <t>RETURN ITEM</t>
  </si>
  <si>
    <t>V BELT XPZ-630 (RETURN ITEM)</t>
  </si>
  <si>
    <t>UNS-16001-913</t>
  </si>
  <si>
    <t>QFMMWO00047-0320</t>
  </si>
  <si>
    <t>SPPMMS3842</t>
  </si>
  <si>
    <t>Solinoid valve 24VDC ,2/2 Way-9W</t>
  </si>
  <si>
    <t>T CONNECTOR 12 MM X 10 MM</t>
  </si>
  <si>
    <t>2ZC3</t>
  </si>
  <si>
    <t>QFMMWO00113-0220</t>
  </si>
  <si>
    <t>SPPMMS4632</t>
  </si>
  <si>
    <t>Ball bearing 6007-2Z/C3</t>
  </si>
  <si>
    <t>1209-EKT</t>
  </si>
  <si>
    <t>SPPMMS6966</t>
  </si>
  <si>
    <t>Ball bearing 1209-EKTN9/C3</t>
  </si>
  <si>
    <t>10MM</t>
  </si>
  <si>
    <t>SPPMMS7126</t>
  </si>
  <si>
    <t>PNEUMATIC AIR HOSE 10 MM</t>
  </si>
  <si>
    <t>T CONNECTOR 10MM X 8 MM</t>
  </si>
  <si>
    <t>UNN-54050-041</t>
  </si>
  <si>
    <t>OLD STOCK</t>
  </si>
  <si>
    <t>PILLOW BLOCK HOUSING SNL516-613 (OLD STOCK)</t>
  </si>
  <si>
    <t>SPZX987</t>
  </si>
  <si>
    <t>QFMMWO00120-0220</t>
  </si>
  <si>
    <t>V BELT SPZX987</t>
  </si>
  <si>
    <t>1216/KC3</t>
  </si>
  <si>
    <t>QFMMWO00048-0320</t>
  </si>
  <si>
    <t>FRESH</t>
  </si>
  <si>
    <t>BALL BEARING 1216K</t>
  </si>
  <si>
    <t>ELEVATOR</t>
  </si>
  <si>
    <t>BARLEY 4</t>
  </si>
  <si>
    <t>799-012-7043</t>
  </si>
  <si>
    <t>QFIMWO00002-0320</t>
  </si>
  <si>
    <t>SPPMMS4616</t>
  </si>
  <si>
    <t>Transport Belt HEJA-TB-580X3200</t>
  </si>
  <si>
    <t>RNT-83090-820</t>
  </si>
  <si>
    <t>QFMMWO00004-0320</t>
  </si>
  <si>
    <t>3090-820</t>
  </si>
  <si>
    <t>SPPMMS7430</t>
  </si>
  <si>
    <t>BOTTOM RAIL 60/10 L-2998 MM</t>
  </si>
  <si>
    <t>CC104</t>
  </si>
  <si>
    <t>RNA-83015-810</t>
  </si>
  <si>
    <t>SPPMMS3916</t>
  </si>
  <si>
    <t>Groove Cleaner To Chain Wheel 10 Teeth</t>
  </si>
  <si>
    <t>CC106</t>
  </si>
  <si>
    <t>QFMMWO00082-0220</t>
  </si>
  <si>
    <t>SCRAPPER KNIFE 1000</t>
  </si>
  <si>
    <t>ROLLER C1A</t>
  </si>
  <si>
    <t>QFMMWO00081-0220</t>
  </si>
  <si>
    <t>UXN-56010-206</t>
  </si>
  <si>
    <t>SPPMMS4304</t>
  </si>
  <si>
    <t>Roller bearing D75x160x55 / 22315 SKF</t>
  </si>
  <si>
    <t>MDDK-50735-010</t>
  </si>
  <si>
    <t>SPPMMS6789</t>
  </si>
  <si>
    <t xml:space="preserve">SOCKET HEAD CAP SCREW M10X15 </t>
  </si>
  <si>
    <t>MDDK-50634-010</t>
  </si>
  <si>
    <t>SPPMMS3630</t>
  </si>
  <si>
    <t>Rubber seal</t>
  </si>
  <si>
    <t>MDDK-83275-810</t>
  </si>
  <si>
    <t>SPPMMS3628</t>
  </si>
  <si>
    <t>Pulling off device</t>
  </si>
  <si>
    <t>MDDK-80003-810</t>
  </si>
  <si>
    <t>QFMMWO00110-0220</t>
  </si>
  <si>
    <t>SPPMMS3637</t>
  </si>
  <si>
    <t>Spindle</t>
  </si>
  <si>
    <t>8MM</t>
  </si>
  <si>
    <t>QFMMWO00126-0220</t>
  </si>
  <si>
    <t>PNEUMATIC AIR HOSE 8 MM</t>
  </si>
  <si>
    <t>1 MTR</t>
  </si>
  <si>
    <t>CLEANING SCALE</t>
  </si>
  <si>
    <t>RAVIULLAH</t>
  </si>
  <si>
    <t>SPB5300</t>
  </si>
  <si>
    <t>QFMMWO00121-0220</t>
  </si>
  <si>
    <t>V BELT 5300XSPB</t>
  </si>
  <si>
    <t>C1A BOTTOM</t>
  </si>
  <si>
    <t>8 MTR</t>
  </si>
  <si>
    <t>QFMMWO00104-0220</t>
  </si>
  <si>
    <t>SPPMMS4635</t>
  </si>
  <si>
    <t>BALL BEARING 6204-2Z/C3</t>
  </si>
  <si>
    <t>QFMMWO00123-0220</t>
  </si>
  <si>
    <t>C1A(2)</t>
  </si>
  <si>
    <t>QFMMWO00105-0220</t>
  </si>
  <si>
    <t>BIN 110</t>
  </si>
  <si>
    <t>C10083R</t>
  </si>
  <si>
    <t>QFIMWO00066-0220</t>
  </si>
  <si>
    <t>SPPMMS5659</t>
  </si>
  <si>
    <t>HOLDER</t>
  </si>
  <si>
    <t>C907</t>
  </si>
  <si>
    <t>SPPMMS4928</t>
  </si>
  <si>
    <t>NUT</t>
  </si>
  <si>
    <t>MWBL-82015-980</t>
  </si>
  <si>
    <t>FLAP DN400</t>
  </si>
  <si>
    <t>UNN-64503-051</t>
  </si>
  <si>
    <t>QFMMWO00106-0220</t>
  </si>
  <si>
    <t>SPPMMS4142</t>
  </si>
  <si>
    <t>Timing Belt Specical Lenth 1552MM Design Version With Fabric Reinforced</t>
  </si>
  <si>
    <t>C1A TOP</t>
  </si>
  <si>
    <t>QFMMWO00012-0320</t>
  </si>
  <si>
    <t>STDCYL18</t>
  </si>
  <si>
    <t>SPPMMS4999</t>
  </si>
  <si>
    <t>Penumatic cylinder 60/30 DSNU-16-30-P-A</t>
  </si>
  <si>
    <t>Mill C Scale</t>
  </si>
  <si>
    <t>6MM</t>
  </si>
  <si>
    <t>Penumatic air hose 6mm</t>
  </si>
  <si>
    <t>2 MTR</t>
  </si>
  <si>
    <t>QFMMWO00112-0220</t>
  </si>
  <si>
    <t>A1 COMPRESSOR</t>
  </si>
  <si>
    <t>1963-00</t>
  </si>
  <si>
    <t>SEPARATOR KIT 2901-1963-00</t>
  </si>
  <si>
    <t>1630-2041-20</t>
  </si>
  <si>
    <t>2041-20</t>
  </si>
  <si>
    <t>SPPMMS8701</t>
  </si>
  <si>
    <t>ATLAS COPCO OIL 1630-2041-20</t>
  </si>
  <si>
    <t>20 LTR</t>
  </si>
  <si>
    <t>2544-00</t>
  </si>
  <si>
    <t>SPPMMS7829</t>
  </si>
  <si>
    <t>DAMPER BRUSH</t>
  </si>
  <si>
    <t>DSNU-16-30-P-A</t>
  </si>
  <si>
    <t>QFMMWO00124-0220</t>
  </si>
  <si>
    <t>PNEUMATIC CYLINDER 16/30</t>
  </si>
  <si>
    <t>PNEUMATIC HOSE</t>
  </si>
  <si>
    <t>MWBD-30009-040</t>
  </si>
  <si>
    <t>QFMMWO00111-0220</t>
  </si>
  <si>
    <t>SPPMMS3778</t>
  </si>
  <si>
    <t>Rubber sleeve D=406 EPDM</t>
  </si>
  <si>
    <t>QFMMWO00109-0220</t>
  </si>
  <si>
    <t>SPPMMS0458</t>
  </si>
  <si>
    <t xml:space="preserve">COMPLETE TURBO BLOWER 4 STAGES FOR MOBILE MACHNINE, </t>
  </si>
  <si>
    <t>VIGAN 1</t>
  </si>
  <si>
    <t>MDDM-84155-810</t>
  </si>
  <si>
    <t>QFMMWO00107-0220</t>
  </si>
  <si>
    <t>C3</t>
  </si>
  <si>
    <t>QFMMWO00016-0320</t>
  </si>
  <si>
    <t>SPPMMS0497</t>
  </si>
  <si>
    <t>Return Air Tube Clamp</t>
  </si>
  <si>
    <t>QFMMWO00092-0220</t>
  </si>
  <si>
    <t>11-20 FEB 2020</t>
  </si>
  <si>
    <t>QFMMWO00094-0220</t>
  </si>
  <si>
    <t>QFMMWO00015-0320</t>
  </si>
  <si>
    <t>10B-5/8</t>
  </si>
  <si>
    <t>SPPMMS5047</t>
  </si>
  <si>
    <t>roller chain 10B,5/8"</t>
  </si>
  <si>
    <t>QFMMWO00108-0220</t>
  </si>
  <si>
    <t>XPZ-2840</t>
  </si>
  <si>
    <t>SPPMMS8513</t>
  </si>
  <si>
    <t>MUR-04061-010</t>
  </si>
  <si>
    <t xml:space="preserve">RUBBER PIPE COVER D=100 BLACK </t>
  </si>
  <si>
    <t>CLEANING 6/F</t>
  </si>
  <si>
    <t>QFMMWO00117-0220</t>
  </si>
  <si>
    <t>UNN-56011-011</t>
  </si>
  <si>
    <t>QFMMWO00007-0320</t>
  </si>
  <si>
    <t>SPPMES0953</t>
  </si>
  <si>
    <t>SELF ALIGNING ROLLER BEARING 22216 , D70/140X33 WITH ADAPTER SLEEVE H316 UNN-56011-011</t>
  </si>
  <si>
    <t>QFMMWO00011-0320</t>
  </si>
  <si>
    <t>SY-40-TF</t>
  </si>
  <si>
    <t>SPPMMS5780</t>
  </si>
  <si>
    <t>BLOCK BEARING UC207</t>
  </si>
  <si>
    <t>SU 1</t>
  </si>
  <si>
    <t>QFMMWO00014-0320</t>
  </si>
  <si>
    <t>22211-EKTN9/C3</t>
  </si>
  <si>
    <t>SPPMMS1277</t>
  </si>
  <si>
    <t>Ball bearing 22211-EKTN9/C3</t>
  </si>
  <si>
    <t>SCOURER</t>
  </si>
  <si>
    <t>UNS-23152-042</t>
  </si>
  <si>
    <t>QFMMWO00009-0320</t>
  </si>
  <si>
    <t>SPPMMS3811</t>
  </si>
  <si>
    <t xml:space="preserve">PNUMATIC CYLINDER ZOX 40/100 (UNS-23151-055), </t>
  </si>
  <si>
    <t>MWBL-40018-010</t>
  </si>
  <si>
    <t>QFMMWO00010-0320</t>
  </si>
  <si>
    <t>SPPMMS4276</t>
  </si>
  <si>
    <t>Lever</t>
  </si>
  <si>
    <t>QFMMWO00013-0320</t>
  </si>
  <si>
    <t>roller chain 12B,3/4"</t>
  </si>
  <si>
    <t>chain lock 12B,3/4"</t>
  </si>
  <si>
    <t>QFMMWO00049-0320</t>
  </si>
  <si>
    <t>YAR-208-2F</t>
  </si>
  <si>
    <t>FLANGE BEARING YAR-2085-2F</t>
  </si>
  <si>
    <t>QFMMWO00017-0320</t>
  </si>
  <si>
    <t>QFMMWO00018-0320</t>
  </si>
  <si>
    <t>QFMMWO00020-0320</t>
  </si>
  <si>
    <t>QFMMWO00021-0320</t>
  </si>
  <si>
    <t>QFMMWO00022-0320</t>
  </si>
  <si>
    <t>QFMMWO00023-0320</t>
  </si>
  <si>
    <t>QFMMWO00024-0320</t>
  </si>
  <si>
    <t>QFMMWO00025-0320</t>
  </si>
  <si>
    <t>QFMMWO00026-0320</t>
  </si>
  <si>
    <t xml:space="preserve">	
QFMMWO00027-0320</t>
  </si>
  <si>
    <t>UVV-00046-502</t>
  </si>
  <si>
    <t>QFMMWO00050-0320</t>
  </si>
  <si>
    <t>SPPMMS3961</t>
  </si>
  <si>
    <t>FLANGE RING 230S (Cam Ring)</t>
  </si>
  <si>
    <t>IMTIYAZ</t>
  </si>
  <si>
    <t>QFMMWO00128-0320</t>
  </si>
  <si>
    <t>RS62S-47/1200</t>
  </si>
  <si>
    <t>SPPMMS0450</t>
  </si>
  <si>
    <t>FASTENER CLIP H=84CM, L=80CM, W=60CM</t>
  </si>
  <si>
    <t>QFMMWO00053-0320</t>
  </si>
  <si>
    <t>fresh</t>
  </si>
  <si>
    <t>40X52X7MM</t>
  </si>
  <si>
    <t>SPPMMS1410</t>
  </si>
  <si>
    <t>OIL SEAL40X52X7MM</t>
  </si>
  <si>
    <t>FELT SEAL HOUSING</t>
  </si>
  <si>
    <t>NAUSHAD</t>
  </si>
  <si>
    <t>60X45X10MM</t>
  </si>
  <si>
    <t>OIL SEAL 60X45X10MM</t>
  </si>
  <si>
    <t>6208-2Z/C3</t>
  </si>
  <si>
    <t>SPPMMS1314</t>
  </si>
  <si>
    <t>BALL BEARING 6208-2Z/C3</t>
  </si>
  <si>
    <t>SYNTHETIC AIR HOSE 10 MM</t>
  </si>
  <si>
    <t>1 ROLL</t>
  </si>
  <si>
    <t>QFMMWO00054-0320</t>
  </si>
  <si>
    <t>CNLUBR0016</t>
  </si>
  <si>
    <t>tellus oil AW46</t>
  </si>
  <si>
    <t>2 ltr</t>
  </si>
  <si>
    <t>UNL-14520-006</t>
  </si>
  <si>
    <t>QFMMWO00051-0320</t>
  </si>
  <si>
    <t>4520-006</t>
  </si>
  <si>
    <t>SPPMMS7440</t>
  </si>
  <si>
    <t>STEEL GALVANIZED SLEEVE DN300/306/200</t>
  </si>
  <si>
    <t>STRAIGHT CONNECTOR 10 MM</t>
  </si>
  <si>
    <t>QFMMWO00045-0320</t>
  </si>
  <si>
    <t>40X62X10MM</t>
  </si>
  <si>
    <t>OIL SEAL 40X62X10MM</t>
  </si>
  <si>
    <t>BRAN SCREW CONVEYOR 4631</t>
  </si>
  <si>
    <t>QFMMWO00044-0320</t>
  </si>
  <si>
    <t>30208-J2/Q</t>
  </si>
  <si>
    <t>SPPMMS4655</t>
  </si>
  <si>
    <t>BALL BEARING 30208-J2/Q</t>
  </si>
  <si>
    <t>32008-X</t>
  </si>
  <si>
    <t>BALL BEARING 32008-X</t>
  </si>
  <si>
    <t>32011-X</t>
  </si>
  <si>
    <t>BALL BEARING 32011-X</t>
  </si>
  <si>
    <t>32014-X</t>
  </si>
  <si>
    <t>BALL BEARING 32014-X</t>
  </si>
  <si>
    <t>35X47X7MM</t>
  </si>
  <si>
    <t>SPPMMS1405</t>
  </si>
  <si>
    <t>OIL SEAL 35X47X7MM</t>
  </si>
  <si>
    <t>55X72X10MM</t>
  </si>
  <si>
    <t>SPPMMS1422</t>
  </si>
  <si>
    <t>OIL SEAL 55X72X10MM</t>
  </si>
  <si>
    <t>UXM-29007-003</t>
  </si>
  <si>
    <t>QFMMWO00058-0320</t>
  </si>
  <si>
    <t>SPPMMS4315</t>
  </si>
  <si>
    <t>CONVEYOR BELT L=3800MM</t>
  </si>
  <si>
    <t>50 KG STITCHING BELT</t>
  </si>
  <si>
    <t xml:space="preserve">MILLA </t>
  </si>
  <si>
    <t>RNT-84084-810</t>
  </si>
  <si>
    <t>QFMMWO00046-0320</t>
  </si>
  <si>
    <t>SPPMMS3837</t>
  </si>
  <si>
    <t>Return Rail 142 L=2998</t>
  </si>
  <si>
    <t>CC102</t>
  </si>
  <si>
    <t>RNE-85030-810</t>
  </si>
  <si>
    <t>SPPMMS3922</t>
  </si>
  <si>
    <t>Hold Down Rail 40/10 142 BKT-7664 RN-2000</t>
  </si>
  <si>
    <t>QFMMWO00059-0320</t>
  </si>
  <si>
    <t>PERERA</t>
  </si>
  <si>
    <t>roller chain 3/4"-12B</t>
  </si>
  <si>
    <t>1 mtr</t>
  </si>
  <si>
    <t>chain lock 3/4"-12B</t>
  </si>
  <si>
    <t>UXB-90000-011</t>
  </si>
  <si>
    <t>QFMMWO00060-0320</t>
  </si>
  <si>
    <t>SPPMMS4369</t>
  </si>
  <si>
    <t xml:space="preserve">Blasting corundum ALODUR OS0 Grain 20 </t>
  </si>
  <si>
    <t>2 BAG</t>
  </si>
  <si>
    <t>SAND BLASTER</t>
  </si>
  <si>
    <t>QFMMWO00055-0320</t>
  </si>
  <si>
    <t>TAPER BUSH 2012-30MM</t>
  </si>
  <si>
    <t>C10095M</t>
  </si>
  <si>
    <t>QFMMWO00056-0320</t>
  </si>
  <si>
    <t>SPPMMS0649</t>
  </si>
  <si>
    <t>A020-125.225</t>
  </si>
  <si>
    <t>QFMMWO00057-0320</t>
  </si>
  <si>
    <t>SPPMMS8517</t>
  </si>
  <si>
    <t>WEAR PLATE</t>
  </si>
  <si>
    <t>QFIMWO00029-0320</t>
  </si>
  <si>
    <t>QFMMWO00061-0320</t>
  </si>
  <si>
    <t>CNLUBR0013</t>
  </si>
  <si>
    <t>Grease EP-2,15kg</t>
  </si>
  <si>
    <t>1pail</t>
  </si>
  <si>
    <t>QFMMWO00062-0320</t>
  </si>
  <si>
    <t>QFMMWO00064-0320</t>
  </si>
  <si>
    <t>MDDK-20147-030</t>
  </si>
  <si>
    <t>QFMMWO00063-0320</t>
  </si>
  <si>
    <t>SPPMMS5357</t>
  </si>
  <si>
    <t xml:space="preserve">INSPECTION WINDOW 1000 </t>
  </si>
  <si>
    <t>QFMMWO00065-0320</t>
  </si>
  <si>
    <t xml:space="preserve">BRAN PACKER </t>
  </si>
  <si>
    <t>UNN-28002-186</t>
  </si>
  <si>
    <t>QFMMWO00067-0320</t>
  </si>
  <si>
    <t>SPPMMS4274</t>
  </si>
  <si>
    <t>Feather key 8/5x20 (Palletizer)</t>
  </si>
  <si>
    <t>CASH</t>
  </si>
  <si>
    <t>QFMMWO00068-0320</t>
  </si>
  <si>
    <t>QFMMWO00066-0320</t>
  </si>
  <si>
    <t>QFMMWO00069-0320</t>
  </si>
  <si>
    <t>SPPMMS7294</t>
  </si>
  <si>
    <t>FORK END</t>
  </si>
  <si>
    <t>ASSI</t>
  </si>
  <si>
    <t>XPZ-1250</t>
  </si>
  <si>
    <t>V BELT 1250xXPZ</t>
  </si>
  <si>
    <t>QFMMWO00070-0320</t>
  </si>
  <si>
    <t>QFMMWO00071-0320</t>
  </si>
  <si>
    <t>QFMMWO00072-0320</t>
  </si>
  <si>
    <t>QFMMWO00073-0320</t>
  </si>
  <si>
    <t>QFMMWO00074-0320</t>
  </si>
  <si>
    <t>QFMMWO00075-0320</t>
  </si>
  <si>
    <t>QFMMWO00076-0320</t>
  </si>
  <si>
    <t>QFMMWO00077-0320</t>
  </si>
  <si>
    <t>QFMMWO00078-0320</t>
  </si>
  <si>
    <t>QFMMWO00079-0320</t>
  </si>
  <si>
    <t>QFIMWO00046-0320</t>
  </si>
  <si>
    <t>SPPMMS7315</t>
  </si>
  <si>
    <t>AUGER SET</t>
  </si>
  <si>
    <t>SPPMMS7316</t>
  </si>
  <si>
    <t>SHAFT FOR AUGER</t>
  </si>
  <si>
    <t>QFMMWO00129-0320</t>
  </si>
  <si>
    <t>SPPMMS5017</t>
  </si>
  <si>
    <t>CONVEYOR BELT 609X3500MM</t>
  </si>
  <si>
    <t>50 KG METAL DETECTOR</t>
  </si>
  <si>
    <t>METAL DETECTOR</t>
  </si>
  <si>
    <t>QFIMWO00036-0320</t>
  </si>
  <si>
    <t>BLACK SUCTION CUP</t>
  </si>
  <si>
    <t>Roller chain 3/4"-12B</t>
  </si>
  <si>
    <t>2mtr</t>
  </si>
  <si>
    <t>QFMMWO00127-0320</t>
  </si>
  <si>
    <t>SPPMMS7307</t>
  </si>
  <si>
    <t>CONVEYOR BELT 800MMX4270MM</t>
  </si>
  <si>
    <t>QFMMWO00092-0320</t>
  </si>
  <si>
    <t>SPPMMS1356</t>
  </si>
  <si>
    <t>FLANGE BEARING WITH HOUSING 205-2F</t>
  </si>
  <si>
    <t>KISHORE</t>
  </si>
  <si>
    <t>QFMMWO00091-0320</t>
  </si>
  <si>
    <t>QFMMWO00130-0320</t>
  </si>
  <si>
    <t>SPPMMS7302</t>
  </si>
  <si>
    <t>BAG HOLDER STRIP</t>
  </si>
  <si>
    <t>SPPMMS0943</t>
  </si>
  <si>
    <t xml:space="preserve">Suction Cup VSP32/L </t>
  </si>
  <si>
    <t>QFMMWO00090-0320</t>
  </si>
  <si>
    <t>SM 21</t>
  </si>
  <si>
    <t>RNT-83033-810</t>
  </si>
  <si>
    <t>QFMMWO00126-0320</t>
  </si>
  <si>
    <t>SPPMMS0383</t>
  </si>
  <si>
    <t>RETURN STRIGHT RAIL 40/10 L2998MM</t>
  </si>
  <si>
    <t>SHIP UNLOADER 2</t>
  </si>
  <si>
    <t>QFMMWO00087-0320</t>
  </si>
  <si>
    <t>UCFL-206</t>
  </si>
  <si>
    <t>SPPMMS8968</t>
  </si>
  <si>
    <t>FLANGE BEARING UCFL-206-20</t>
  </si>
  <si>
    <t>UVB-26000-057</t>
  </si>
  <si>
    <t>QFMMWO00075-0420</t>
  </si>
  <si>
    <t>6000-057</t>
  </si>
  <si>
    <t>SPPMMS7429</t>
  </si>
  <si>
    <t>Adhesive Fix Bond Super Liquid White</t>
  </si>
  <si>
    <t>UNN-44009-212</t>
  </si>
  <si>
    <t>QFMMWO00088-0320</t>
  </si>
  <si>
    <t>SPPMMS3866</t>
  </si>
  <si>
    <t>ROTARY SHAFT SEAL30/47X8</t>
  </si>
  <si>
    <t>FEED ROLL</t>
  </si>
  <si>
    <t>40X62X7M</t>
  </si>
  <si>
    <t>SPPMMS5061</t>
  </si>
  <si>
    <t>OIL SEAL 40X62X7MM</t>
  </si>
  <si>
    <t>QFMMWO00089-0320</t>
  </si>
  <si>
    <t>1 PAIL</t>
  </si>
  <si>
    <t>QFMMWO00093-0320</t>
  </si>
  <si>
    <t>QFMMWO00095-0320</t>
  </si>
  <si>
    <t>QFMMWO00096-0320</t>
  </si>
  <si>
    <t>closed</t>
  </si>
  <si>
    <t>QFMMWO00097-0320</t>
  </si>
  <si>
    <t>QFMMWO00099-0320</t>
  </si>
  <si>
    <t>QFMMWO00100-0320</t>
  </si>
  <si>
    <t>QFMMWO00101-0320</t>
  </si>
  <si>
    <t>QFMMWO00103-0320</t>
  </si>
  <si>
    <t>QFMMWO00104-0320</t>
  </si>
  <si>
    <t>QFMMWO00105-0320</t>
  </si>
  <si>
    <t>QFIMWO00045-0320</t>
  </si>
  <si>
    <t>SPPMMS0870</t>
  </si>
  <si>
    <t>FLIP OVER LEVER 523/65(M8X25)</t>
  </si>
  <si>
    <t>SF-VARICG534</t>
  </si>
  <si>
    <t>SPPMS0871</t>
  </si>
  <si>
    <t>CALIBRATED CORD D =534</t>
  </si>
  <si>
    <t>QFMMWO00114-0320</t>
  </si>
  <si>
    <t>SM 1</t>
  </si>
  <si>
    <t>QFIMWO00047-0320</t>
  </si>
  <si>
    <t>UNS-16081-084</t>
  </si>
  <si>
    <t>QFMMWO00118-0320</t>
  </si>
  <si>
    <t>SPPMMS3846</t>
  </si>
  <si>
    <t>Double Solenoid valve  5/2 way DN8 (SXE 0573-160-00K)</t>
  </si>
  <si>
    <t>bin 140</t>
  </si>
  <si>
    <t>QFMMWO00117-0320</t>
  </si>
  <si>
    <t>8 MM</t>
  </si>
  <si>
    <t>SYNTHETIC AIR HOSE 8 MM</t>
  </si>
  <si>
    <t>UVV-00111-077</t>
  </si>
  <si>
    <t>QFMMWO00115-0320</t>
  </si>
  <si>
    <t>SPPMMS4085</t>
  </si>
  <si>
    <t>Airfilter cartridge 175239000</t>
  </si>
  <si>
    <t>BLOWER M6701</t>
  </si>
  <si>
    <t>UXR-33007-015</t>
  </si>
  <si>
    <t>QFMMWO00116-0320</t>
  </si>
  <si>
    <t>SPPMMS4067</t>
  </si>
  <si>
    <t>Aluminium foil 0.05x1000</t>
  </si>
  <si>
    <t>QFMMWO00029-0420</t>
  </si>
  <si>
    <t>V BELT 2500XSPA</t>
  </si>
  <si>
    <t>DURGA</t>
  </si>
  <si>
    <t>2 LTR</t>
  </si>
  <si>
    <t>GRLA-M5</t>
  </si>
  <si>
    <t>ONE WAY FLOW CONTROL VALVE GRLA-M5</t>
  </si>
  <si>
    <t>QFMMWO00027-0420</t>
  </si>
  <si>
    <t>15 LTR</t>
  </si>
  <si>
    <t>SHIP UNLOADER 1</t>
  </si>
  <si>
    <t>MPSH-80020-830</t>
  </si>
  <si>
    <t>QFMMWO00121-0320</t>
  </si>
  <si>
    <t>SPPMMS4421</t>
  </si>
  <si>
    <t>Blow through Airlock 22/22GG DN65</t>
  </si>
  <si>
    <t>BRAN AIRLOCK M6702</t>
  </si>
  <si>
    <t>C10021F</t>
  </si>
  <si>
    <t>QFMMWO00122-0320</t>
  </si>
  <si>
    <t>SPPMMS0727</t>
  </si>
  <si>
    <t>Pulley Adjustable</t>
  </si>
  <si>
    <t>UNN-4808-010</t>
  </si>
  <si>
    <t>QFMMWO00123-0320</t>
  </si>
  <si>
    <t>SPPMMS3660</t>
  </si>
  <si>
    <t>SPRING WASHER</t>
  </si>
  <si>
    <t>QFMMWO00124-0320</t>
  </si>
  <si>
    <t>RAIL BAR 40X10XL=2998MM</t>
  </si>
  <si>
    <t>CC119</t>
  </si>
  <si>
    <t>QFMMWO00125-0320</t>
  </si>
  <si>
    <t>BARLEY-4</t>
  </si>
  <si>
    <t>MURA-83092-810</t>
  </si>
  <si>
    <t>QFMMWO00009-0420</t>
  </si>
  <si>
    <t>SPPMMS3882</t>
  </si>
  <si>
    <t>Glass spout DN150</t>
  </si>
  <si>
    <t>SEPARATOR</t>
  </si>
  <si>
    <t>QFMMWO00030-0420</t>
  </si>
  <si>
    <t>XPA2120</t>
  </si>
  <si>
    <t>V BELT XPAX2120</t>
  </si>
  <si>
    <t>PLANSIFTER 2</t>
  </si>
  <si>
    <t>STRAIGHT CONNECTOR</t>
  </si>
  <si>
    <t>QFMMWO00008-0420</t>
  </si>
  <si>
    <t>3033-810</t>
  </si>
  <si>
    <t>SPPMMS7437</t>
  </si>
  <si>
    <t>RETURN RAIL 40/10, L2998 MM</t>
  </si>
  <si>
    <t>Q3</t>
  </si>
  <si>
    <t>QFMMWO00052-0420</t>
  </si>
  <si>
    <t>30X62X7MM</t>
  </si>
  <si>
    <t>SPPMMS1403</t>
  </si>
  <si>
    <t>OIL SEAL 30X62X7MM</t>
  </si>
  <si>
    <t>B1B2 ROLL</t>
  </si>
  <si>
    <t>QFMMWO00053-0420</t>
  </si>
  <si>
    <t>SPA2500</t>
  </si>
  <si>
    <t>BR1</t>
  </si>
  <si>
    <t>50X80X10MM</t>
  </si>
  <si>
    <t>OIL SEAL 50X80X10MM</t>
  </si>
  <si>
    <t>BRAN PACKING AIRLOCK</t>
  </si>
  <si>
    <t>UNL-14520-003</t>
  </si>
  <si>
    <t>SLEEVE STEEL GALVANIZED DN150/155X100</t>
  </si>
  <si>
    <t>BE201</t>
  </si>
  <si>
    <t>QFMMWO00048-0420</t>
  </si>
  <si>
    <t>QFMMWO00049-0420</t>
  </si>
  <si>
    <t>ROLL BODY</t>
  </si>
  <si>
    <t>SPPMMS5030</t>
  </si>
  <si>
    <t>QFMMWO00007-0420</t>
  </si>
  <si>
    <t>CC117</t>
  </si>
  <si>
    <t>RNG-83018-940</t>
  </si>
  <si>
    <t>SPPMMS4419</t>
  </si>
  <si>
    <t>Bucket Link BT 490-142 Left Cross-Bar 20/20</t>
  </si>
  <si>
    <t>RNG-83018-850</t>
  </si>
  <si>
    <t>SPPMMS4420</t>
  </si>
  <si>
    <t>Bucket Link BT 490-142 RightCross-Bar 20/20</t>
  </si>
  <si>
    <t>RNG-83809-870</t>
  </si>
  <si>
    <t>SPPMMS4418</t>
  </si>
  <si>
    <t>Chain link 770/270/142</t>
  </si>
  <si>
    <t>QFMMWO00025-0420</t>
  </si>
  <si>
    <t xml:space="preserve">HAMMER MILLS </t>
  </si>
  <si>
    <t>RNG-40160-030</t>
  </si>
  <si>
    <t>QFMMWO00046-0420</t>
  </si>
  <si>
    <t>SPPMMS4287</t>
  </si>
  <si>
    <t>plastic scraper 290</t>
  </si>
  <si>
    <t>QFMMWO00047-0420</t>
  </si>
  <si>
    <t>AUTO DRAIN KIT 2901-0563-00</t>
  </si>
  <si>
    <t>COMPRESSOR</t>
  </si>
  <si>
    <t>ATLAS</t>
  </si>
  <si>
    <t>QFMMWO00043-0420</t>
  </si>
  <si>
    <t>ROLL C7</t>
  </si>
  <si>
    <t>QFMMWO00045-0420</t>
  </si>
  <si>
    <t>ROLL C2A</t>
  </si>
  <si>
    <t>QFIMWO00040-0420</t>
  </si>
  <si>
    <t>cLOSED</t>
  </si>
  <si>
    <t>RNG-85019-980</t>
  </si>
  <si>
    <t>QFMMWO00062-0420</t>
  </si>
  <si>
    <t>SPPMMS3999</t>
  </si>
  <si>
    <t>Pins 102Z D=14 Pre Asssembled With 1 Disk</t>
  </si>
  <si>
    <t>CC117.</t>
  </si>
  <si>
    <t>KISHAN</t>
  </si>
  <si>
    <t>RNA-83087-810</t>
  </si>
  <si>
    <t>QFMMWO00026-0420</t>
  </si>
  <si>
    <t>SPPMMS3921</t>
  </si>
  <si>
    <t xml:space="preserve">SPROCKET CLEANER, </t>
  </si>
  <si>
    <t>CC101</t>
  </si>
  <si>
    <t>RPFH-30035-020</t>
  </si>
  <si>
    <t>QFMMWO00061-0420</t>
  </si>
  <si>
    <t>SPPMMS3797</t>
  </si>
  <si>
    <t>Sleeve DN360</t>
  </si>
  <si>
    <t>S/U1</t>
  </si>
  <si>
    <t>UVV-00131-747</t>
  </si>
  <si>
    <t>ELECTRICAL</t>
  </si>
  <si>
    <t>SPPMMS0200</t>
  </si>
  <si>
    <t>Helical gear motor 3KW,R77,RPM1455 Rep R72 (Shaft 40x80mm)</t>
  </si>
  <si>
    <t>M3021</t>
  </si>
  <si>
    <t>ASHFAQ</t>
  </si>
  <si>
    <t>QFMMWO00031-0420</t>
  </si>
  <si>
    <t>BE104</t>
  </si>
  <si>
    <t>MKLA-20016-010</t>
  </si>
  <si>
    <t>QFMMWO00039-0420</t>
  </si>
  <si>
    <t>SPPMMS3728</t>
  </si>
  <si>
    <t>SIEVE SHEET 1.25</t>
  </si>
  <si>
    <t>BR4</t>
  </si>
  <si>
    <t>QFMMWO00092-0420</t>
  </si>
  <si>
    <t>CNGNES0035</t>
  </si>
  <si>
    <t>pvc box 3x6mm (double)</t>
  </si>
  <si>
    <t>BUNKER 5</t>
  </si>
  <si>
    <t>MASIH</t>
  </si>
  <si>
    <t>CNGNES0148</t>
  </si>
  <si>
    <t>double socket 13A</t>
  </si>
  <si>
    <t>RNT-83034-810</t>
  </si>
  <si>
    <t>QFMMWO00032-0420</t>
  </si>
  <si>
    <t>SPPMMS3879</t>
  </si>
  <si>
    <t>Return rail connection casing</t>
  </si>
  <si>
    <t>QFMMWO00042-0420</t>
  </si>
  <si>
    <t>6304-2RSH</t>
  </si>
  <si>
    <t>SPPMMS1326</t>
  </si>
  <si>
    <t>BALL BEARING 6304-2RSH</t>
  </si>
  <si>
    <t>SC. CON. M3021</t>
  </si>
  <si>
    <t>2RSH</t>
  </si>
  <si>
    <t>SPPMMS4636</t>
  </si>
  <si>
    <t>BALL BEARING 6206-2RSH</t>
  </si>
  <si>
    <t>6309-2Z</t>
  </si>
  <si>
    <t>SPPMMS5564</t>
  </si>
  <si>
    <t>BEARING 6309-2Z/C3</t>
  </si>
  <si>
    <t>UNN-48048-010</t>
  </si>
  <si>
    <t>QFMMWO00078-0420</t>
  </si>
  <si>
    <t>CUP WASHER FOR PALATISER</t>
  </si>
  <si>
    <t>QFMMWO00079-0420</t>
  </si>
  <si>
    <t>MZAH-84007-810</t>
  </si>
  <si>
    <t>QFMMWO00038-0420</t>
  </si>
  <si>
    <t>SPPMMS4117</t>
  </si>
  <si>
    <t>Deflection plate</t>
  </si>
  <si>
    <t>FB405</t>
  </si>
  <si>
    <t>MAVA-40001-010</t>
  </si>
  <si>
    <t>SPPMMS4206</t>
  </si>
  <si>
    <t>Operating diaphragm EP C-200/5081</t>
  </si>
  <si>
    <t>QFMMWO00040-0420</t>
  </si>
  <si>
    <t>SPPMMS1443</t>
  </si>
  <si>
    <t>OIL SEAL 90X50X10MM</t>
  </si>
  <si>
    <t>M4506</t>
  </si>
  <si>
    <t>QFMMWO00041-0420</t>
  </si>
  <si>
    <t>BEARING 6007-2ZC3</t>
  </si>
  <si>
    <t>B2 AIRLOCK</t>
  </si>
  <si>
    <t>QFIMWO00041-0420</t>
  </si>
  <si>
    <t>NEEDL001</t>
  </si>
  <si>
    <t>MURA-83091-810</t>
  </si>
  <si>
    <t>QFMMWO00060-0420</t>
  </si>
  <si>
    <t>SPPMMS3867</t>
  </si>
  <si>
    <t xml:space="preserve">INSPECTION SPOT DN 120   </t>
  </si>
  <si>
    <t>IMPACT DETACHER M3396</t>
  </si>
  <si>
    <t>QFMMWO00081-0420</t>
  </si>
  <si>
    <t>C22519</t>
  </si>
  <si>
    <t>SCREW</t>
  </si>
  <si>
    <t>RNT-83002-820</t>
  </si>
  <si>
    <t>QFMMWO00035-0420</t>
  </si>
  <si>
    <t>SPPMMS3821</t>
  </si>
  <si>
    <t>Bottom rail 25/10</t>
  </si>
  <si>
    <t>CC120</t>
  </si>
  <si>
    <t>QFMMWO00091-0420</t>
  </si>
  <si>
    <t>SPA1357</t>
  </si>
  <si>
    <t>V BELT SPAX1357</t>
  </si>
  <si>
    <t>1ST DAMP SCREW CONV. 6/F</t>
  </si>
  <si>
    <t>10095BT</t>
  </si>
  <si>
    <t>SPPMMS5316</t>
  </si>
  <si>
    <t xml:space="preserve">SHOULDER SCREW </t>
  </si>
  <si>
    <t>UXS-23041-146</t>
  </si>
  <si>
    <t>QFMMWO00054-0420</t>
  </si>
  <si>
    <t>SPPMMS4131</t>
  </si>
  <si>
    <t>SPARE PARTS KIT DIP-80</t>
  </si>
  <si>
    <t>BIN 158</t>
  </si>
  <si>
    <t>MTSC-83044-810</t>
  </si>
  <si>
    <t>QFMMWO00055-0420</t>
  </si>
  <si>
    <t>SPPMMS4222</t>
  </si>
  <si>
    <t>Aspiration hose D=510</t>
  </si>
  <si>
    <t>DESTONER</t>
  </si>
  <si>
    <t>MTSC-83006-810</t>
  </si>
  <si>
    <t>SPPMMS4208</t>
  </si>
  <si>
    <t>Inlet hose D=210</t>
  </si>
  <si>
    <t>QFMMWO00056-0420</t>
  </si>
  <si>
    <t>QFMMWO00076-0420</t>
  </si>
  <si>
    <t>QFMMWO00085-0420</t>
  </si>
  <si>
    <t>QFMMWO00086-0420</t>
  </si>
  <si>
    <t>QFMMWO00087-0420</t>
  </si>
  <si>
    <t>QFMMWO00088-0420</t>
  </si>
  <si>
    <t>QFMMWO00089-0420</t>
  </si>
  <si>
    <t>QFMMWO00090-0420</t>
  </si>
  <si>
    <t>QFMMWO00057-0420</t>
  </si>
  <si>
    <t>QFMMWO00058-0420</t>
  </si>
  <si>
    <t>SCRAPER KNIFE 1000MM</t>
  </si>
  <si>
    <t>C1AB</t>
  </si>
  <si>
    <t>MDDK-84029-810</t>
  </si>
  <si>
    <t>QFMMWO00059-0420</t>
  </si>
  <si>
    <t>SPPMMS3619</t>
  </si>
  <si>
    <t xml:space="preserve">Drive shaft for pneumatic </t>
  </si>
  <si>
    <t>C1B</t>
  </si>
  <si>
    <t>DDK-05269-020</t>
  </si>
  <si>
    <t>SPPMMS3620</t>
  </si>
  <si>
    <t>DISENGAGEMENT SLEEVE</t>
  </si>
  <si>
    <t>QFMMWO00082-0420</t>
  </si>
  <si>
    <t>CIA</t>
  </si>
  <si>
    <t>1625-4800-50</t>
  </si>
  <si>
    <t>QFMMWO00100-0420</t>
  </si>
  <si>
    <t>2903-7753-00</t>
  </si>
  <si>
    <t>2903-775</t>
  </si>
  <si>
    <t>SPPMMS8131</t>
  </si>
  <si>
    <t>STRAIGHT CONNECTOR DOUBLE SIDE 6 MM</t>
  </si>
  <si>
    <t>32211/J2</t>
  </si>
  <si>
    <t>QFMMWO00111-0420</t>
  </si>
  <si>
    <t>BALL BEARING 32211/J2</t>
  </si>
  <si>
    <t>RINSING AIR LOCK</t>
  </si>
  <si>
    <t>STRAIGHT CONNECTOR 6 MM</t>
  </si>
  <si>
    <t>SYNTHETIC AIR HOSE 6 MM</t>
  </si>
  <si>
    <t>QFIMWO00072-0420</t>
  </si>
  <si>
    <t>SM 20</t>
  </si>
  <si>
    <t>QFMMWO00112-0420</t>
  </si>
  <si>
    <t>6-899-4MM-6MM</t>
  </si>
  <si>
    <t>SPPMMS5325</t>
  </si>
  <si>
    <t xml:space="preserve">TYGOTHANE TUBING </t>
  </si>
  <si>
    <t>0.5 MTR</t>
  </si>
  <si>
    <t>56393N</t>
  </si>
  <si>
    <t>SPPMMS5308</t>
  </si>
  <si>
    <t xml:space="preserve">SPRING </t>
  </si>
  <si>
    <t>QFIMWO00012-0520</t>
  </si>
  <si>
    <t>SEW 50 KG MILL B</t>
  </si>
  <si>
    <t>QFMMWO00113-0420</t>
  </si>
  <si>
    <t>MPSN-82000-810</t>
  </si>
  <si>
    <t>QFMMWO00017-0520</t>
  </si>
  <si>
    <t>SPPMMS4435</t>
  </si>
  <si>
    <t>Airlock For Series 25/23-MS</t>
  </si>
  <si>
    <t>CYCLONE B2</t>
  </si>
  <si>
    <t>MMJA-83002-810</t>
  </si>
  <si>
    <t>QFMMWO00101-0420</t>
  </si>
  <si>
    <t>SPPMMS8846</t>
  </si>
  <si>
    <t>MAGNET INSERT</t>
  </si>
  <si>
    <t>MAGNET CLEAING SCLAE</t>
  </si>
  <si>
    <t>QFMMWO00110-0420</t>
  </si>
  <si>
    <t>QFMMWO00102-0420</t>
  </si>
  <si>
    <t>GRIP RING D 200</t>
  </si>
  <si>
    <t>CHAKKI ATTA</t>
  </si>
  <si>
    <t>QFIMWO00013-0520</t>
  </si>
  <si>
    <t>SM19, NEW BARLEY</t>
  </si>
  <si>
    <t>QFMMWO00016-0520</t>
  </si>
  <si>
    <t>SPPMMS0580</t>
  </si>
  <si>
    <t>THREAD PIN</t>
  </si>
  <si>
    <t>SPPMMS4555</t>
  </si>
  <si>
    <t>UVV-00087-061</t>
  </si>
  <si>
    <t>QFMMWO00109-0420</t>
  </si>
  <si>
    <t>SPPMMS4066</t>
  </si>
  <si>
    <t>Rope 9mm with point and hook</t>
  </si>
  <si>
    <t>78 MTR</t>
  </si>
  <si>
    <t>SU 2</t>
  </si>
  <si>
    <t>QFMMWO00018-0520</t>
  </si>
  <si>
    <t>QFMMWO00019-0520</t>
  </si>
  <si>
    <t>SPPMMS1278</t>
  </si>
  <si>
    <t>BALL BEARING 22216-EK</t>
  </si>
  <si>
    <t>H-316</t>
  </si>
  <si>
    <t>SPPMMS5039</t>
  </si>
  <si>
    <t>BEARING SLEEVE H 316</t>
  </si>
  <si>
    <t>516-613</t>
  </si>
  <si>
    <t>SPPMMS9011</t>
  </si>
  <si>
    <t>BEARING BLOCK SN516</t>
  </si>
  <si>
    <t>QFMMWO00020-0520</t>
  </si>
  <si>
    <t>V BELT SPBX5300</t>
  </si>
  <si>
    <t>B1/B2(1)</t>
  </si>
  <si>
    <t>QFMMWO00021-0520</t>
  </si>
  <si>
    <t>QFMMWO00022-0520</t>
  </si>
  <si>
    <t>QFMMWO00023-0520</t>
  </si>
  <si>
    <t>QFMMWO00024-0520</t>
  </si>
  <si>
    <t>UNL-14520-005</t>
  </si>
  <si>
    <t>QFMMWO00030-0520</t>
  </si>
  <si>
    <t>SPPMMS3603</t>
  </si>
  <si>
    <t>Sleeve steel galvanized DN250/256x150 (Rep MNRA-73014-810)</t>
  </si>
  <si>
    <t>TRANSFER LINE 3/F</t>
  </si>
  <si>
    <t>UNN-22011-015</t>
  </si>
  <si>
    <t>QFMMWO00029-0520</t>
  </si>
  <si>
    <t>SPPMMS4213</t>
  </si>
  <si>
    <t>Sleeve D=82.5 Galvanized</t>
  </si>
  <si>
    <t>SCREENING LINE G/F</t>
  </si>
  <si>
    <t>MECH/12</t>
  </si>
  <si>
    <t>QFIMWO00021-0520</t>
  </si>
  <si>
    <t>SPPMMS6585</t>
  </si>
  <si>
    <t>RUBBER BUFFER</t>
  </si>
  <si>
    <t>10 KG PACKER</t>
  </si>
  <si>
    <t>118G</t>
  </si>
  <si>
    <t>SPPMMS5326</t>
  </si>
  <si>
    <t xml:space="preserve">THREAD TWEEZERS </t>
  </si>
  <si>
    <t>799-007-1972</t>
  </si>
  <si>
    <t>QFIMWO00020-0520</t>
  </si>
  <si>
    <t>SPPMMS7297</t>
  </si>
  <si>
    <t>Hand Lever</t>
  </si>
  <si>
    <t>UNN-22011-022</t>
  </si>
  <si>
    <t>QFMMWO00053-0520</t>
  </si>
  <si>
    <t>SPPMMS4228</t>
  </si>
  <si>
    <t>Sleeve Galvanized D101.6 Gasket NBR</t>
  </si>
  <si>
    <t>BRAN LINE, PACK7/F</t>
  </si>
  <si>
    <t>QFMMWO00054-0520</t>
  </si>
  <si>
    <t>F1 SCALE</t>
  </si>
  <si>
    <t>QFMMWO00031-0520</t>
  </si>
  <si>
    <t>F1 AIRLOCK</t>
  </si>
  <si>
    <t>QFMMWO00032-0520</t>
  </si>
  <si>
    <t>COMP C1</t>
  </si>
  <si>
    <t>CNLUBR0047</t>
  </si>
  <si>
    <t xml:space="preserve">MULTIGRADE OIL </t>
  </si>
  <si>
    <t>10 LTR</t>
  </si>
  <si>
    <t>QFMMWO00072-0520</t>
  </si>
  <si>
    <t>1X5LTR</t>
  </si>
  <si>
    <t>CNLUBR0094</t>
  </si>
  <si>
    <t>BLOWER OIL 1X5 LTR</t>
  </si>
  <si>
    <t>BLOWER</t>
  </si>
  <si>
    <t>QFMMWO00034-0520</t>
  </si>
  <si>
    <t>COMP D1</t>
  </si>
  <si>
    <t>QFMMWO00094-0520</t>
  </si>
  <si>
    <t>XPZ-1312</t>
  </si>
  <si>
    <t>V BELT XPZX1312</t>
  </si>
  <si>
    <t>Blower m4615</t>
  </si>
  <si>
    <t>ROBEL</t>
  </si>
  <si>
    <t>QFMMWO00062-0520</t>
  </si>
  <si>
    <t>2901-0161-00</t>
  </si>
  <si>
    <t>QFMMWO00033-0520</t>
  </si>
  <si>
    <t>SPPMMS5068</t>
  </si>
  <si>
    <t>UNLOADING VALVE KIT</t>
  </si>
  <si>
    <t>QFMMWO00063-0520</t>
  </si>
  <si>
    <t>BRAN FINISHER BR1</t>
  </si>
  <si>
    <t>QFMMWO00036-0520</t>
  </si>
  <si>
    <t>BI ROLL</t>
  </si>
  <si>
    <t>QFMMWO00035-0520</t>
  </si>
  <si>
    <t>V BELT SPZX1200</t>
  </si>
  <si>
    <t>QFMMWO00064-0520</t>
  </si>
  <si>
    <t>BRAN FINISHER BR2</t>
  </si>
  <si>
    <t>QFMMWO00065-0520</t>
  </si>
  <si>
    <t>BRAN FINISHER BR3</t>
  </si>
  <si>
    <t>A011.225</t>
  </si>
  <si>
    <t>QFMMWO00055-0520</t>
  </si>
  <si>
    <t>SPPMMS0462</t>
  </si>
  <si>
    <t>Heavy Flexible Tube LG 4.5mtr</t>
  </si>
  <si>
    <t>QFMMWO00056-0520</t>
  </si>
  <si>
    <t>BALL BEARING 22211EK</t>
  </si>
  <si>
    <t>UXN-56001-014</t>
  </si>
  <si>
    <t>QFMMWO00057-0520</t>
  </si>
  <si>
    <t>SPPMMS5335</t>
  </si>
  <si>
    <t xml:space="preserve">DEEP GROOVE BALL BEARING 6007 D35/62X14 DIN 625-1 ON BOTH SIDES SEALED </t>
  </si>
  <si>
    <t>AIRLOCK 6331</t>
  </si>
  <si>
    <t>QFMMWO00058-0520</t>
  </si>
  <si>
    <t>ELBOW CONNECTOR 10 MM</t>
  </si>
  <si>
    <t>KCLR10/63/0050</t>
  </si>
  <si>
    <t>QFIMWO00022-0520</t>
  </si>
  <si>
    <t>SPPMMS0486</t>
  </si>
  <si>
    <t>PNEUMATIC CYLINDERS FOR S-18 BAG HOLDER, KCLR10630125</t>
  </si>
  <si>
    <t>DNC-50-PPVA</t>
  </si>
  <si>
    <t>SPPMMS1076</t>
  </si>
  <si>
    <t>REPAIR KIT</t>
  </si>
  <si>
    <t>QFMMWO00059-0520</t>
  </si>
  <si>
    <t>3VX850</t>
  </si>
  <si>
    <t>V BELT XPZ 2160 - 3VX850</t>
  </si>
  <si>
    <t>UXN-50053-211</t>
  </si>
  <si>
    <t>QFMMWO00073-0520</t>
  </si>
  <si>
    <t>50053-21</t>
  </si>
  <si>
    <t>SPPMMS8824</t>
  </si>
  <si>
    <t xml:space="preserve">COUPLING ELASTIC WITH ADJUSTIG SCREW 38H7/35H7 R-42 </t>
  </si>
  <si>
    <t>drum detacher C1B (m3408)</t>
  </si>
  <si>
    <t xml:space="preserve">	
QFMMWO00066-0520</t>
  </si>
  <si>
    <t>B4C</t>
  </si>
  <si>
    <t>QFMMWO00067-0520</t>
  </si>
  <si>
    <t>ROLLER BODY B6F</t>
  </si>
  <si>
    <t>BALL BEARING 6204-2RSH</t>
  </si>
  <si>
    <t>MTVA-12410-001</t>
  </si>
  <si>
    <t>QFMMWO00068-0520</t>
  </si>
  <si>
    <t>2410-001</t>
  </si>
  <si>
    <t>SPPMMS7696</t>
  </si>
  <si>
    <t>TENSION ARM (BRG 6913)</t>
  </si>
  <si>
    <t>SIFTER</t>
  </si>
  <si>
    <t>UNN-64501-049</t>
  </si>
  <si>
    <t>SPPMMS4147</t>
  </si>
  <si>
    <t>Timing Belt ISORAN 2080-8M-30 HTD 8M</t>
  </si>
  <si>
    <t>chain lock 10B,5/8"</t>
  </si>
  <si>
    <t>SM2, MILL B 50 KG</t>
  </si>
  <si>
    <t>QFMMWO00069-0520</t>
  </si>
  <si>
    <t>OIL FILTER W77</t>
  </si>
  <si>
    <t>CSS6121050SP</t>
  </si>
  <si>
    <t>SPPMMS0648</t>
  </si>
  <si>
    <t>SPROCKET 12B, 15 TEETH</t>
  </si>
  <si>
    <t>QFMMWO00074-0520</t>
  </si>
  <si>
    <t>QFMMWO00075-0520</t>
  </si>
  <si>
    <t>QFMMWO00076-0520</t>
  </si>
  <si>
    <t>B10451050</t>
  </si>
  <si>
    <t>QFMMWO00070-0520</t>
  </si>
  <si>
    <t>SPPMMS5566</t>
  </si>
  <si>
    <t>OIL SEPARATOR KIT</t>
  </si>
  <si>
    <t>OTC</t>
  </si>
  <si>
    <t>B004800770001</t>
  </si>
  <si>
    <t>SPPMMS5071</t>
  </si>
  <si>
    <t>B005700770006</t>
  </si>
  <si>
    <t>SPPMMS5073</t>
  </si>
  <si>
    <t>QFMMWO00077-0520</t>
  </si>
  <si>
    <t>P-JET</t>
  </si>
  <si>
    <t>SPPMMS4708</t>
  </si>
  <si>
    <t>PULSE JET SOLENOID VALVE</t>
  </si>
  <si>
    <t>AEGIS</t>
  </si>
  <si>
    <t>QFMMWO00078-0520</t>
  </si>
  <si>
    <t>COMPRESSOR LINE</t>
  </si>
  <si>
    <t>QFMMWO00071-0520</t>
  </si>
  <si>
    <t>BR2</t>
  </si>
  <si>
    <t>CONNECTOR 12 MM</t>
  </si>
  <si>
    <t>CONSUMABLE</t>
  </si>
  <si>
    <t>QFMMWO00060-0520</t>
  </si>
  <si>
    <t>QFMMWO00061-0520</t>
  </si>
  <si>
    <t>MDDM-84155-830</t>
  </si>
  <si>
    <t>QFMMWO00079-0520</t>
  </si>
  <si>
    <t>CNPMCL0013</t>
  </si>
  <si>
    <t>KNIFE 1250</t>
  </si>
  <si>
    <t>C1A</t>
  </si>
  <si>
    <t>UNN-10132-114</t>
  </si>
  <si>
    <t>QFMMWO00080-0520</t>
  </si>
  <si>
    <t>SPPMMS3974</t>
  </si>
  <si>
    <t xml:space="preserve">PLATE SCREW M8X35, </t>
  </si>
  <si>
    <t>BE303</t>
  </si>
  <si>
    <t>UNN-12017-005</t>
  </si>
  <si>
    <t>SPPMMS3976</t>
  </si>
  <si>
    <t xml:space="preserve">LOCK NUT WITH INSERT 8MM, </t>
  </si>
  <si>
    <t>UVV-00064-810</t>
  </si>
  <si>
    <t>QFMMWO00098-0520</t>
  </si>
  <si>
    <t>SPPMMS4426</t>
  </si>
  <si>
    <t>Elevator Belt FDA White, wide=110mm,L=73mtr</t>
  </si>
  <si>
    <t>QFIMWO00030-0520</t>
  </si>
  <si>
    <t>SM21</t>
  </si>
  <si>
    <t>UNN-46010-004</t>
  </si>
  <si>
    <t>QFMMWO00101-0520</t>
  </si>
  <si>
    <t>SPPMMS3647</t>
  </si>
  <si>
    <t>Oil Sight Gauge G11/4"</t>
  </si>
  <si>
    <t>C7</t>
  </si>
  <si>
    <t>QFMMWO00102-0520</t>
  </si>
  <si>
    <t>57TEETH</t>
  </si>
  <si>
    <t>SPPMMS6103</t>
  </si>
  <si>
    <t>SPROCKET 12B, 3/4 - 57 TEETH</t>
  </si>
  <si>
    <t>SRFFIG0027</t>
  </si>
  <si>
    <t>ROLLER 9" RECOATING</t>
  </si>
  <si>
    <t>1662-6990-00</t>
  </si>
  <si>
    <t>QFMMWO00103-0520</t>
  </si>
  <si>
    <t>SPPMMS6453</t>
  </si>
  <si>
    <t>HOSE ASSEMBLY</t>
  </si>
  <si>
    <t>COMP GA30</t>
  </si>
  <si>
    <t>QFIMWO00032-0520</t>
  </si>
  <si>
    <t>KE000002</t>
  </si>
  <si>
    <t>QFMMWO00104-0520</t>
  </si>
  <si>
    <t>SPPMMS0513</t>
  </si>
  <si>
    <t>Clutch Disc 14" 62573 Bore 212mm (OD385xID235xTH16x59Teeth)</t>
  </si>
  <si>
    <t>CSS8150710TP</t>
  </si>
  <si>
    <t>150710TP</t>
  </si>
  <si>
    <t>SPPMMS6753</t>
  </si>
  <si>
    <t>SET SCREW</t>
  </si>
  <si>
    <t>SPPMMS0525</t>
  </si>
  <si>
    <t>QFMMWO00108-0520</t>
  </si>
  <si>
    <t>SPPMMS0384</t>
  </si>
  <si>
    <t>CHAIN GUIDE RAIL 60X10 L=2998</t>
  </si>
  <si>
    <t>QFMMWO00109-0520</t>
  </si>
  <si>
    <t>50 KG SCALE</t>
  </si>
  <si>
    <t>MJZG-10003-010</t>
  </si>
  <si>
    <t>QFMMWO00110-0520</t>
  </si>
  <si>
    <t>SPPMMS4437</t>
  </si>
  <si>
    <t>HOUSING LID</t>
  </si>
  <si>
    <t>IMPACT M/C3606 - F1</t>
  </si>
  <si>
    <t>MJZG-82012-810</t>
  </si>
  <si>
    <t>QFMMWO00113-0520</t>
  </si>
  <si>
    <t>SPPMMS3995</t>
  </si>
  <si>
    <t>Pin Rotor Diameter 510</t>
  </si>
  <si>
    <t>ENTOLETOR-CLN</t>
  </si>
  <si>
    <t>QFMMWO00114-0520</t>
  </si>
  <si>
    <t>MZMN-82004-810</t>
  </si>
  <si>
    <t>QFMMWO00115-0520</t>
  </si>
  <si>
    <t>CNPMFR0001</t>
  </si>
  <si>
    <t>inlet housing</t>
  </si>
  <si>
    <t>CHEM FEEDER-1/F</t>
  </si>
  <si>
    <t>MZMN-83028-810</t>
  </si>
  <si>
    <t>3028-810</t>
  </si>
  <si>
    <t>SPPMMS8842</t>
  </si>
  <si>
    <t>HOUSING PART FOR AIR CLEANING</t>
  </si>
  <si>
    <t>MZMN-82008-810</t>
  </si>
  <si>
    <t>2008-810</t>
  </si>
  <si>
    <t>SPPMMS8812</t>
  </si>
  <si>
    <t>AGITATOR HOUSING FOR AIR CLEANING</t>
  </si>
  <si>
    <t>UVV-00001-855</t>
  </si>
  <si>
    <t>QFMMWO00116-0520</t>
  </si>
  <si>
    <t>SPPMMS5032</t>
  </si>
  <si>
    <t xml:space="preserve">ROTARY PISTON BLOWER BLOCK ONLY GM3S/10 DN50 </t>
  </si>
  <si>
    <t>RINSING AIR(M3022)</t>
  </si>
  <si>
    <t>MTSC-82052-820</t>
  </si>
  <si>
    <t>QFMMWO00117-0520</t>
  </si>
  <si>
    <t>SPPMMS4341</t>
  </si>
  <si>
    <t>Sorting plate long assy with key L=87</t>
  </si>
  <si>
    <t>QFMMWO00118-0520</t>
  </si>
  <si>
    <t>UVV-00101-387</t>
  </si>
  <si>
    <t>QFMMWO00119-0520</t>
  </si>
  <si>
    <t>SPPMMS4060</t>
  </si>
  <si>
    <t>Sprocket 1",21teeth 81-21</t>
  </si>
  <si>
    <t>UVV-00101-385</t>
  </si>
  <si>
    <t>SPPMMS4053</t>
  </si>
  <si>
    <t xml:space="preserve">Sprocket 1",76teeth </t>
  </si>
  <si>
    <t>16B-1</t>
  </si>
  <si>
    <t>CHAIN 16 B -1</t>
  </si>
  <si>
    <t>3 MTR</t>
  </si>
  <si>
    <t>QFMMWO00127-0520</t>
  </si>
  <si>
    <t>PVD VALVE</t>
  </si>
  <si>
    <t>QFMMWO00133-0520</t>
  </si>
  <si>
    <t>SM01</t>
  </si>
  <si>
    <t>C10030AC</t>
  </si>
  <si>
    <t>QFIMWO00046-0520</t>
  </si>
  <si>
    <t>SPPMMS5323</t>
  </si>
  <si>
    <t xml:space="preserve">PRESSER FOOT BOTTOM </t>
  </si>
  <si>
    <t>SCRWV014</t>
  </si>
  <si>
    <t>QFMMWO00128-0520</t>
  </si>
  <si>
    <t>QFMMWO00130-0520</t>
  </si>
  <si>
    <t>SM17</t>
  </si>
  <si>
    <t>QFIMWO00047-0520</t>
  </si>
  <si>
    <t>RS62-47/1200</t>
  </si>
  <si>
    <t>QFMMWO00129-0520</t>
  </si>
  <si>
    <t>SPPMMS6434</t>
  </si>
  <si>
    <t>NEW BARLEY, 2ND INC. BELT</t>
  </si>
  <si>
    <t>UNT-13662-051</t>
  </si>
  <si>
    <t>QFMMWO00131-0520</t>
  </si>
  <si>
    <t>SPPMMS5376</t>
  </si>
  <si>
    <t>ELEVATOR BELT JET FDA VLE 400N/MM B/M=12 B=120 S=6.0 HOLE 2XD8 UNT-13662-051</t>
  </si>
  <si>
    <t>BE401</t>
  </si>
  <si>
    <t>UXW-52000-026</t>
  </si>
  <si>
    <t>SPPMMS3618</t>
  </si>
  <si>
    <t>Corrugation magnifying glass grey x8</t>
  </si>
  <si>
    <t>MRBA-40007-180</t>
  </si>
  <si>
    <t>SPPMMS3645</t>
  </si>
  <si>
    <t>Corrugation tool Form18 (Rep of MRB-85109-820)</t>
  </si>
  <si>
    <t>QFIMWO00017-0620</t>
  </si>
  <si>
    <t>SM18</t>
  </si>
  <si>
    <t>C10013A</t>
  </si>
  <si>
    <t>QFMMWO00053-0620</t>
  </si>
  <si>
    <t>SPPMMS0738</t>
  </si>
  <si>
    <t>Looper Holder  -10013A</t>
  </si>
  <si>
    <t>SM02</t>
  </si>
  <si>
    <t>QFIMWO00048-0520</t>
  </si>
  <si>
    <t>SM22</t>
  </si>
  <si>
    <t>QFMMWO00132-0520</t>
  </si>
  <si>
    <t>QFMMWO00005-0620</t>
  </si>
  <si>
    <t>QFMMWO00006-0620</t>
  </si>
  <si>
    <t>RVQ-82143-820</t>
  </si>
  <si>
    <t>QFMMWO00007-0620</t>
  </si>
  <si>
    <t>SPPMMS4431</t>
  </si>
  <si>
    <t>Croos Slide Gate 490/1000 With Drive Pneumatic For Control Voltage 24V DC With Bottom Raill</t>
  </si>
  <si>
    <t>BIN150</t>
  </si>
  <si>
    <t>QFMMWO00012-0620</t>
  </si>
  <si>
    <t>QFMMWO00013-0620</t>
  </si>
  <si>
    <t>SPPMMS0482</t>
  </si>
  <si>
    <t>SEALING RUBBER</t>
  </si>
  <si>
    <t>OLD MOBILE BARLEY</t>
  </si>
  <si>
    <t>QFMMWO00025-0620</t>
  </si>
  <si>
    <t>TRANSFER LINE 1/F</t>
  </si>
  <si>
    <t>QFMMWO00021-0620</t>
  </si>
  <si>
    <t>QFIMWO00016-0620</t>
  </si>
  <si>
    <t>MILL A-SM05-50KG</t>
  </si>
  <si>
    <t>QFMMWO00014-0620</t>
  </si>
  <si>
    <t>XPZ-1320</t>
  </si>
  <si>
    <t>V BELT 1320xX9Z</t>
  </si>
  <si>
    <t>B2</t>
  </si>
  <si>
    <t>QFMMWO00018-0620</t>
  </si>
  <si>
    <t>SMMPPS5060</t>
  </si>
  <si>
    <t>B6F</t>
  </si>
  <si>
    <t>UNN-64018-166</t>
  </si>
  <si>
    <t>QFMMWO00040-0620</t>
  </si>
  <si>
    <t>V BELT SPBX1900</t>
  </si>
  <si>
    <t>DRUM SIEVE</t>
  </si>
  <si>
    <t>ELBOW CONNECTOR 6 MM</t>
  </si>
  <si>
    <t>T CONNECTOR 8MM</t>
  </si>
  <si>
    <t>QFMMWO00041-0620</t>
  </si>
  <si>
    <t>SPPMMS7308</t>
  </si>
  <si>
    <t>ENDLESS BELT 13200X650MM</t>
  </si>
  <si>
    <t>2901-2003-05</t>
  </si>
  <si>
    <t>COMP B</t>
  </si>
  <si>
    <t>QFMMWO00044-0620</t>
  </si>
  <si>
    <t>QFMMWO00043-0620</t>
  </si>
  <si>
    <t>BRAN FINISHER BR4</t>
  </si>
  <si>
    <t>QFMMWO00045-0620</t>
  </si>
  <si>
    <t>SPPMMS1302</t>
  </si>
  <si>
    <t>BEARING 6005-1Z</t>
  </si>
  <si>
    <t>UNS-23152-044</t>
  </si>
  <si>
    <t>QFMMWO00047-0620</t>
  </si>
  <si>
    <t>C803001</t>
  </si>
  <si>
    <t>QFMMWO00048-0620</t>
  </si>
  <si>
    <t>BRANDT</t>
  </si>
  <si>
    <t>C803012</t>
  </si>
  <si>
    <t>BSAA-10014-001</t>
  </si>
  <si>
    <t>QFMMWO00049-0620</t>
  </si>
  <si>
    <t>MDDQ-11511-001</t>
  </si>
  <si>
    <t>QFMMWO00050-0620</t>
  </si>
  <si>
    <t>B3 ROLL</t>
  </si>
  <si>
    <t>QFMMWO00051-0620</t>
  </si>
  <si>
    <t>COMP D2</t>
  </si>
  <si>
    <t>DAMPER BUSH</t>
  </si>
  <si>
    <t>2901-0069-00</t>
  </si>
  <si>
    <t>0069-00</t>
  </si>
  <si>
    <t>SPPMMS6811</t>
  </si>
  <si>
    <t>THERMOSTAT VALVE</t>
  </si>
  <si>
    <t>MDDK-20094-010</t>
  </si>
  <si>
    <t>QFMMWO00052-0620</t>
  </si>
  <si>
    <t>MAYE-05020-010</t>
  </si>
  <si>
    <t>QFMMWO00056-0620</t>
  </si>
  <si>
    <t>NOT TO ISSUE</t>
  </si>
  <si>
    <t>Roller Assy 9" (repair-cladded)</t>
  </si>
  <si>
    <t>QFMMWO00055-0620</t>
  </si>
  <si>
    <t>UNS-23152-048</t>
  </si>
  <si>
    <t>QFMMWO00057-0620</t>
  </si>
  <si>
    <t>6005-2Z</t>
  </si>
  <si>
    <t>BALL BEARING 6005-2Z</t>
  </si>
  <si>
    <t>FOODCO</t>
  </si>
  <si>
    <t>MJZF-83033-810</t>
  </si>
  <si>
    <t>QFMMWO00063-0620</t>
  </si>
  <si>
    <t>IMPACT DETACHER 4386</t>
  </si>
  <si>
    <t>MJZF-83032-810</t>
  </si>
  <si>
    <t>QFIMWO00062-0620</t>
  </si>
  <si>
    <t>STRAIGHT CONNECTOR 6MM</t>
  </si>
  <si>
    <t>HYDRAULIC HOSE 5/8" 100 BAR</t>
  </si>
  <si>
    <t>QFMMWO00065-0620</t>
  </si>
  <si>
    <t>SPPMMS1325</t>
  </si>
  <si>
    <t>BALL BEARING 6302-2RSH</t>
  </si>
  <si>
    <t>BE301</t>
  </si>
  <si>
    <t>6207-2RS</t>
  </si>
  <si>
    <t>BALL BEARING 6207-2RS-C3</t>
  </si>
  <si>
    <t>45X75X8</t>
  </si>
  <si>
    <t>OIL SEAL 45X75X8MM</t>
  </si>
  <si>
    <t>M2057 SCR DUST FILTER</t>
  </si>
  <si>
    <t>SPPMMS1327</t>
  </si>
  <si>
    <t>BALL BEARING 6305-2Z/C3</t>
  </si>
  <si>
    <t>COMPR. LINE</t>
  </si>
  <si>
    <t>2901-0563-00</t>
  </si>
  <si>
    <t>QFMMWO00077-0620</t>
  </si>
  <si>
    <t>SPPMMS9266</t>
  </si>
  <si>
    <t xml:space="preserve">AUTOMATIC DRAIN KIT </t>
  </si>
  <si>
    <t>COMP LINE</t>
  </si>
  <si>
    <t>QFMMWO00064-0620</t>
  </si>
  <si>
    <t>BIN105</t>
  </si>
  <si>
    <t>QFMMWO00067-0620</t>
  </si>
  <si>
    <t>QFMMWO00068-0620</t>
  </si>
  <si>
    <t>QFMMWO00086-0620</t>
  </si>
  <si>
    <t>STITCHING BELT 50 KG PACKER</t>
  </si>
  <si>
    <t>QFMMWO00087-0620</t>
  </si>
  <si>
    <t>QFIMWO00061-0620</t>
  </si>
  <si>
    <t>CS40342A</t>
  </si>
  <si>
    <t>SPPMMS6351</t>
  </si>
  <si>
    <t>TENSION SPRING</t>
  </si>
  <si>
    <t>JMFH-5-1/4</t>
  </si>
  <si>
    <t>QFMMWO00079-0620</t>
  </si>
  <si>
    <t>SOLVO14</t>
  </si>
  <si>
    <t>UXF-96000-007</t>
  </si>
  <si>
    <t>QFMMWO00078-0620</t>
  </si>
  <si>
    <t>6000-007</t>
  </si>
  <si>
    <t>FLOUR FILTER, PACK-7F</t>
  </si>
  <si>
    <t>SPROCKET 12B-3/4"-57 TEETH</t>
  </si>
  <si>
    <t>SPROCKET 12B-3/4"-13 TEETH</t>
  </si>
  <si>
    <t>QFMMWO00076-0620</t>
  </si>
  <si>
    <t>0997-00</t>
  </si>
  <si>
    <t>QFMMWO00085-0620</t>
  </si>
  <si>
    <t>MOZJ-82064-810</t>
  </si>
  <si>
    <t>QFMMWO00082-0620</t>
  </si>
  <si>
    <t>MOZJ-83003-810</t>
  </si>
  <si>
    <t>QFMMWO00083-0620</t>
  </si>
  <si>
    <t>MOZJ-83010-810</t>
  </si>
  <si>
    <t>UNR-56223-020</t>
  </si>
  <si>
    <t>QFMMWO00084-0620</t>
  </si>
  <si>
    <t xml:space="preserve">SILO </t>
  </si>
  <si>
    <t>QFMMWO00094-0620</t>
  </si>
  <si>
    <t>BE302</t>
  </si>
  <si>
    <t>6205-2Z</t>
  </si>
  <si>
    <t>BALL BEARING 6205-2Z/C3</t>
  </si>
  <si>
    <t>QFMMWO00092-0620</t>
  </si>
  <si>
    <t>QFIMWO00003-0720</t>
  </si>
  <si>
    <t>SPPMMS8102</t>
  </si>
  <si>
    <t>ALLEN BOLT M6X10</t>
  </si>
  <si>
    <t>AG306002</t>
  </si>
  <si>
    <t>SPPMMS8101</t>
  </si>
  <si>
    <t>SPRING LOCATOR</t>
  </si>
  <si>
    <t xml:space="preserve">ABUL </t>
  </si>
  <si>
    <t>MDDK-84358-930</t>
  </si>
  <si>
    <t>QFMMWO00091-0620</t>
  </si>
  <si>
    <t>B5 ROLL</t>
  </si>
  <si>
    <t>QFIMWO00074-0620</t>
  </si>
  <si>
    <t>SM13, 50KG, MILLB</t>
  </si>
  <si>
    <t>SPPMMS5183</t>
  </si>
  <si>
    <t>QFMMWO00097-0620</t>
  </si>
  <si>
    <t>DRUM SIEVE ASPIRATION</t>
  </si>
  <si>
    <t>MILL 3/F PVD VALVE</t>
  </si>
  <si>
    <t>UNN-44001-008</t>
  </si>
  <si>
    <t>QFMMWO00003-0720</t>
  </si>
  <si>
    <t>BE203</t>
  </si>
  <si>
    <t>QFMMWO00005-0720</t>
  </si>
  <si>
    <t>BIN 155 AIR CYL.</t>
  </si>
  <si>
    <t>QFIMWO00075-0620</t>
  </si>
  <si>
    <t>SM1, 50KG, MILLA</t>
  </si>
  <si>
    <t>C10068B</t>
  </si>
  <si>
    <t>SPPMMS5182</t>
  </si>
  <si>
    <t>THREAD GUIDE</t>
  </si>
  <si>
    <t>950XSPZ</t>
  </si>
  <si>
    <t>V BELT 950XSPZ</t>
  </si>
  <si>
    <t>SCOURER-ASPIRATOR</t>
  </si>
  <si>
    <t>A2159, A85</t>
  </si>
  <si>
    <t>V BELT A2159, A85</t>
  </si>
  <si>
    <t>UNN-30005-004</t>
  </si>
  <si>
    <t>RFKG-50054-010</t>
  </si>
  <si>
    <t>QFMMWO00016-0720</t>
  </si>
  <si>
    <t>SPPMMS4405</t>
  </si>
  <si>
    <t>DISK 142, D25</t>
  </si>
  <si>
    <t>RNG-20017-010</t>
  </si>
  <si>
    <t>RNG-85021-980</t>
  </si>
  <si>
    <t>QFMMWO00014-0720</t>
  </si>
  <si>
    <t>ROLL B3</t>
  </si>
  <si>
    <t>QFMMWO00012-0720</t>
  </si>
  <si>
    <t>MWBD-30009-050</t>
  </si>
  <si>
    <t>QFMMWO00013-0720</t>
  </si>
  <si>
    <t>RAW WHEAT SCALE</t>
  </si>
  <si>
    <t>UNS-96005-001</t>
  </si>
  <si>
    <t>QFMMWO00011-0720</t>
  </si>
  <si>
    <t>DOUBLE DECKER</t>
  </si>
  <si>
    <t>QFMMWO00010-0720</t>
  </si>
  <si>
    <t>SM2</t>
  </si>
  <si>
    <t>QFMMWO00007-0720</t>
  </si>
  <si>
    <t>QFMMWO00022-0720</t>
  </si>
  <si>
    <t>QFMMWO00023-0720</t>
  </si>
  <si>
    <t>QFMMWO00009-0720</t>
  </si>
  <si>
    <t>ROLL C2B</t>
  </si>
  <si>
    <t>SEALINGRUBBER</t>
  </si>
  <si>
    <t>QFMMWO00008-0720</t>
  </si>
  <si>
    <t>SPA-125x1</t>
  </si>
  <si>
    <t>SPPMMS9058</t>
  </si>
  <si>
    <t>PULLEY SPA-125x1 WITH TAPER BUSH 1610-10</t>
  </si>
  <si>
    <t>QFMMWO00039-0720</t>
  </si>
  <si>
    <t>UVV-00046-501</t>
  </si>
  <si>
    <t>QFMMWO00044-0720</t>
  </si>
  <si>
    <t>BE103</t>
  </si>
  <si>
    <t>QFMMWO00045-0720</t>
  </si>
  <si>
    <t>UNS-36060-003</t>
  </si>
  <si>
    <t>QFMMWO00043-0720</t>
  </si>
  <si>
    <t>QFIMWO00025-0720</t>
  </si>
  <si>
    <t>C20020H</t>
  </si>
  <si>
    <t>SPPMMS6775</t>
  </si>
  <si>
    <t>PRESSURE FOOT BOTTOM</t>
  </si>
  <si>
    <t>CSM6051802TP</t>
  </si>
  <si>
    <t>51802TP</t>
  </si>
  <si>
    <t>QFMMWO00038-0720</t>
  </si>
  <si>
    <t>QFMMWO00034-0720</t>
  </si>
  <si>
    <t>C80676A</t>
  </si>
  <si>
    <t>SPPMMS7273</t>
  </si>
  <si>
    <t>TENSION DISC</t>
  </si>
  <si>
    <t>QFIMWO00028-0720</t>
  </si>
  <si>
    <t>SPPMMS0802</t>
  </si>
  <si>
    <t>QFIMWO00026-0720</t>
  </si>
  <si>
    <t>SM15</t>
  </si>
  <si>
    <t>QFMMWO00037-0720</t>
  </si>
  <si>
    <t>10082A</t>
  </si>
  <si>
    <t>QFIMWO00024-0720</t>
  </si>
  <si>
    <t>SPPMMS4772</t>
  </si>
  <si>
    <t>COVER</t>
  </si>
  <si>
    <t>QFMMWO00036-0720</t>
  </si>
  <si>
    <t>QFMMWO00035-0720</t>
  </si>
  <si>
    <t>DFZC-80030-810</t>
  </si>
  <si>
    <t>QFIMWO00029-0720</t>
  </si>
  <si>
    <t>QFMMWO00046-0720</t>
  </si>
  <si>
    <t>DISK 142, D25 RNG-50148-010</t>
  </si>
  <si>
    <t>BE102</t>
  </si>
  <si>
    <t>QFIMWO00047-0720</t>
  </si>
  <si>
    <t>C22782A</t>
  </si>
  <si>
    <t>QFMMWO00066-0720</t>
  </si>
  <si>
    <t>DFZH-50043-010</t>
  </si>
  <si>
    <t>QFMMWO00067-0720</t>
  </si>
  <si>
    <t>UNW-76001-012</t>
  </si>
  <si>
    <t>QFMMWO00060-0720</t>
  </si>
  <si>
    <t>6001-012</t>
  </si>
  <si>
    <t>ROLL FROSTING MC</t>
  </si>
  <si>
    <t>UNW-76001-013</t>
  </si>
  <si>
    <t>76001-01</t>
  </si>
  <si>
    <t>UNW-76001-017</t>
  </si>
  <si>
    <t>6001-017</t>
  </si>
  <si>
    <t>UNW-76001-018</t>
  </si>
  <si>
    <t>6001-018</t>
  </si>
  <si>
    <t>UNW-76001-019</t>
  </si>
  <si>
    <t>6001-019</t>
  </si>
  <si>
    <t>MDDK-84208-810</t>
  </si>
  <si>
    <t>QFMMWO00062-0720</t>
  </si>
  <si>
    <t>C22799AK</t>
  </si>
  <si>
    <t>QFMMWO00068-0720</t>
  </si>
  <si>
    <t>SM19</t>
  </si>
  <si>
    <t>QFMMWO00065-0720</t>
  </si>
  <si>
    <t>SPPMMS9025</t>
  </si>
  <si>
    <t>SPROCKET KIT BW600</t>
  </si>
  <si>
    <t>MZMN-83120-810</t>
  </si>
  <si>
    <t>QFMMWO00063-0720</t>
  </si>
  <si>
    <t>CHEMICAL FEEDER</t>
  </si>
  <si>
    <t>MZMN-82000-810</t>
  </si>
  <si>
    <t>ACF06072022998</t>
  </si>
  <si>
    <t>QFIMWO00048-0720</t>
  </si>
  <si>
    <t>SPPMMS8099</t>
  </si>
  <si>
    <t>TIMING BELT ASSEMBLY BALCON</t>
  </si>
  <si>
    <t>UXM-56001-050</t>
  </si>
  <si>
    <t>QFMMWO00064-0720</t>
  </si>
  <si>
    <t>FLUTING MC</t>
  </si>
  <si>
    <t>QFMMWO00069-0720</t>
  </si>
  <si>
    <t>QFMMWO00070-0720</t>
  </si>
  <si>
    <t>compressor = 2+2 hrs</t>
  </si>
  <si>
    <t>masih = mill + silo = 2 hrs</t>
  </si>
  <si>
    <t>iyabul = mill = 2 hrs</t>
  </si>
  <si>
    <t>sanath = silo = 2 hrs</t>
  </si>
  <si>
    <t>packing = 2 tech = 2+2 hrs</t>
  </si>
  <si>
    <t>stitching = 2 hrs</t>
  </si>
  <si>
    <t>rinsing and blower = 2 hrs</t>
  </si>
  <si>
    <t>silo = night shift = 2 hrs</t>
  </si>
  <si>
    <t>mill = night shift = 2+2 hrs</t>
  </si>
  <si>
    <t>total = 24 hrs</t>
  </si>
  <si>
    <t>WORK PERMIT  For Maintenance</t>
  </si>
  <si>
    <t>Mechanical</t>
  </si>
  <si>
    <t>SECTION :</t>
  </si>
  <si>
    <t>DATE</t>
  </si>
  <si>
    <t>Sr. no.</t>
  </si>
  <si>
    <t>LINE/MACHINE ID</t>
  </si>
  <si>
    <t>Problem   &amp;    REPAIRS       ( Job description )</t>
  </si>
  <si>
    <t>Technicians</t>
  </si>
  <si>
    <t>START TIME</t>
  </si>
  <si>
    <t>Name</t>
  </si>
  <si>
    <t>END TIME</t>
  </si>
  <si>
    <t>REMARKS</t>
  </si>
  <si>
    <t xml:space="preserve">Prod. </t>
  </si>
  <si>
    <t>Maint</t>
  </si>
  <si>
    <t>Item Code</t>
  </si>
  <si>
    <t>Item Var Desc.</t>
  </si>
  <si>
    <t>Qty</t>
  </si>
  <si>
    <t>Remark</t>
  </si>
  <si>
    <t>Issue Name</t>
  </si>
  <si>
    <t>CNSPPE0006</t>
  </si>
  <si>
    <t>DOUBLE DOTTED HANDGLOVES</t>
  </si>
  <si>
    <t>GENERAL</t>
  </si>
  <si>
    <t>CNCONX0058</t>
  </si>
  <si>
    <t>07"</t>
  </si>
  <si>
    <t>STEEL CUTTING DISC 07"</t>
  </si>
  <si>
    <t>ravilluah</t>
  </si>
  <si>
    <t>tarqic</t>
  </si>
  <si>
    <t>CNLUBR0011</t>
  </si>
  <si>
    <t>WD 40 SPRAY 330ML</t>
  </si>
  <si>
    <t>janaka</t>
  </si>
  <si>
    <t>arifkhan</t>
  </si>
  <si>
    <t>imtheyas</t>
  </si>
  <si>
    <t>CNCLEM0004</t>
  </si>
  <si>
    <t>COTTON WASTE (1X25)</t>
  </si>
  <si>
    <t>Floating room</t>
  </si>
  <si>
    <t>CNLUBR0065</t>
  </si>
  <si>
    <t>220-GULF</t>
  </si>
  <si>
    <t>HYDRAULIC OIL 220 - GULF</t>
  </si>
  <si>
    <t>1DRUM</t>
  </si>
  <si>
    <t>14"</t>
  </si>
  <si>
    <t>STEEL CUTTING DISC 14"</t>
  </si>
  <si>
    <t>riswan</t>
  </si>
  <si>
    <t>New barley project</t>
  </si>
  <si>
    <t>CNPLSA0067</t>
  </si>
  <si>
    <t>DOOR CLOSER UNION -ME0127</t>
  </si>
  <si>
    <t>For workshop door</t>
  </si>
  <si>
    <t>CNGNXX0137</t>
  </si>
  <si>
    <t>100X10X6</t>
  </si>
  <si>
    <t>MILD STEEL FLAT BAR 100X10MMX6MTR</t>
  </si>
  <si>
    <t xml:space="preserve">GENERAL </t>
  </si>
  <si>
    <t>40X5</t>
  </si>
  <si>
    <t>MILD STEEL FLAT BAR 40X5MMX6MTR</t>
  </si>
  <si>
    <t>CNGNXX0135</t>
  </si>
  <si>
    <t>80X80X4</t>
  </si>
  <si>
    <t>MILD STEEL HOLLOW TUBE 80X80X4MMX6MTR</t>
  </si>
  <si>
    <t>CNGNXX0272</t>
  </si>
  <si>
    <t>100X50X5</t>
  </si>
  <si>
    <t>MILD STEEL U CHANNEL 100X50X5MMX6M</t>
  </si>
  <si>
    <t>1MM</t>
  </si>
  <si>
    <t>STEEL CUTTING DISC 01MM</t>
  </si>
  <si>
    <t>hand gloves</t>
  </si>
  <si>
    <t>intiyas</t>
  </si>
  <si>
    <t>GREASE EP-2</t>
  </si>
  <si>
    <t>For bunker operation</t>
  </si>
  <si>
    <t>SNSPPE0007</t>
  </si>
  <si>
    <t>FILTER FACE MASK</t>
  </si>
  <si>
    <t>CNLUBR0017</t>
  </si>
  <si>
    <t>TELLUS OIL S2 M46</t>
  </si>
  <si>
    <t>2LTR</t>
  </si>
  <si>
    <t>CNPLSA0123</t>
  </si>
  <si>
    <t>silicone tube white</t>
  </si>
  <si>
    <t>CNCONX0049</t>
  </si>
  <si>
    <t xml:space="preserve">sand paper </t>
  </si>
  <si>
    <t>CNGNXX0211</t>
  </si>
  <si>
    <t>WELROD03</t>
  </si>
  <si>
    <t>welding rod 2.5mm / 6013</t>
  </si>
  <si>
    <t>1pkt</t>
  </si>
  <si>
    <t>perera</t>
  </si>
  <si>
    <t>30X5</t>
  </si>
  <si>
    <t>MILD STEEL FLAT BAR 30X5MMX6MTR</t>
  </si>
  <si>
    <t>15lenth</t>
  </si>
  <si>
    <t>80X10MM</t>
  </si>
  <si>
    <t>MILD STEEL FLAT BAR 80X10MMX6MTR</t>
  </si>
  <si>
    <t>CNGNXX0520</t>
  </si>
  <si>
    <t>4X8X3MM</t>
  </si>
  <si>
    <t>CHEQUERED PLATE 4X8X3MM</t>
  </si>
  <si>
    <t>CNGNXX0136</t>
  </si>
  <si>
    <t>80X80X8</t>
  </si>
  <si>
    <t>MILD STEEL ANGLE TUBE 80X80X8MMX6MTR</t>
  </si>
  <si>
    <t>CNPLSA0350</t>
  </si>
  <si>
    <t>C-CLA-1"</t>
  </si>
  <si>
    <t>MILD STEEL PIPE C CLASS-1"</t>
  </si>
  <si>
    <t>5lenth</t>
  </si>
  <si>
    <t>WELROD01</t>
  </si>
  <si>
    <t>welding rod 2.5mm,7018</t>
  </si>
  <si>
    <t>CNGNXX0208</t>
  </si>
  <si>
    <t>warning tape 2"</t>
  </si>
  <si>
    <t>1roll</t>
  </si>
  <si>
    <t>CNPLSA0124</t>
  </si>
  <si>
    <t>SILICONE CLEAR</t>
  </si>
  <si>
    <t>CNCONX0012</t>
  </si>
  <si>
    <t>DUCT TAPE 2"</t>
  </si>
  <si>
    <t>3.2MM</t>
  </si>
  <si>
    <t>WELDING ROD 3.2MM-6013</t>
  </si>
  <si>
    <t>CNGNXX0132</t>
  </si>
  <si>
    <t>loctite glue</t>
  </si>
  <si>
    <t>2ltr</t>
  </si>
  <si>
    <t>cutting disc 7"</t>
  </si>
  <si>
    <t>CNGNXX0107</t>
  </si>
  <si>
    <t>4.5"</t>
  </si>
  <si>
    <t>grinding disc 4"</t>
  </si>
  <si>
    <t>CNGNXX0213</t>
  </si>
  <si>
    <t>knife blade</t>
  </si>
  <si>
    <t>CNOTBM0005</t>
  </si>
  <si>
    <t>spray paint black</t>
  </si>
  <si>
    <t>kisan</t>
  </si>
  <si>
    <t>CNPLSA0072</t>
  </si>
  <si>
    <t>gi nipple 1/2"</t>
  </si>
  <si>
    <t>CNPLSA0070</t>
  </si>
  <si>
    <t>hose clip 3/4"</t>
  </si>
  <si>
    <t>CNGNXX0079</t>
  </si>
  <si>
    <t>FTAPE1"</t>
  </si>
  <si>
    <t>FOAM TAPE 1"X7.2M (WEATHER SEAL)</t>
  </si>
  <si>
    <t>cotton waste cloth 25kg</t>
  </si>
  <si>
    <t>1bundle</t>
  </si>
  <si>
    <t>sand paper</t>
  </si>
  <si>
    <t>cutting disc 1mm</t>
  </si>
  <si>
    <t>CNGNXX0039</t>
  </si>
  <si>
    <t>masking tape 2"</t>
  </si>
  <si>
    <t>CNGNXX0110</t>
  </si>
  <si>
    <t>140MM</t>
  </si>
  <si>
    <t>through bolt 10mmx140</t>
  </si>
  <si>
    <t>QFI stores</t>
  </si>
  <si>
    <t>CNGNXX0118</t>
  </si>
  <si>
    <t>sadofose glue 650ml (used)</t>
  </si>
  <si>
    <t>CNGNXX0260</t>
  </si>
  <si>
    <t>jicksaw blade- steel</t>
  </si>
  <si>
    <t>wd 40 spray</t>
  </si>
  <si>
    <t>CNOTBM0001</t>
  </si>
  <si>
    <t>paint brush 1"</t>
  </si>
  <si>
    <t>door closer-union</t>
  </si>
  <si>
    <t>silicone tube clear</t>
  </si>
  <si>
    <t>CNSPPE0004</t>
  </si>
  <si>
    <t>filter face mask</t>
  </si>
  <si>
    <t>CNGNXX0100</t>
  </si>
  <si>
    <t>foam spray 750ml</t>
  </si>
  <si>
    <t>CNGNXX0111</t>
  </si>
  <si>
    <t>120MM</t>
  </si>
  <si>
    <t>through bolt 12mmx120</t>
  </si>
  <si>
    <t>welding rod 3.2mm / 6013</t>
  </si>
  <si>
    <t>WELROD02</t>
  </si>
  <si>
    <t>welding rod 3.2mm / 7018</t>
  </si>
  <si>
    <t>CNGNXX0398</t>
  </si>
  <si>
    <t>TRNS-5MM</t>
  </si>
  <si>
    <t>Acralic clear sheet 5mm</t>
  </si>
  <si>
    <t>CNOTBM0003</t>
  </si>
  <si>
    <t>silver spray paint</t>
  </si>
  <si>
    <t>putta</t>
  </si>
  <si>
    <t>CNOTBM0049</t>
  </si>
  <si>
    <t>4"</t>
  </si>
  <si>
    <t>paint roller brush 4"</t>
  </si>
  <si>
    <t>CNPLSA0024</t>
  </si>
  <si>
    <t>TAFLON TAPE</t>
  </si>
  <si>
    <t>Silo Q1 Conveyor</t>
  </si>
  <si>
    <t>tarique</t>
  </si>
  <si>
    <t>masi</t>
  </si>
  <si>
    <t>ducting tape 2"</t>
  </si>
  <si>
    <t>CNLUBR0063</t>
  </si>
  <si>
    <t>1KG-ROCO</t>
  </si>
  <si>
    <t>Food grease 380g</t>
  </si>
  <si>
    <t>CNOTBM0004</t>
  </si>
  <si>
    <t>paint remover spray</t>
  </si>
  <si>
    <t>TRNS-3MM</t>
  </si>
  <si>
    <t>acralic sheet 3mm</t>
  </si>
  <si>
    <t>sadofose glue 650ml</t>
  </si>
  <si>
    <t>Scroller Mill B</t>
  </si>
  <si>
    <t>22216EK</t>
  </si>
  <si>
    <t>Ball bearing 22216EK</t>
  </si>
  <si>
    <t>New barley NO-04</t>
  </si>
  <si>
    <t>Ball Bearing 6204-2Z/C3</t>
  </si>
  <si>
    <t>1mtr</t>
  </si>
  <si>
    <t>Stacker m/c NO-01</t>
  </si>
  <si>
    <t>V belt 5300xSPB</t>
  </si>
  <si>
    <t>Oil filter</t>
  </si>
  <si>
    <t>COMP</t>
  </si>
  <si>
    <t>Mill A,A1 compressor</t>
  </si>
  <si>
    <t>Air filter</t>
  </si>
  <si>
    <t>Seperator kit 2901-1963-00</t>
  </si>
  <si>
    <t>Block bearing  UC207</t>
  </si>
  <si>
    <t>SHIP</t>
  </si>
  <si>
    <t>Shipunloader NO-01</t>
  </si>
  <si>
    <t>Penumatic air hose 8mm</t>
  </si>
  <si>
    <t>8mtr</t>
  </si>
  <si>
    <t>3mtr</t>
  </si>
  <si>
    <t>Damper bush</t>
  </si>
  <si>
    <t>Atlas copco oil 1630-2041-20</t>
  </si>
  <si>
    <t>20ltr</t>
  </si>
  <si>
    <t>Item Variant Desc.</t>
  </si>
  <si>
    <t>QTY</t>
  </si>
  <si>
    <t>LINE / INSTALLATION</t>
  </si>
  <si>
    <t>Issued To</t>
  </si>
  <si>
    <t>40x52x7mm</t>
  </si>
  <si>
    <t>oil seal 40x52x7mm</t>
  </si>
  <si>
    <t>Mill screw conveyor</t>
  </si>
  <si>
    <t>nushad</t>
  </si>
  <si>
    <t>Ball bearing 6208-2Z/C3</t>
  </si>
  <si>
    <t xml:space="preserve">knife blade </t>
  </si>
  <si>
    <t>imtiyas</t>
  </si>
  <si>
    <t>CNPLSA0250</t>
  </si>
  <si>
    <t>1/2"</t>
  </si>
  <si>
    <t>gi condutite pipe 20mm</t>
  </si>
  <si>
    <t>1lenth</t>
  </si>
  <si>
    <t>Ball bearing 30208-J2/Q</t>
  </si>
  <si>
    <t>For bran packing</t>
  </si>
  <si>
    <t>Ball bearing 32008-X</t>
  </si>
  <si>
    <t>Ball bearing 32011-X</t>
  </si>
  <si>
    <t>Ball bearing 32014-X</t>
  </si>
  <si>
    <t>35x47x7mm</t>
  </si>
  <si>
    <t>Oil seal 35x47x7mm</t>
  </si>
  <si>
    <t>55x72x10mm</t>
  </si>
  <si>
    <t>Oil seal 55x72x10mm</t>
  </si>
  <si>
    <t>cutting disc 14mm</t>
  </si>
  <si>
    <t>Mill floating room</t>
  </si>
  <si>
    <t>CNOTBM0002</t>
  </si>
  <si>
    <t>paint brush 2"</t>
  </si>
  <si>
    <t>jicksaw blade -steel</t>
  </si>
  <si>
    <t>V Belt 1250xXPZ</t>
  </si>
  <si>
    <t>black spray paint</t>
  </si>
  <si>
    <t>CNOTBM0131</t>
  </si>
  <si>
    <t>Red oxide primer (1x18ltr)</t>
  </si>
  <si>
    <t>1PKT</t>
  </si>
  <si>
    <t>CNGNXX0318</t>
  </si>
  <si>
    <t>BLACK</t>
  </si>
  <si>
    <t>welding glass - black</t>
  </si>
  <si>
    <t>CNGNXX0550</t>
  </si>
  <si>
    <t>8MMX50MM</t>
  </si>
  <si>
    <t>coach screw 8x50mm</t>
  </si>
  <si>
    <t>205-2F</t>
  </si>
  <si>
    <t>Flange bearing with housing 205-2F</t>
  </si>
  <si>
    <t>grinding disc 7"</t>
  </si>
  <si>
    <t>Flange bearing UCFL-206-20</t>
  </si>
  <si>
    <t>Grease EP-2 (1x15kg)</t>
  </si>
  <si>
    <t>Oil seal 40x62x7mm</t>
  </si>
  <si>
    <t>ITEM</t>
  </si>
  <si>
    <t>PART NO.</t>
  </si>
  <si>
    <t>QTY.</t>
  </si>
  <si>
    <t>SECTION</t>
  </si>
  <si>
    <t>Fastener clip H=84CM,L=80CM,W=60CM</t>
  </si>
  <si>
    <t>Steel Galvanized Sleeve DN300/306/200</t>
  </si>
  <si>
    <t>A020-12S.225</t>
  </si>
  <si>
    <t>Wear plate</t>
  </si>
  <si>
    <t>Vigan machine NO-01</t>
  </si>
  <si>
    <t>Chain cutter</t>
  </si>
  <si>
    <t xml:space="preserve">Parallel Key </t>
  </si>
  <si>
    <t>Fork End</t>
  </si>
  <si>
    <t>Auger set</t>
  </si>
  <si>
    <t xml:space="preserve">Shaft for auger </t>
  </si>
  <si>
    <t>Conveyor belt 609x3500mm</t>
  </si>
  <si>
    <t>Metal detector 50kg mill A Line</t>
  </si>
  <si>
    <t>4270x800mm</t>
  </si>
  <si>
    <t>Conveyor Belt 4270x800mm</t>
  </si>
  <si>
    <t>BB/MECH/13</t>
  </si>
  <si>
    <t>Bag holder strip</t>
  </si>
  <si>
    <t xml:space="preserve">Return staright rail 40/10,L2998mm </t>
  </si>
  <si>
    <t>Shipunloader NO-02</t>
  </si>
  <si>
    <t>Filp over lever 523/65 (M8x25)</t>
  </si>
  <si>
    <t>ITALY</t>
  </si>
  <si>
    <t>SPPMMS0841</t>
  </si>
  <si>
    <t>Calibrated cord D=534</t>
  </si>
  <si>
    <t>oil filter</t>
  </si>
  <si>
    <t>Machine NO-01</t>
  </si>
  <si>
    <t>Lip Seal</t>
  </si>
  <si>
    <t>Blow through Airlock 22/22GG DN65 (MPSH-80007-810)</t>
  </si>
  <si>
    <t>Spring washer</t>
  </si>
  <si>
    <t>Union Special</t>
  </si>
  <si>
    <t>Rail bar 40x10xL=2998MM</t>
  </si>
  <si>
    <t>CNGNXX0134</t>
  </si>
  <si>
    <t>hacksaw blade</t>
  </si>
  <si>
    <t>jicksaw blade - steel</t>
  </si>
  <si>
    <t>CNOTBM0022</t>
  </si>
  <si>
    <t>white spray paint</t>
  </si>
  <si>
    <t xml:space="preserve">hand gloves </t>
  </si>
  <si>
    <t>rubel</t>
  </si>
  <si>
    <t>CNVHMN0015</t>
  </si>
  <si>
    <t>brake cleaner</t>
  </si>
  <si>
    <t>30x62x7mm</t>
  </si>
  <si>
    <t>Oil seal 30x62x7mm</t>
  </si>
  <si>
    <t>V belt 2500xSPA</t>
  </si>
  <si>
    <t>For silo</t>
  </si>
  <si>
    <t>spray paint white</t>
  </si>
  <si>
    <t>CNOTBM0059</t>
  </si>
  <si>
    <t>BLUE</t>
  </si>
  <si>
    <t>enamel sky blue paint</t>
  </si>
  <si>
    <t>1gall</t>
  </si>
  <si>
    <t>Issue for Q-bake Sales Temp Office</t>
  </si>
  <si>
    <t>CNOTBM0061</t>
  </si>
  <si>
    <t>3"</t>
  </si>
  <si>
    <t>metal scraper 3"</t>
  </si>
  <si>
    <t>3pair</t>
  </si>
  <si>
    <t>Ball bearing 6304-2RSH</t>
  </si>
  <si>
    <t>Screw Conveyor</t>
  </si>
  <si>
    <t>Ball bearing 6206-2RSH</t>
  </si>
  <si>
    <t>Bearing 6309-2Z/C3</t>
  </si>
  <si>
    <t xml:space="preserve">warning tape </t>
  </si>
  <si>
    <t xml:space="preserve">sadofoss glue 650ml </t>
  </si>
  <si>
    <t>CNOTBM0025</t>
  </si>
  <si>
    <t>metal scraper 2</t>
  </si>
  <si>
    <t>90x50x10mm</t>
  </si>
  <si>
    <t>Oil seal 90x50x10mm</t>
  </si>
  <si>
    <t>Bearing 6007-2Z/C3</t>
  </si>
  <si>
    <t>V belt SPAx1357</t>
  </si>
  <si>
    <t xml:space="preserve">Sleeve Steel Galvanized DN150/155x100 </t>
  </si>
  <si>
    <t>Rubber pipe cover D-100mm</t>
  </si>
  <si>
    <t>Cup washer</t>
  </si>
  <si>
    <t>FLANGE RING 230S (CAM RING)</t>
  </si>
  <si>
    <t>Jetty Conveyor Q2</t>
  </si>
  <si>
    <t>Durga</t>
  </si>
  <si>
    <t>Machine NO-19</t>
  </si>
  <si>
    <t>oil filter W77</t>
  </si>
  <si>
    <t>Shoulder screw</t>
  </si>
  <si>
    <t>Oil seal 30x47x8mm</t>
  </si>
  <si>
    <t>CNPLSA0054</t>
  </si>
  <si>
    <t>gi ball valve 1/2"</t>
  </si>
  <si>
    <t>Seperator kit</t>
  </si>
  <si>
    <t>Shipunloader GA15</t>
  </si>
  <si>
    <t>CNCONX0054</t>
  </si>
  <si>
    <t>WDNL2"</t>
  </si>
  <si>
    <t>wood nail 2"</t>
  </si>
  <si>
    <t>1ctn</t>
  </si>
  <si>
    <t>CNGNES0087</t>
  </si>
  <si>
    <t>CNGNXX0035</t>
  </si>
  <si>
    <t>wood nail 3"</t>
  </si>
  <si>
    <t>CNGNXX0471</t>
  </si>
  <si>
    <t>1"</t>
  </si>
  <si>
    <t>foam wether seal 1"</t>
  </si>
  <si>
    <t>CNLUBR0021</t>
  </si>
  <si>
    <t>hydraulic oil AW68</t>
  </si>
  <si>
    <t>spray paint silver</t>
  </si>
  <si>
    <t>buddha</t>
  </si>
  <si>
    <t>CNGNXX0665</t>
  </si>
  <si>
    <t>hinges 4"</t>
  </si>
  <si>
    <t>CNPLSA0017</t>
  </si>
  <si>
    <t>water tap 1/2"</t>
  </si>
  <si>
    <t>CNPLSA0023</t>
  </si>
  <si>
    <t xml:space="preserve">water filter cartridge </t>
  </si>
  <si>
    <t>SPBx5300</t>
  </si>
  <si>
    <t>V belt SPBx5300</t>
  </si>
  <si>
    <t>04"</t>
  </si>
  <si>
    <t>cutting disc 4"</t>
  </si>
  <si>
    <t>CNGNXX0191</t>
  </si>
  <si>
    <t>nylon rope 10mm</t>
  </si>
  <si>
    <t>3roll</t>
  </si>
  <si>
    <t>welding glass-black</t>
  </si>
  <si>
    <t>taflon tape</t>
  </si>
  <si>
    <t>CNPLSA0131</t>
  </si>
  <si>
    <t>m seal</t>
  </si>
  <si>
    <t>4pair</t>
  </si>
  <si>
    <t>LG Compressor</t>
  </si>
  <si>
    <t>wood nail 2" (1x16)</t>
  </si>
  <si>
    <t>2ctn</t>
  </si>
  <si>
    <t>wood nail 3" (1x16)</t>
  </si>
  <si>
    <t>buddah</t>
  </si>
  <si>
    <t>Food co stores</t>
  </si>
  <si>
    <t>warning tape</t>
  </si>
  <si>
    <t>CNGNXX0751</t>
  </si>
  <si>
    <t>1-1/2"</t>
  </si>
  <si>
    <t>wood nail 11/2" (1x16)</t>
  </si>
  <si>
    <t>wood nail 4" (1x16)</t>
  </si>
  <si>
    <t xml:space="preserve">taflon tape </t>
  </si>
  <si>
    <t>2pair</t>
  </si>
  <si>
    <t>arshad</t>
  </si>
  <si>
    <t>22211EK</t>
  </si>
  <si>
    <t>Ball bearing 22211EK</t>
  </si>
  <si>
    <t>Mill A scroller</t>
  </si>
  <si>
    <t>Ball bearing 6204-2RSH</t>
  </si>
  <si>
    <t>2500xSPA</t>
  </si>
  <si>
    <t>V belt 2500XSPA</t>
  </si>
  <si>
    <t>V Belt XPZ-2160 - 3VX850</t>
  </si>
  <si>
    <t>XPZx1312</t>
  </si>
  <si>
    <t>V belt XPZx1312</t>
  </si>
  <si>
    <t>Rubel</t>
  </si>
  <si>
    <t>Bran Finisher</t>
  </si>
  <si>
    <t>Shahin</t>
  </si>
  <si>
    <t>Bran Finisher B</t>
  </si>
  <si>
    <t>CNGNXX0157</t>
  </si>
  <si>
    <t>steel wire brush</t>
  </si>
  <si>
    <t>Hydraulic oil AW68</t>
  </si>
  <si>
    <t>4ltr</t>
  </si>
  <si>
    <t>CNPLSA0068</t>
  </si>
  <si>
    <t>hose clip 1"</t>
  </si>
  <si>
    <t>Roller chain 12B,3/4"</t>
  </si>
  <si>
    <t>Roller chain 16B,1"</t>
  </si>
  <si>
    <t>5mtr</t>
  </si>
  <si>
    <t>hose assy 1622-6990-00</t>
  </si>
  <si>
    <t>Silo GA30 compressor</t>
  </si>
  <si>
    <t xml:space="preserve">cotton waste cloth 25kg </t>
  </si>
  <si>
    <t>CNGNXX0536</t>
  </si>
  <si>
    <t>buffing wheel 4"</t>
  </si>
  <si>
    <t>Mill 4th Floor Cleaning</t>
  </si>
  <si>
    <t>5pair</t>
  </si>
  <si>
    <t xml:space="preserve">stainless steel welding rod 2.5mm </t>
  </si>
  <si>
    <t>perara</t>
  </si>
  <si>
    <t>SPPMMS1310</t>
  </si>
  <si>
    <t>6200-2RSH</t>
  </si>
  <si>
    <t>Ball bearing 6200-2RSH</t>
  </si>
  <si>
    <t>Mill chemical feeder</t>
  </si>
  <si>
    <t>V belt 1320xXPZ</t>
  </si>
  <si>
    <t>SPPMMS6983</t>
  </si>
  <si>
    <t>QS-6</t>
  </si>
  <si>
    <t>staright connector 6mm</t>
  </si>
  <si>
    <t>2"</t>
  </si>
  <si>
    <t>foam wether seal 2"</t>
  </si>
  <si>
    <t>Automatic Drain Kit -2901-0563-00</t>
  </si>
  <si>
    <t>Mill A compressor</t>
  </si>
  <si>
    <t>CNGNXX0010</t>
  </si>
  <si>
    <t>Jiksaw Blade -Wood</t>
  </si>
  <si>
    <t>CNGNXX0142</t>
  </si>
  <si>
    <t>PVC tarpaulin 40"x40"</t>
  </si>
  <si>
    <t>foam weather seal 1"</t>
  </si>
  <si>
    <t>paint remover spary</t>
  </si>
  <si>
    <t>7pair</t>
  </si>
  <si>
    <t>Ball bearing 6005-2Z</t>
  </si>
  <si>
    <t>Mini packing</t>
  </si>
  <si>
    <t>6302-2RSH</t>
  </si>
  <si>
    <t>Ball bearing 6302-2RSH</t>
  </si>
  <si>
    <t>SPPMMS5053</t>
  </si>
  <si>
    <t>elbow connector 8mm</t>
  </si>
  <si>
    <t>A66A1676</t>
  </si>
  <si>
    <t>V Belt A66,1676</t>
  </si>
  <si>
    <t>V belt XPZx1320</t>
  </si>
  <si>
    <t>Bran Finisher A</t>
  </si>
  <si>
    <t>Oil seal 45x75x8mm</t>
  </si>
  <si>
    <t>SPPMMS5065</t>
  </si>
  <si>
    <t xml:space="preserve">bearing </t>
  </si>
  <si>
    <t>Mill D compressor</t>
  </si>
  <si>
    <t>Separator kit</t>
  </si>
  <si>
    <t>Ball bearing 6207-2RS-C3</t>
  </si>
  <si>
    <t>Thermostat Valve 2901-0069-00</t>
  </si>
  <si>
    <t>Atlas copco oil</t>
  </si>
  <si>
    <t>22216-E</t>
  </si>
  <si>
    <t>Ball bearing 22216-EK</t>
  </si>
  <si>
    <t>New barley elevator</t>
  </si>
  <si>
    <t>Bearing sleeve H-316</t>
  </si>
  <si>
    <t>Chain lock 3/4"-12B</t>
  </si>
  <si>
    <t>MPV kit</t>
  </si>
  <si>
    <t>Synthetic air hose 8mm</t>
  </si>
  <si>
    <t>Bearing block SN516</t>
  </si>
  <si>
    <t>ravilluh</t>
  </si>
  <si>
    <t>CNGNES0298</t>
  </si>
  <si>
    <t>13AMP</t>
  </si>
  <si>
    <t>3 pin plug 13A</t>
  </si>
  <si>
    <t>steel wire bush</t>
  </si>
  <si>
    <t>risawn</t>
  </si>
  <si>
    <t>6pair</t>
  </si>
  <si>
    <t>hussian</t>
  </si>
  <si>
    <t>Fuel filter</t>
  </si>
  <si>
    <t>A85/2159</t>
  </si>
  <si>
    <t>V belt A2159 ,A85</t>
  </si>
  <si>
    <t>Mill B cleaning</t>
  </si>
  <si>
    <t xml:space="preserve">Mill C Roller </t>
  </si>
  <si>
    <t>SPZ-950</t>
  </si>
  <si>
    <t>v belt 950xSPZ</t>
  </si>
  <si>
    <t>ball bearing 6205-2Z/C3</t>
  </si>
  <si>
    <t>Mill cleaning motor</t>
  </si>
  <si>
    <t xml:space="preserve">Water seperator </t>
  </si>
  <si>
    <t>SPVHEN0189</t>
  </si>
  <si>
    <t>142-1339</t>
  </si>
  <si>
    <t>QATAR FLOUR MILLS COMPANY</t>
  </si>
  <si>
    <t>Sr.No</t>
  </si>
  <si>
    <t>Emp Code</t>
  </si>
  <si>
    <t>EMPLOYEE NAME</t>
  </si>
  <si>
    <t>TOTAL</t>
  </si>
  <si>
    <t>N</t>
  </si>
  <si>
    <t>H</t>
  </si>
  <si>
    <t>UMASUTHAN T</t>
  </si>
  <si>
    <t>MOHD IYABUL</t>
  </si>
  <si>
    <t>HIFAS SALLY</t>
  </si>
  <si>
    <t>JAI KISHORE</t>
  </si>
  <si>
    <t>W.A.D SYDNEY</t>
  </si>
  <si>
    <t>MOHD. NOUSHAD</t>
  </si>
  <si>
    <t>MOHD. ARIF</t>
  </si>
  <si>
    <t xml:space="preserve">JANAK PRADEEP KUMAR </t>
  </si>
  <si>
    <t>MOHAMMAD AZAD</t>
  </si>
  <si>
    <t>H.P. PERERA</t>
  </si>
  <si>
    <t>MOHSEEN SHAIKH</t>
  </si>
  <si>
    <t>DURGA BAHADUR</t>
  </si>
  <si>
    <t>MASIHUZZAMAN</t>
  </si>
  <si>
    <t>MOHD TARIQUE</t>
  </si>
  <si>
    <t>BUDHA LAL TAMANG</t>
  </si>
  <si>
    <t>PURANLAL THARU</t>
  </si>
  <si>
    <t>carpenter</t>
  </si>
  <si>
    <t>SHAIKH RIZWAN</t>
  </si>
  <si>
    <t>MOHD. RAVIULLAH</t>
  </si>
  <si>
    <t>DEV KISAN</t>
  </si>
  <si>
    <t>ROBEL MIYA</t>
  </si>
  <si>
    <t xml:space="preserve">Prepared by : </t>
  </si>
  <si>
    <t>Dept. Head Signature ----------------------------------</t>
  </si>
  <si>
    <t>HR &amp; ADMIN -------------------------------------------------------------</t>
  </si>
  <si>
    <t>Approved By GENERAL MANAGER -----------------------------------</t>
  </si>
  <si>
    <t xml:space="preserve">                Maintenance - Mechanical Absenteeism for the month May_ 2020</t>
  </si>
  <si>
    <t>09.05.2020
SICK/NO CERT.</t>
  </si>
  <si>
    <t>11.05.2020
SICK/NO CERT.</t>
  </si>
  <si>
    <t>04.06.2020
SICK/NO CERT.</t>
  </si>
  <si>
    <t>15.06.2020
SICK/NO CERT.</t>
  </si>
  <si>
    <t>27.05.2020
SICK/NO CERT.</t>
  </si>
  <si>
    <t>02.06.2020
SICK/NO CERT.</t>
  </si>
  <si>
    <t>14.05.2020
SICK/NO CERT.</t>
  </si>
  <si>
    <t>16.05.2020
SICK</t>
  </si>
  <si>
    <t>19.05.2020
SICK/NO CERT.</t>
  </si>
  <si>
    <t>21.06.2020
SICK/NO CERT.</t>
  </si>
  <si>
    <t>17.05.2020
SICK</t>
  </si>
  <si>
    <t>18.05.2020
SICK/NO CERT.</t>
  </si>
  <si>
    <t>21.05.2020
SICK</t>
  </si>
  <si>
    <t>30.05.2020
SICK/NO CERT.</t>
  </si>
  <si>
    <t>07.06.2020
SICK/NO CERT.</t>
  </si>
  <si>
    <t>04.07.2020</t>
  </si>
  <si>
    <t>old barley</t>
  </si>
  <si>
    <t>11:30-1:20 pm</t>
  </si>
  <si>
    <t>scale problem</t>
  </si>
  <si>
    <r>
      <t xml:space="preserve">Mech. Maint. Daily Record - </t>
    </r>
    <r>
      <rPr>
        <sz val="36"/>
        <color theme="1"/>
        <rFont val="Calibri"/>
        <family val="2"/>
        <scheme val="minor"/>
      </rPr>
      <t>SILO</t>
    </r>
  </si>
  <si>
    <t xml:space="preserve">Date: </t>
  </si>
  <si>
    <t>______ /______ /</t>
  </si>
  <si>
    <t>LINE/
Location</t>
  </si>
  <si>
    <t xml:space="preserve">   [   ] Silo    
   Floor:   B,  G,   1,   2, 
    3,   4,   5,   6,   7
  ShipUnloader[   ]1 / [  ]2 
  Jetty[  ]Q1 /[  ]Q2 /[  ]Q3
  Vigan   [   ] 1  /  [    ] 2
  Stacker   [   ] 1 / [   ] 2 
  [   ]  Other___________
  </t>
  </si>
  <si>
    <t xml:space="preserve">                                                                    
</t>
  </si>
  <si>
    <t xml:space="preserve">  [   ]  Kishore         [   ]  Janak
  [   ]  Sydney          [   ]  Tariq           
  [   ]  Arif.Kh          [   ] Kishan
  [   ]  Perera          [   ] Imtiyaz    
  [   ]  Other,_____________
                   </t>
  </si>
  <si>
    <t xml:space="preserve">  [    ] Breakdown
  [    ] Corrective
  [    ] Preventive
  [    ] Other, ________</t>
  </si>
  <si>
    <r>
      <t>Maintenance (Mech) Daily Record -</t>
    </r>
    <r>
      <rPr>
        <b/>
        <sz val="28"/>
        <color theme="1"/>
        <rFont val="Calibri"/>
        <family val="2"/>
        <scheme val="minor"/>
      </rPr>
      <t xml:space="preserve"> Barley</t>
    </r>
  </si>
  <si>
    <t xml:space="preserve">   [   ] Old Barley
   [   ] Mobile Barley
   [   ] New Barley
   [   ] New Mobile Barley</t>
  </si>
  <si>
    <t xml:space="preserve">   [   ] Stitching Machine
   [   ] Other</t>
  </si>
  <si>
    <t xml:space="preserve">  [   ]  Mohseen     [   ]  Tariq
  [   ]  Kishor           [   ]  Imtiyaz   
  [   ]  Kishan
  [   ]  Other,_____________
                   </t>
  </si>
  <si>
    <t>[    ] Breakdown
[    ] Running
[    ] Idle
[    ] Other, _________</t>
  </si>
  <si>
    <r>
      <t xml:space="preserve">Maintenance (Mech) Daily Record - </t>
    </r>
    <r>
      <rPr>
        <b/>
        <sz val="24"/>
        <color theme="1"/>
        <rFont val="Calibri"/>
        <family val="2"/>
        <scheme val="minor"/>
      </rPr>
      <t>Night Shift</t>
    </r>
  </si>
  <si>
    <t>[    ] Breakdown
[    ] Corrective
[    ] Idle
[    ] Other, _________</t>
  </si>
  <si>
    <r>
      <t xml:space="preserve">Mech. Maint. Daily Record -             </t>
    </r>
    <r>
      <rPr>
        <sz val="36"/>
        <color theme="1"/>
        <rFont val="Calibri"/>
        <family val="2"/>
        <scheme val="minor"/>
      </rPr>
      <t xml:space="preserve"> MILL</t>
    </r>
  </si>
  <si>
    <t xml:space="preserve">   [   ] A,     [   ] B, 
   [   ] C,     [   ] D
   [   ]  Cleaning, 
   [   ]  Milling, 
   [   ]  Packing, 
   [   ]  Other________
   Floor:   G,   1,   2, 
    3,   4,   5,   6,   7</t>
  </si>
  <si>
    <t xml:space="preserve">  [   ]  Abul           [   ]  Shahin
  [   ]  Naushad   [   ]  Arif.D           
  [   ]   Janak        [   ] Azad
  [   ]   Mohseen [   ]  Puran
  [   ]  Rizwan      [   ]  Robel
  [   ]  Raviullah   [   ]  Perera
  [   ]  Durga
  [   ]   Other,_____________
                   </t>
  </si>
  <si>
    <t>hand stitching machine no. 3 given to pushpanjay</t>
  </si>
  <si>
    <t>Help On</t>
  </si>
  <si>
    <t>Code</t>
  </si>
  <si>
    <t>Parent</t>
  </si>
  <si>
    <t>Classification</t>
  </si>
  <si>
    <t>Sub Classification</t>
  </si>
  <si>
    <t>EQUIPMENT</t>
  </si>
  <si>
    <t>FIREAL/MIL/001</t>
  </si>
  <si>
    <t>FIRE ALARM MILL/SILO</t>
  </si>
  <si>
    <t/>
  </si>
  <si>
    <t>MILL/SILO</t>
  </si>
  <si>
    <t>MILL/4F</t>
  </si>
  <si>
    <t>H/JGMA5010</t>
  </si>
  <si>
    <t>BLOWER GMA 11.3 (H/JGMA5010)</t>
  </si>
  <si>
    <t>MILL H/J BLOWER</t>
  </si>
  <si>
    <t>H/JGMA5015</t>
  </si>
  <si>
    <t>BLOWER GMA 10.2 (H/JGMA5015)</t>
  </si>
  <si>
    <t>H/JGMA5020</t>
  </si>
  <si>
    <t>BLOWER GMA 10.0 (H/JGMA5020)</t>
  </si>
  <si>
    <t>MILL/1F</t>
  </si>
  <si>
    <t>MILDMDDQB1B26301</t>
  </si>
  <si>
    <t>MILL D ROLLER B1/B2 (MILLDMDDQB1/B26301)</t>
  </si>
  <si>
    <t>MILLDMDDQ/01</t>
  </si>
  <si>
    <t>MILDMDDQB1B26303</t>
  </si>
  <si>
    <t>FEED ROLL B1/B2 MDDQ (MILLDMDDQB1/B26303)</t>
  </si>
  <si>
    <t>MILDMDDQC1AC26302</t>
  </si>
  <si>
    <t>MILL D ROLLER C1A/C2 (MILLDMDDQC1A/C26302)</t>
  </si>
  <si>
    <t>MILDMDDQC1AC26304</t>
  </si>
  <si>
    <t>FEED ROLL C1A/C2 MDDQ (MILLDMDDQC1A/C26304)</t>
  </si>
  <si>
    <t>MILL/LT/ROOM</t>
  </si>
  <si>
    <t>MILLA/LT/113218</t>
  </si>
  <si>
    <t>MILL A LT PANEL (MILLA_LT_PANEL_113218)</t>
  </si>
  <si>
    <t>SUBSTATION/5354</t>
  </si>
  <si>
    <t>PANEL</t>
  </si>
  <si>
    <t>LT PANEL</t>
  </si>
  <si>
    <t>MILL/2F</t>
  </si>
  <si>
    <t>MILLAB50MIX/MACH</t>
  </si>
  <si>
    <t>CHEMICAL MIXING MACHINE (MILLAB50MIXINGMACHINE)</t>
  </si>
  <si>
    <t>MIXING MACHINE</t>
  </si>
  <si>
    <t>MILL/3F</t>
  </si>
  <si>
    <t>MILLAC11PANEL</t>
  </si>
  <si>
    <t>MILL A MILLING SECTION PANEL C11 (MILLAC11PANEL)</t>
  </si>
  <si>
    <t>CONTROL PANEL</t>
  </si>
  <si>
    <t>MILL/GF</t>
  </si>
  <si>
    <t>MILLAC1PANEL</t>
  </si>
  <si>
    <t>MILL A CONTROL PANEL =12C1 (MILLAC1PANEL)</t>
  </si>
  <si>
    <t>MILLAC2PANEL</t>
  </si>
  <si>
    <t>MILL A MASTER PANEL C2 (MILLAC2PANEL)</t>
  </si>
  <si>
    <t>MILLAC9PANEL</t>
  </si>
  <si>
    <t>MILL A MILLING SECTION PANEL C9 (MILLAC9PANEL)</t>
  </si>
  <si>
    <t>MILLAFD95</t>
  </si>
  <si>
    <t>REFRIGERATED AIR DRYER (MILLAFD95)</t>
  </si>
  <si>
    <t>DRYER</t>
  </si>
  <si>
    <t>MILLAGA30A1</t>
  </si>
  <si>
    <t>COMPRESSOR (MILLAGA30A1)</t>
  </si>
  <si>
    <t>MILLAGA30A2</t>
  </si>
  <si>
    <t>COMPRESSOR (MILLAGA30A2)</t>
  </si>
  <si>
    <t>MILLAGA30SPARE</t>
  </si>
  <si>
    <t>SPARE COMPRESSOR (MILLAGA30SPARE)</t>
  </si>
  <si>
    <t>SPARE COMPRESOR</t>
  </si>
  <si>
    <t>MILLAGMA2022</t>
  </si>
  <si>
    <t>BLOWER GMA 10.0 RINSING AIR (MILLAGMA2022)</t>
  </si>
  <si>
    <t>MILLAGMA2615</t>
  </si>
  <si>
    <t>BLOWER GMA 10.2 BRAN PL 214 (MILLAGMA2615)</t>
  </si>
  <si>
    <t>MILLAM3PANEL</t>
  </si>
  <si>
    <t>MILL A CLEANING SECTION PANEL M3 (MILLAM3PANEL)</t>
  </si>
  <si>
    <t>MILLAM4PANEL</t>
  </si>
  <si>
    <t>MILL A MILLING SECTION PANEL M4 (MILLAM4PANEL)</t>
  </si>
  <si>
    <t>MILLAM5PANEL</t>
  </si>
  <si>
    <t>MILL A MILLING SECTION PANEL M5 (MILLAM5PANEL)</t>
  </si>
  <si>
    <t>MILLAM6PANEL</t>
  </si>
  <si>
    <t>MILL A MILLING SECTION PANEL M6 (MILLAM6PANEL)</t>
  </si>
  <si>
    <t>MILLAM7PANEL</t>
  </si>
  <si>
    <t>MILL A PACKING SECTION PANEL M7 (MILLAM7PANEL)</t>
  </si>
  <si>
    <t>MILLAMDDK/02</t>
  </si>
  <si>
    <t>MILL A ROLLER B3/B3</t>
  </si>
  <si>
    <t>MILLAMDDK/03</t>
  </si>
  <si>
    <t>MILL A ROLLER BODY C2A</t>
  </si>
  <si>
    <t>MILLAMDDK/04</t>
  </si>
  <si>
    <t>MILL A ROLLER BODY C1B</t>
  </si>
  <si>
    <t>MILLAMDDK/05</t>
  </si>
  <si>
    <t>MILL A ROLLER BODY C3/C2B</t>
  </si>
  <si>
    <t>MILLAMDDK/07</t>
  </si>
  <si>
    <t>MILL A ROLLER BODY C4/C5</t>
  </si>
  <si>
    <t>MILLAMDDK/09</t>
  </si>
  <si>
    <t>MILL A ROLLER BODY C6/C7</t>
  </si>
  <si>
    <t>MILLAMDDK/10</t>
  </si>
  <si>
    <t>MILL A ROLLER BODY B6F/C9</t>
  </si>
  <si>
    <t>MILLAMDDK/11</t>
  </si>
  <si>
    <t>MILL A ROLLER BODY C8/C10</t>
  </si>
  <si>
    <t>MILLAMDDKB32306</t>
  </si>
  <si>
    <t>MILL A ROLLER B3 (MILLAMDDKB32306)</t>
  </si>
  <si>
    <t>MILLAMDDKB32307</t>
  </si>
  <si>
    <t>MILL A ROLLER B3 (MILLAMDDKB32307)</t>
  </si>
  <si>
    <t>MILLAMDDKB6F2380</t>
  </si>
  <si>
    <t>MILL A ROLLER B6F (MILLAMDDKB6F2380)</t>
  </si>
  <si>
    <t>MILLAMDDKC102381</t>
  </si>
  <si>
    <t>MILL A ROLLER C10 (MILLAMDDKC102381)</t>
  </si>
  <si>
    <t>MILLAMDDKC1B2316</t>
  </si>
  <si>
    <t>MILL A ROLLER C1B (MILLAMDDKC1B2316)</t>
  </si>
  <si>
    <t>MILLAMDDKC1B2317</t>
  </si>
  <si>
    <t>MILL A ROLLER C1B (MILLAMDDKC1B2317)</t>
  </si>
  <si>
    <t>MILLAMDDKC2A2308</t>
  </si>
  <si>
    <t>MILL A ROLLER C2A (MILLAMDDKC2A2308)</t>
  </si>
  <si>
    <t>MILLAMDDKC2A2309</t>
  </si>
  <si>
    <t>MILL A ROLLER C2A (MILLAMDDKC2A2309)</t>
  </si>
  <si>
    <t>MILLAMDDKC2B2318</t>
  </si>
  <si>
    <t>MILL A ROLLER C2B (MILLAMDDKC2B2318)</t>
  </si>
  <si>
    <t>MILLAMDDKC32311</t>
  </si>
  <si>
    <t>MILL A ROLLER C3 (MILLAMDDKC32311)</t>
  </si>
  <si>
    <t>MILLAMDDKC42312</t>
  </si>
  <si>
    <t>MILL A ROLLER C4 (MILLAMDDKC42312)</t>
  </si>
  <si>
    <t>MILLAMDDKC52313</t>
  </si>
  <si>
    <t>MILL A ROLLER C5 (MILLAMDDKC52313)</t>
  </si>
  <si>
    <t>MILLAMDDKC62383</t>
  </si>
  <si>
    <t>MILL A ROLLER C6 (MILLAMDDKC62383)</t>
  </si>
  <si>
    <t>MILLAMDDKC72384</t>
  </si>
  <si>
    <t>MILL A ROLLER C7 (MILLAMDDKC72384)</t>
  </si>
  <si>
    <t>MILLAMDDKC82321</t>
  </si>
  <si>
    <t>MILL A ROLLER C8 (MILLAMDDKC82321)</t>
  </si>
  <si>
    <t>MILLAMDDKC92385</t>
  </si>
  <si>
    <t>MILL A ROLLER C9 (MILLAMDDKC92385)</t>
  </si>
  <si>
    <t>MILLAMDDQ/01</t>
  </si>
  <si>
    <t>MILL A ROLLER B1/B2/B1/B2</t>
  </si>
  <si>
    <t>MILLAMDDQ/06</t>
  </si>
  <si>
    <t>MILL A ROLLER BODY C1AB/C1AT</t>
  </si>
  <si>
    <t>MILLAMDDQ/08</t>
  </si>
  <si>
    <t>MILL A ROLLER BODY B4C/B5C/B4F/B5F</t>
  </si>
  <si>
    <t>MILLAMDDQ2351</t>
  </si>
  <si>
    <t>FEED ROLL B1/B2 (MILLAMDDQ2351)</t>
  </si>
  <si>
    <t>MILLAMDDQ2352</t>
  </si>
  <si>
    <t>FEED ROLL B1/B2 (MILLAMDDQ2352)</t>
  </si>
  <si>
    <t>MILLAMDDQ2363</t>
  </si>
  <si>
    <t>FEED ROLL B4C/B5C (MILLAMDDQ2363)</t>
  </si>
  <si>
    <t>MILLAMDDQ2364</t>
  </si>
  <si>
    <t>FEED ROLL B4F/B5F (MILLAMDDQ2364)</t>
  </si>
  <si>
    <t>MILLAMDDQ2366</t>
  </si>
  <si>
    <t>FEED ROLL C1AT/CIAB (MILLAMDDQ2366)</t>
  </si>
  <si>
    <t>MILLAMDDQ2367</t>
  </si>
  <si>
    <t>FEED ROLL CIAT/CIAB (MILLAMDDQ2367)</t>
  </si>
  <si>
    <t>MILLAMDDQB12347</t>
  </si>
  <si>
    <t>MILL A ROLLER B1 (MILLAMDDQB12347)</t>
  </si>
  <si>
    <t>MILLAMDDQB12349</t>
  </si>
  <si>
    <t>MILL A ROLLER B1 (MILLAMDDQB12349)</t>
  </si>
  <si>
    <t>MILLAMDDQB22348</t>
  </si>
  <si>
    <t>MILL A ROLLER B2 (MILLAMDDQB22348)</t>
  </si>
  <si>
    <t>MILLAMDDQB22350</t>
  </si>
  <si>
    <t>MILL A ROLLER B2 (MILLAMDDQB22350)</t>
  </si>
  <si>
    <t>MILLAMDDQB4C2314</t>
  </si>
  <si>
    <t>MILL A ROLLER B4C (MILLAMDDKB4C2314)</t>
  </si>
  <si>
    <t>MILLAMDDQB4F2375</t>
  </si>
  <si>
    <t>MILL A ROLLER B4F (MILLAMDDQB4F2375)</t>
  </si>
  <si>
    <t>MILLAMDDQB5C2315</t>
  </si>
  <si>
    <t>MILL A ROLLER B5C (MILLAMDDKB5C2315)</t>
  </si>
  <si>
    <t>MILLAMDDQB5F2379</t>
  </si>
  <si>
    <t>MILL A ROLLER B5F (MILLAMDDQB5F2379)</t>
  </si>
  <si>
    <t>MILLAMDDQC1AB2300</t>
  </si>
  <si>
    <t>MILL A ROLLER C1AB (MILLAMDDQC1AB2300)</t>
  </si>
  <si>
    <t>MILLAMDDQC1AB2301</t>
  </si>
  <si>
    <t>MILL A ROLLER C1AB (MILLAMDDQC1AB2301)</t>
  </si>
  <si>
    <t>MILLAMDDQC1AT2370</t>
  </si>
  <si>
    <t>MILL A ROLLER C1AT (MILLAMDDQC1AT2370)</t>
  </si>
  <si>
    <t>MILLAMDDQC1AT2371</t>
  </si>
  <si>
    <t>MILL A ROLLER C1AT (MILLAMDDQC1AT2371)</t>
  </si>
  <si>
    <t>MILLAMDLC1B2408</t>
  </si>
  <si>
    <t>DRUM DETACHER (C1B) (MILLAMDLC1B2408)</t>
  </si>
  <si>
    <t>IMPACT DETACHER</t>
  </si>
  <si>
    <t>DRUM TYPE DETACHER</t>
  </si>
  <si>
    <t>MILLAMDLC2B2409</t>
  </si>
  <si>
    <t>DRUM DETACHER (C2B) (MILLAMDLC2B2409)</t>
  </si>
  <si>
    <t>MILLAMDLC42410</t>
  </si>
  <si>
    <t>DRUM DETACHER (C4) (MILLAMDLC42410)</t>
  </si>
  <si>
    <t>MILLAMDLC62411</t>
  </si>
  <si>
    <t>DRUM DETACHER (C6) (MILLAMDLC62411)</t>
  </si>
  <si>
    <t>MILLAMDLC72412</t>
  </si>
  <si>
    <t>DRUM DETACHER (C7) (MILLAMDLC72412)</t>
  </si>
  <si>
    <t>MILLAMHTM2484</t>
  </si>
  <si>
    <t>ASPIRATION-VENTILATOR (MILLAMHTM2484)</t>
  </si>
  <si>
    <t>ASPIRATION FAN</t>
  </si>
  <si>
    <t>MILLAMHTM2488</t>
  </si>
  <si>
    <t>ASPIRATION-VENTILATOR (MILLAMHTM2488)</t>
  </si>
  <si>
    <t>MILLAMHTP2624</t>
  </si>
  <si>
    <t>ASPIRATION-VENTILATOR (MILLAMHTP2624)</t>
  </si>
  <si>
    <t>MILLAMJZEC1A2396</t>
  </si>
  <si>
    <t>IMPACT DETACHER C1A (MILLAMJZEC1A2396)</t>
  </si>
  <si>
    <t>MILLAMJZEC1A2397</t>
  </si>
  <si>
    <t>IMPACT DETACHER C1A (MILLAMJZEC1A2397)</t>
  </si>
  <si>
    <t>MILLAMJZEC32402</t>
  </si>
  <si>
    <t>IMPACT DETACHER C3 (MILLAMJZEC32402)</t>
  </si>
  <si>
    <t>MILLAMJZEC52403</t>
  </si>
  <si>
    <t>IMPACT DETACHER C5 (MILLAMJZEC52403)</t>
  </si>
  <si>
    <t>MILLAMJZEC82404</t>
  </si>
  <si>
    <t>IMPACT DETACHER C8 (MILLAMJZEC82404)</t>
  </si>
  <si>
    <t>MILLAMJZF2386</t>
  </si>
  <si>
    <t>IMPACT DETACHER (MILLAMJZF2386)</t>
  </si>
  <si>
    <t>MILLAMJZFC102395</t>
  </si>
  <si>
    <t>IMPACT DETACHER C10 (MILLAMJZFC102395)</t>
  </si>
  <si>
    <t>MILLAMJZG2606</t>
  </si>
  <si>
    <t>IMPACT MACHINE MJZG 51 F1 (MILLAMJZG2606)</t>
  </si>
  <si>
    <t>MILLAMJZG2620</t>
  </si>
  <si>
    <t>IMPACT MACHINE MJZG 43 F2 (MILLAMJZG2620)</t>
  </si>
  <si>
    <t>MILLAMKLA2494</t>
  </si>
  <si>
    <t>BRAN FINISHER BR1 (MILLAMKLA2494)</t>
  </si>
  <si>
    <t>BRAN FINISHER</t>
  </si>
  <si>
    <t>MILLAMKLA2495</t>
  </si>
  <si>
    <t>BRAN FINISHER BR4 (MILLAMKLA2495)</t>
  </si>
  <si>
    <t>MILLAMKLA2496</t>
  </si>
  <si>
    <t>BRAN FINISHER BR3 (MILLAMKLA2496)</t>
  </si>
  <si>
    <t>MILLAMKLA2497</t>
  </si>
  <si>
    <t>BRAN FINISHER BR2 (MILLAMKLA2497)</t>
  </si>
  <si>
    <t>MILLAMPAH2489</t>
  </si>
  <si>
    <t>PLANSIFTER 1 (MILLAMPAH2489)</t>
  </si>
  <si>
    <t>PLANSIFTER 1</t>
  </si>
  <si>
    <t>MILLAMPAH2490</t>
  </si>
  <si>
    <t>PLANSIFTER 2 (MILLAMPAH2490)</t>
  </si>
  <si>
    <t>MILLAMPAQ2657</t>
  </si>
  <si>
    <t>SMALL PLANSIFTER (MILLAMPAQ2657)</t>
  </si>
  <si>
    <t>MINI SIFTER</t>
  </si>
  <si>
    <t>MILLAMPS2505</t>
  </si>
  <si>
    <t>AIRLOCKS (MILLAMPS2505)</t>
  </si>
  <si>
    <t>AIRLOCK</t>
  </si>
  <si>
    <t>MILLAMPS2506</t>
  </si>
  <si>
    <t>AIRLOCKS (MILLAMPS2506)</t>
  </si>
  <si>
    <t>MILLAMPS2507</t>
  </si>
  <si>
    <t>AIRLOCKS (MILLAMPS2507)</t>
  </si>
  <si>
    <t>MILLAMPS2512</t>
  </si>
  <si>
    <t>AIRLOCKS (MILLAMPS2512)</t>
  </si>
  <si>
    <t>MILLAMPS2513</t>
  </si>
  <si>
    <t>AIRLOCKS (MILLAMPS2513)</t>
  </si>
  <si>
    <t>MILLAMPS2514</t>
  </si>
  <si>
    <t>AIRLOCKS (MILLAMPS2514)</t>
  </si>
  <si>
    <t>MILLAMPSE2659</t>
  </si>
  <si>
    <t>AIRLOCK F1 (MILLAMPSE2659)</t>
  </si>
  <si>
    <t>SCALE AIRLOCK</t>
  </si>
  <si>
    <t>MILLAMPSE2670</t>
  </si>
  <si>
    <t>AIRLOCK F2 (MILLAMPSE2670)</t>
  </si>
  <si>
    <t>MILLAMPSJ2671</t>
  </si>
  <si>
    <t>AIRLOCK BRAN (MILLAMPSJ2671)</t>
  </si>
  <si>
    <t>MILLAMQRF2522/23</t>
  </si>
  <si>
    <t>PURIFIER 1 (MILLAMQRF2522/23)</t>
  </si>
  <si>
    <t>PURIFIER</t>
  </si>
  <si>
    <t>PURIFIER 1</t>
  </si>
  <si>
    <t>MILLAMQRF2524/25</t>
  </si>
  <si>
    <t>PURIFIER 2 (MILLAMQRF2524/25)</t>
  </si>
  <si>
    <t>PURIFIER 2</t>
  </si>
  <si>
    <t>MILLAMSDF/CF1</t>
  </si>
  <si>
    <t>MILL A CHEMICAL FEEDER-1 (MILLAMSDFM1/M2)</t>
  </si>
  <si>
    <t>CHEMICAL FEEDER 1</t>
  </si>
  <si>
    <t>MILLAMVRS2519</t>
  </si>
  <si>
    <t>DUST COLLECTOR 78/24 (MILLAMVRS2519)</t>
  </si>
  <si>
    <t>DUST COLLECTOR</t>
  </si>
  <si>
    <t>MILLAMVRS2520</t>
  </si>
  <si>
    <t>DUST COLLECTOR 39/24 (MILLAMVRS2520)</t>
  </si>
  <si>
    <t>MILLAMVRS2695</t>
  </si>
  <si>
    <t>DUST COLLECTOR 18/24 (MILLAMVRS2695)</t>
  </si>
  <si>
    <t>MILLAMWBLWE2355</t>
  </si>
  <si>
    <t>SPOUT SCALE B1 (MILLAMWBLWE2355)</t>
  </si>
  <si>
    <t>SCALE</t>
  </si>
  <si>
    <t>B1 SCALE</t>
  </si>
  <si>
    <t>MILLAMWBLWE2925</t>
  </si>
  <si>
    <t>SPOUT SCALE F1 (MILLAMWBLWE2925)</t>
  </si>
  <si>
    <t>MILLAMWBLWE2926</t>
  </si>
  <si>
    <t>SPOUT SCALE F2 (MILLAMWBLWE2926)</t>
  </si>
  <si>
    <t>F2 SCALE</t>
  </si>
  <si>
    <t>MILLAMWBLWE2927</t>
  </si>
  <si>
    <t>SPOUT SCALE BRAN (MILLAMWBLWE2927)</t>
  </si>
  <si>
    <t>BRAN SCALE</t>
  </si>
  <si>
    <t>MILLAMXE2480</t>
  </si>
  <si>
    <t>ASPIRATION-VENTILATOR (MILLAMXE2480)</t>
  </si>
  <si>
    <t>MILLAMZDG2694</t>
  </si>
  <si>
    <t>WHEEL VALVE (SMALL PLANSIFTER AIRLOCK) (MILLAMZDG2694)</t>
  </si>
  <si>
    <t>WHEEL VALVE</t>
  </si>
  <si>
    <t>MILLAMZDG2704</t>
  </si>
  <si>
    <t>DOSING WHEEL F1 (MILLAMZDG2704)</t>
  </si>
  <si>
    <t>DOSING WHEEL</t>
  </si>
  <si>
    <t>DOSING WHEEL F1</t>
  </si>
  <si>
    <t>MILLAMZDG2705</t>
  </si>
  <si>
    <t>DOSING WHEEL F2 (MILLAMZDG2705)</t>
  </si>
  <si>
    <t>DOSING WHEEL F2</t>
  </si>
  <si>
    <t>MILLAMZDG2706</t>
  </si>
  <si>
    <t>DOSING WHEEL BRAN (MILLAMZDG2706)</t>
  </si>
  <si>
    <t>DOSING WHEEL BRAN</t>
  </si>
  <si>
    <t>MILLAMZMN/CF2</t>
  </si>
  <si>
    <t>MILL A CHEMICAL FEEDER-2 (MILLAMZMNM1/M2/M3)</t>
  </si>
  <si>
    <t>CHEMICAL FEEDER 2</t>
  </si>
  <si>
    <t>MILLAMZMN/CF3</t>
  </si>
  <si>
    <t>MILL A CHEMICAL FEEDER-3 (MILLAMZMNM1/M2/M3)</t>
  </si>
  <si>
    <t>CHEMICAL FEEDER 3</t>
  </si>
  <si>
    <t>MILLARZW2508</t>
  </si>
  <si>
    <t>SCREW CONVEYOR F1 (MILLARZW2508)</t>
  </si>
  <si>
    <t>CONVEYOR</t>
  </si>
  <si>
    <t>SCREW CONVEYOR</t>
  </si>
  <si>
    <t>MILLARZW2515</t>
  </si>
  <si>
    <t>SCREW CONVEYOR F2 (MILLARZW2515)</t>
  </si>
  <si>
    <t>MILLARZW2516</t>
  </si>
  <si>
    <t>SCREW CONVEYOR BRAN (MILLARZW2516)</t>
  </si>
  <si>
    <t>MILLARZW2658</t>
  </si>
  <si>
    <t>FLOUR TRANSFER SCREW CONVEYOR (MILLARZW2658)</t>
  </si>
  <si>
    <t>MILLB/LT/113219</t>
  </si>
  <si>
    <t>MILL B LT PANEL (MILLB_LT_PANEL_113219)</t>
  </si>
  <si>
    <t>MILLBC1PANEL</t>
  </si>
  <si>
    <t>MILL B CONTROL PANEL =13C1 (MILLAC1PANEL)</t>
  </si>
  <si>
    <t>MILLBC2PANEL</t>
  </si>
  <si>
    <t>MILL B MASTER PANEL C2 (MILLBC2PANEL)</t>
  </si>
  <si>
    <t>MILLBC8PANEL</t>
  </si>
  <si>
    <t>MILL B MILLING SECTION PANEL C8 (MILLBC8PANEL)</t>
  </si>
  <si>
    <t>MILLBC9PANEL</t>
  </si>
  <si>
    <t>MILL B MILLING SECTION PANEL C9 (MILLBC9PANEL)</t>
  </si>
  <si>
    <t>MILLBFD95</t>
  </si>
  <si>
    <t>MILL B REFRIGERATED AIR DRYER (MILLBFD95)</t>
  </si>
  <si>
    <t>MILLBGA30B1</t>
  </si>
  <si>
    <t>COMPRESSOR GA 30 B1 (MILLBGA30B1)</t>
  </si>
  <si>
    <t>MILLBGA30B2</t>
  </si>
  <si>
    <t>COMPRESSOR GA 30 B2 (MILLBGA30B2)</t>
  </si>
  <si>
    <t>MILLBGMA3022</t>
  </si>
  <si>
    <t>RINSING AIR BLOWER (MILLBGMA3022)</t>
  </si>
  <si>
    <t>MILLBGMA3615</t>
  </si>
  <si>
    <t>BLOWER BRAN PL 314 (MILLBGMA3615)</t>
  </si>
  <si>
    <t>MILLBM3PANEL</t>
  </si>
  <si>
    <t>MILL B CLEANING SECTION PANEL M3 (MILLBM3PANEL)</t>
  </si>
  <si>
    <t>MILLBM4PANEL</t>
  </si>
  <si>
    <t>MILL B MILLING SECTION PANEL M4 (MILLBM4PANEL)</t>
  </si>
  <si>
    <t>MILLBM5PANEL</t>
  </si>
  <si>
    <t>MILL B MILLING SECTION PANEL M5 (MILLBM5PANEL)</t>
  </si>
  <si>
    <t>MILLBM6PANEL</t>
  </si>
  <si>
    <t>MILL B MILLING SECTION PANEL M6 (MILLBM6PANEL)</t>
  </si>
  <si>
    <t>MILLBM7PANEL</t>
  </si>
  <si>
    <t>MILL B PACKING SECTION PANEL M7 (MILLBM7PANEL)</t>
  </si>
  <si>
    <t>MILLBMDDK/02</t>
  </si>
  <si>
    <t>MILL B ROLLER B3/B3</t>
  </si>
  <si>
    <t>MILLBMDDK/03</t>
  </si>
  <si>
    <t>MILL B ROLLER C2A/C2A</t>
  </si>
  <si>
    <t>MILLBMDDK/04</t>
  </si>
  <si>
    <t>MILL B ROLLER C1B/C1B</t>
  </si>
  <si>
    <t>MILLBMDDK/05</t>
  </si>
  <si>
    <t>MILL B ROLLER C3/C2B</t>
  </si>
  <si>
    <t>MILLBMDDK/07</t>
  </si>
  <si>
    <t>MILL B ROLLER C4/C5</t>
  </si>
  <si>
    <t>MILLBMDDK/09</t>
  </si>
  <si>
    <t>MILL B ROLLER C6/C7</t>
  </si>
  <si>
    <t>MILLBMDDK/10</t>
  </si>
  <si>
    <t>MILL B ROLLER B6F/C9</t>
  </si>
  <si>
    <t>MILLBMDDK/11</t>
  </si>
  <si>
    <t>MILL B ROLLER C10/C8</t>
  </si>
  <si>
    <t>MILLBMDDKB33306</t>
  </si>
  <si>
    <t>MILL B ROLLER B3 (MILLBMDDKB33306)</t>
  </si>
  <si>
    <t>MILLBMDDKB33307</t>
  </si>
  <si>
    <t>MILL B ROLLER B3 (MILLBMDDKB33307)</t>
  </si>
  <si>
    <t>MILLBMDDKB6F3380</t>
  </si>
  <si>
    <t>MILL B ROLLER B6F (MILLBMDDKB6F3380)</t>
  </si>
  <si>
    <t>MILLBMDDKC103381</t>
  </si>
  <si>
    <t>MILL B ROLLER C10 (MILLBMDDKC103381)</t>
  </si>
  <si>
    <t>MILLBMDDKC1B3316</t>
  </si>
  <si>
    <t>MILL B ROLLER C1B (MILLBMDDKC1B3316)</t>
  </si>
  <si>
    <t>MILLBMDDKC1B3317</t>
  </si>
  <si>
    <t>MILL B ROLLER C1B (MILLBMDDKC1B3317)</t>
  </si>
  <si>
    <t>MILLBMDDKC2A3308</t>
  </si>
  <si>
    <t>MILL B ROLLER C2A (MILLBMDDKC2A3308)</t>
  </si>
  <si>
    <t>MILLBMDDKC2A3309</t>
  </si>
  <si>
    <t>MILL B ROLLER C2A (MILLBMDDKC2A3309)</t>
  </si>
  <si>
    <t>MILLBMDDKC2B3318</t>
  </si>
  <si>
    <t>MILL B ROLLER C2B (MILLBMDDKC2B3318)</t>
  </si>
  <si>
    <t>MILLBMDDKC33311</t>
  </si>
  <si>
    <t>MILL B ROLLER C3 (MILLBMDDKC33311)</t>
  </si>
  <si>
    <t>MILLBMDDKC43312</t>
  </si>
  <si>
    <t>MILL B ROLLER C4 (MILLBMDDKC43312)</t>
  </si>
  <si>
    <t>MILLBMDDKC53313</t>
  </si>
  <si>
    <t>MILL B ROLLER C5 (MILLBMDDKC53313)</t>
  </si>
  <si>
    <t>MILLBMDDKC63383</t>
  </si>
  <si>
    <t>MILL B ROLLER C6 (MILLBMDDKC63383)</t>
  </si>
  <si>
    <t>MILLBMDDKC73384</t>
  </si>
  <si>
    <t>MILL B ROLLER C7 (MILLBMDDKC73384)</t>
  </si>
  <si>
    <t>MILLBMDDKC83321</t>
  </si>
  <si>
    <t>MILL B ROLLER C8 (MILLBMDDKC83321)</t>
  </si>
  <si>
    <t>MILLBMDDKC93385</t>
  </si>
  <si>
    <t>MILL B ROLLER C9 (MILLBMDDKC93385)</t>
  </si>
  <si>
    <t>MILLBMDDQ/01</t>
  </si>
  <si>
    <t>MILL B ROLLER B1/B2/B1/B2</t>
  </si>
  <si>
    <t>MILLBMDDQ/06</t>
  </si>
  <si>
    <t>MILL B ROLLER C1AB/C1AB/C1AT/C1AT</t>
  </si>
  <si>
    <t>MILLBMDDQ/08</t>
  </si>
  <si>
    <t>MILL B ROLLER B4F/B5F/B4C/B5C</t>
  </si>
  <si>
    <t>MILLBMDDQ3351</t>
  </si>
  <si>
    <t>FEED ROLL B1/B2 (MILLBMDDQ3351)</t>
  </si>
  <si>
    <t>MILLBMDDQ3352</t>
  </si>
  <si>
    <t>FEED ROLL B1/B2 (MILLBMDDQ3352)</t>
  </si>
  <si>
    <t>MILLBMDDQ3363</t>
  </si>
  <si>
    <t>FEED ROLL B4C/B5C (MILLBMDDQ3363)</t>
  </si>
  <si>
    <t>MILLBMDDQ3364</t>
  </si>
  <si>
    <t>FEED ROLL B4F/B5F (MILLBMDDQ3364)</t>
  </si>
  <si>
    <t>MILLBMDDQ3366</t>
  </si>
  <si>
    <t>FEED ROLL C1AT/CIAB (MILLBMDDQ3366)</t>
  </si>
  <si>
    <t>MILLBMDDQ3367</t>
  </si>
  <si>
    <t>FEED ROLL CIAT/CIAB (MILLBMDDQ3367)</t>
  </si>
  <si>
    <t>MILLBMDDQB13347</t>
  </si>
  <si>
    <t>MILL B ROLLER B1 (MILLBMDDQB13347)</t>
  </si>
  <si>
    <t>MILLBMDDQB13349</t>
  </si>
  <si>
    <t>MILL B ROLLER B1 (MILLBMDDQB13349)</t>
  </si>
  <si>
    <t>MILLBMDDQB23348</t>
  </si>
  <si>
    <t>MILL B ROLLER B2 (MILLBMDDQB23348)</t>
  </si>
  <si>
    <t>MILLBMDDQB23350</t>
  </si>
  <si>
    <t>MILL B ROLLER B2 (MILLBMDDQB23350)</t>
  </si>
  <si>
    <t>MILLBMDDQB4C3314</t>
  </si>
  <si>
    <t>MILL B ROLLER B4C (MILLBMDDQB4C3314)</t>
  </si>
  <si>
    <t>MILLBMDDQB4F3375</t>
  </si>
  <si>
    <t>MILL B ROLLER B4F (MILLBMDDQB4F3375)</t>
  </si>
  <si>
    <t>MILLBMDDQB5C3315</t>
  </si>
  <si>
    <t>MILL B ROLLER B5C (MILLBMDDQB5C3315)</t>
  </si>
  <si>
    <t>MILLBMDDQB5F3379</t>
  </si>
  <si>
    <t>MILL B ROLLER B5F (MILLBMDDQB5F3379)</t>
  </si>
  <si>
    <t>MILLBMDDQC1AB3300</t>
  </si>
  <si>
    <t>MILL B ROLLER C1AB (MILLBMDDQC1AB3300)</t>
  </si>
  <si>
    <t>MILLBMDDQC1AB3301</t>
  </si>
  <si>
    <t>MILL B ROLLER C1AB (MILLBMDDQC1AB3301)</t>
  </si>
  <si>
    <t>MILLBMDDQC1AT3370</t>
  </si>
  <si>
    <t>MILL B ROLLER C1AT (MILLBMDDQC1AT3370)</t>
  </si>
  <si>
    <t>MILLBMDDQC1AT3371</t>
  </si>
  <si>
    <t>MILL B ROLLER C1AT (MILLBMDDQC1AT3371)</t>
  </si>
  <si>
    <t>MILLBMDLC1B3408</t>
  </si>
  <si>
    <t>DRUM DETACHER C1B (MILLBMDLC1B3408)</t>
  </si>
  <si>
    <t>MILLBMDLC2B3409</t>
  </si>
  <si>
    <t>DRUM DETACHER C2B (MILLBMDLC2B3409)</t>
  </si>
  <si>
    <t>MILLBMDLC43410</t>
  </si>
  <si>
    <t>DRUM DETACHER C4 (MILLBMDLC43410)</t>
  </si>
  <si>
    <t>MILLBMDLC63411</t>
  </si>
  <si>
    <t>DRUM DETACHER C6 (MILLBMDLC63411)</t>
  </si>
  <si>
    <t>MILLBMDLC73412</t>
  </si>
  <si>
    <t>DRUM DETACHER C7 (MILLBMDLC73412)</t>
  </si>
  <si>
    <t>MILLBMFVH3691</t>
  </si>
  <si>
    <t>VIBRO DISCHARGER START UP BIN (MILLBMFVH3691)</t>
  </si>
  <si>
    <t>VIBRO DISCHARGER</t>
  </si>
  <si>
    <t>MILLBMHTM3484</t>
  </si>
  <si>
    <t>ASPIRATION-VENTILATORS (MILLBMHTM3484)</t>
  </si>
  <si>
    <t>MILLBMHTM3624</t>
  </si>
  <si>
    <t>ASPIRATION-VENTILATORS (MILLBMHTM3624)</t>
  </si>
  <si>
    <t>MILLBMJZEC1A3396</t>
  </si>
  <si>
    <t>IMPACT DETACHER C1A (MILLBMJZEC1A3396)</t>
  </si>
  <si>
    <t>MILLBMJZEC1A3397</t>
  </si>
  <si>
    <t>IMPACT DETACHER C2A (MILLBMJZEC1A3397)</t>
  </si>
  <si>
    <t>MILLBMJZEC33402</t>
  </si>
  <si>
    <t>IMPACT DETACHER C3 (MILLBMJZEC33402)</t>
  </si>
  <si>
    <t>MILLBMJZEC53403</t>
  </si>
  <si>
    <t>IMPACT DETACHER C5 (MILLBMJZEC53403)</t>
  </si>
  <si>
    <t>MILLBMJZEC83404</t>
  </si>
  <si>
    <t>IMPACT DETACHER C8 (MILLBMJZEC83404)</t>
  </si>
  <si>
    <t>MILLBMJZF3386</t>
  </si>
  <si>
    <t>IMPACT DETACHER (MILLBMJZF3386)</t>
  </si>
  <si>
    <t>DETACHER</t>
  </si>
  <si>
    <t>MILLBMJZFC103395</t>
  </si>
  <si>
    <t>IMPACT DETACHER C10 (MILLBMJZFC103395)</t>
  </si>
  <si>
    <t>MILLBMJZG3606</t>
  </si>
  <si>
    <t>IMPACT MACHINE MJZG 51 F1 (MILLBMJZG3606)</t>
  </si>
  <si>
    <t>MILLBMJZG3620</t>
  </si>
  <si>
    <t>IMPACT MACHINE MJZG 43 F2 (MILLBMJZG3620)</t>
  </si>
  <si>
    <t>MILLBMKLA3494</t>
  </si>
  <si>
    <t>BRAN FINISHER BR1 (MILLBMKLA3494)</t>
  </si>
  <si>
    <t>MILLBMKLA3495</t>
  </si>
  <si>
    <t>BRAN FINISHER BR4 (MILLBMKLA3495)</t>
  </si>
  <si>
    <t>MILLBMKLA3496</t>
  </si>
  <si>
    <t>BRAN FINISHER BR3 (MILLBMKLA3496)</t>
  </si>
  <si>
    <t>MILLBMKLA3497</t>
  </si>
  <si>
    <t>BRAN FINISHER BR2 (MILLBMKLA3497)</t>
  </si>
  <si>
    <t>MILLBMNSG3655</t>
  </si>
  <si>
    <t>SCREW CONVEYOR STARTUP BIN (MILLBMNSG3655)</t>
  </si>
  <si>
    <t>MILLBMNSG3670/1</t>
  </si>
  <si>
    <t>TUBE SCREW CONVEYOR CHAKKI ATTA (MILLBMNSG3670/1)</t>
  </si>
  <si>
    <t>MILLBMPAH3489</t>
  </si>
  <si>
    <t>PLANSIFTER 1 (MILLBMPAH3489)</t>
  </si>
  <si>
    <t>MILLBMPAH3490</t>
  </si>
  <si>
    <t>PLANSIFTER 2 (MILLBMPAH3490)</t>
  </si>
  <si>
    <t>MILLBMPAQ3657</t>
  </si>
  <si>
    <t>SMALL PLANSIFTER (MILLBMPAQ3657)</t>
  </si>
  <si>
    <t>MILLBMPAR3415</t>
  </si>
  <si>
    <t>ROTOSTAR SMALL PLANSIFTER (CHAKKI AATA) (MILLBMPAR3415)</t>
  </si>
  <si>
    <t>MILLBMPS3416</t>
  </si>
  <si>
    <t>AIRLOCK PASSAGE HARISH (MILLBMPS3416)</t>
  </si>
  <si>
    <t>MILLBMPS3505</t>
  </si>
  <si>
    <t>AIRLOCKS (MILLBMPS3505)</t>
  </si>
  <si>
    <t>MILLBMPS3506</t>
  </si>
  <si>
    <t>AIRLOCKS (MILLBMPS3506)</t>
  </si>
  <si>
    <t>MILLBMPS3507</t>
  </si>
  <si>
    <t>AIRLOCKS (MILLBMPS3507)</t>
  </si>
  <si>
    <t>MILLBMPS3512</t>
  </si>
  <si>
    <t>AIRLOCKS (MILLBMPS3512)</t>
  </si>
  <si>
    <t>MILLBMPS3513</t>
  </si>
  <si>
    <t>AIRLOCKS (MILLBMPS3513)</t>
  </si>
  <si>
    <t>MILLBMPS3514</t>
  </si>
  <si>
    <t>AIRLOCKS (MILLBMPS3514)</t>
  </si>
  <si>
    <t>MILLBMPSE3659</t>
  </si>
  <si>
    <t>AIRLOCK F1 (MILLBMPSE3659)</t>
  </si>
  <si>
    <t>AIRLOCK F1</t>
  </si>
  <si>
    <t>MILLBMPSE3670</t>
  </si>
  <si>
    <t>AIRLOCK F2 (MILLBMPSE3670)</t>
  </si>
  <si>
    <t>AIRLOCK F2</t>
  </si>
  <si>
    <t>MILLBMPSJ3671</t>
  </si>
  <si>
    <t>AIRLOCK BRAN (MILLBMPSJ3671)</t>
  </si>
  <si>
    <t>BRAN AIRLOCK</t>
  </si>
  <si>
    <t>MILLBMQRF3522/23</t>
  </si>
  <si>
    <t>PURIFIER 1 (MILLBMQRF3522/23)</t>
  </si>
  <si>
    <t>MILLBMQRF3524/25</t>
  </si>
  <si>
    <t>PURIFIER 2 M3 (MILLBMQRF3524/25)</t>
  </si>
  <si>
    <t>MILLBMVRS3519</t>
  </si>
  <si>
    <t>DUST COLLECTOR 78/24 (MILLBMVRS3519)</t>
  </si>
  <si>
    <t>MILLBMVRS3520</t>
  </si>
  <si>
    <t>DUST COLLECTOR 39/24 (MILLBMVRS3520)</t>
  </si>
  <si>
    <t>MILLBMVRS3695</t>
  </si>
  <si>
    <t>DUST COLLECTOR 18/24 (MILLBMVRS3695)</t>
  </si>
  <si>
    <t>MILLBMWBLWE3355</t>
  </si>
  <si>
    <t>SPOUT SCALE B1 (MILLBMWBLWE3355)</t>
  </si>
  <si>
    <t>MILLBMWBLWE3925</t>
  </si>
  <si>
    <t>SPOUT SCALE F1 (MILLBMWBLWE3925)</t>
  </si>
  <si>
    <t>SCALE F1</t>
  </si>
  <si>
    <t>MILLBMWBLWE3926</t>
  </si>
  <si>
    <t>SPOUT SCALE F2 (MILLBMWBLWE3926)</t>
  </si>
  <si>
    <t>SCALE F2</t>
  </si>
  <si>
    <t>MILLBMWBLWE3927</t>
  </si>
  <si>
    <t>SPOUT SCALE BRAN (MILLBMWBLWE3927)</t>
  </si>
  <si>
    <t>MILLBMXE3480</t>
  </si>
  <si>
    <t>ASPIRATION-VENTILATORS (MILLBMXE3480)</t>
  </si>
  <si>
    <t>MILLBMXE3488</t>
  </si>
  <si>
    <t>ASPIRATION-VENTILATORS (MILLBMXE3488)</t>
  </si>
  <si>
    <t>MILLBMZDG3694</t>
  </si>
  <si>
    <t>WHEEL VALVE (SMALL PLANSIFTER AIRLOCK) (MILLBMZDG3694)</t>
  </si>
  <si>
    <t>MILLBMZDG3704</t>
  </si>
  <si>
    <t>DOSING WHEEL F1 (MILLBMZDG3704)</t>
  </si>
  <si>
    <t>MILLBMZDG3705</t>
  </si>
  <si>
    <t>DOSING WHEEL F2 (MILLBMZDG3705)</t>
  </si>
  <si>
    <t>MILLBMZDG3706</t>
  </si>
  <si>
    <t>DOSING WHEEL BRAN (MILLBMZDG3706)</t>
  </si>
  <si>
    <t>MILLBMZMN/CF1</t>
  </si>
  <si>
    <t>MILL B CHEMICAL FEEDER-1 (MILLBMZMNM1/M2/M3)</t>
  </si>
  <si>
    <t>MILLBMZMN/CF2</t>
  </si>
  <si>
    <t>MILL B CHEMICAL FEEDER-2 (MILLBMZMNM1/M2)</t>
  </si>
  <si>
    <t>MILLBRZW3508</t>
  </si>
  <si>
    <t>SCREW CONVEYOR F1 (MILLBRZW3508)</t>
  </si>
  <si>
    <t>MILLBRZW3515</t>
  </si>
  <si>
    <t>SCREW CONVEYOR F2 (MILLBRZW3515)</t>
  </si>
  <si>
    <t>MILLBRZW3516</t>
  </si>
  <si>
    <t>SCREW CONVEYOR BRAN (MILLBRZW3516)</t>
  </si>
  <si>
    <t>MILLBRZW3658</t>
  </si>
  <si>
    <t>SCREW CONVEYOR (MILLBRZW3658)</t>
  </si>
  <si>
    <t>MILL/CAP/ROOM</t>
  </si>
  <si>
    <t>MILLC/CAP/PANEL</t>
  </si>
  <si>
    <t>MILL C CAPACITOR PANEL (MILLC_CAPACITOR_PANEL)</t>
  </si>
  <si>
    <t>CAPACITOR PANEL</t>
  </si>
  <si>
    <t>MILLC/LT/113220</t>
  </si>
  <si>
    <t>MILL C LT PANEL (MILLC_LT_PANEL_113220)</t>
  </si>
  <si>
    <t>MILLCC100PANEL</t>
  </si>
  <si>
    <t>MILL C MASTER PANEL C100 (MILLCC100PANEL)</t>
  </si>
  <si>
    <t>MILLCC101PANEL</t>
  </si>
  <si>
    <t>MILL C CLEANING &amp; MILLING SECTION PANEL C101 (MILLCC101PANEL)</t>
  </si>
  <si>
    <t>MILLCC102PANEL</t>
  </si>
  <si>
    <t>MILL C MILLING SECTION PANEL C102 (MILLCC102PANEL)</t>
  </si>
  <si>
    <t>MILLCC103PANEL</t>
  </si>
  <si>
    <t>MILL C MILLING SECTION PANEL C103 (MILLCC103PANEL)</t>
  </si>
  <si>
    <t>MILLCFD220</t>
  </si>
  <si>
    <t>MILL C REFRIGERATED AIR DRYER (MILLCFD220)</t>
  </si>
  <si>
    <t>MILLCGA22PC1</t>
  </si>
  <si>
    <t>AIR COMPRESSOR C1 (MILLCGA22PC1)</t>
  </si>
  <si>
    <t>MILLCGA22PC2</t>
  </si>
  <si>
    <t>AIR COMPRESSOR C2 (MILLCGA22PC2)</t>
  </si>
  <si>
    <t>MILLCMDDK/01</t>
  </si>
  <si>
    <t>MILL C ROLLER B1/B1</t>
  </si>
  <si>
    <t>MILLCMDDK/02</t>
  </si>
  <si>
    <t>MILL C ROLLER B2/B2</t>
  </si>
  <si>
    <t>MILLCMDDK/03</t>
  </si>
  <si>
    <t>MILL C ROLLER B3/B3</t>
  </si>
  <si>
    <t>MILLCMDDK/04</t>
  </si>
  <si>
    <t>MILL C ROLLER C2A/C2A</t>
  </si>
  <si>
    <t>MILLCMDDK/05</t>
  </si>
  <si>
    <t>MILL C ROLLER C1A/C1A</t>
  </si>
  <si>
    <t>MILLCMDDK/06</t>
  </si>
  <si>
    <t>MILL C ROLLER C2B/C2B</t>
  </si>
  <si>
    <t>MILLCMDDK/07</t>
  </si>
  <si>
    <t>MILLCMDDK/08</t>
  </si>
  <si>
    <t>MILL C ROLLER C4/C5</t>
  </si>
  <si>
    <t>MILLCMDDK/09</t>
  </si>
  <si>
    <t>MILL C ROLLER B4C/B4F</t>
  </si>
  <si>
    <t>MILLCMDDK/10</t>
  </si>
  <si>
    <t>MILL C ROLLER C6/C7</t>
  </si>
  <si>
    <t>MILLCMDDK/11</t>
  </si>
  <si>
    <t>MILL C ROLLER B5F/C10</t>
  </si>
  <si>
    <t>MILLCMDDK/12</t>
  </si>
  <si>
    <t>MILL C ROLLER C9/C9</t>
  </si>
  <si>
    <t>MILLCMDDKB14300</t>
  </si>
  <si>
    <t>MILL C ROLLER B1 (MILLCMDDKB14300)</t>
  </si>
  <si>
    <t>MILLCMDDKB14301</t>
  </si>
  <si>
    <t>MILL C ROLLER B1 (MILLCMDDKB14301)</t>
  </si>
  <si>
    <t>MILLCMDDKB24306</t>
  </si>
  <si>
    <t>MILL C ROLLER B2 (MILLCMDDKB24306)</t>
  </si>
  <si>
    <t>MILLCMDDKB24307</t>
  </si>
  <si>
    <t>MILL C ROLLER B2 (MILLCMDDKB24307)</t>
  </si>
  <si>
    <t>MILLCMDDKB34314</t>
  </si>
  <si>
    <t>MILL C ROLLER B3 (MILLCMDDKB34314)</t>
  </si>
  <si>
    <t>MILLCMDDKB34315</t>
  </si>
  <si>
    <t>MILL C ROLLER B3 (MILLCMDDKB34315)</t>
  </si>
  <si>
    <t>MILLCMDDKB4C4375</t>
  </si>
  <si>
    <t>MILL C ROLLER B4C (MILLCMDDKB4C4375)</t>
  </si>
  <si>
    <t>MILLCMDDKB4F4379</t>
  </si>
  <si>
    <t>MILL C ROLLER B4F (MILLCMDDKB4F4379)</t>
  </si>
  <si>
    <t>MILLCMDDKB5F4380</t>
  </si>
  <si>
    <t>MILL C ROLLER B5F (MILLCMDDKB5F4380)</t>
  </si>
  <si>
    <t>MILLCMDDKC104391</t>
  </si>
  <si>
    <t>MILL C ROLLER C10 (MILLCMDDKC104391)</t>
  </si>
  <si>
    <t>MILLCMDDKC1A4308</t>
  </si>
  <si>
    <t>MILL C ROLLER C1A (MILLCMDDKC1A4308)</t>
  </si>
  <si>
    <t>MILLCMDDKC1A4370</t>
  </si>
  <si>
    <t>MILL C ROLLER C1A (MILLCMDDKC1A4370)</t>
  </si>
  <si>
    <t>MILLCMDDKC1A4371</t>
  </si>
  <si>
    <t>MILL C ROLLER C1A (MILLCMDDKC1A4371)</t>
  </si>
  <si>
    <t>MILLCMDDKC1B4309</t>
  </si>
  <si>
    <t>MILL C ROLLER C1B (MILLCMDDKC1B4309)</t>
  </si>
  <si>
    <t>MILLCMDDKC2A4316</t>
  </si>
  <si>
    <t>MILL C ROLLER C2A (MILLCMDDKC2A4316)</t>
  </si>
  <si>
    <t>MILLCMDDKC2A4317</t>
  </si>
  <si>
    <t>MILL C ROLLER C2A (MILLCMDDKC2A4317)</t>
  </si>
  <si>
    <t>MILLCMDDKC2B4318</t>
  </si>
  <si>
    <t>MILL C ROLLER C2B (MILLCMDDKC2B4318)</t>
  </si>
  <si>
    <t>MILLCMDDKC34321</t>
  </si>
  <si>
    <t>MILL C ROLLER C3 (MILLCMDDKC34321)</t>
  </si>
  <si>
    <t>MILLCMDDKC44381</t>
  </si>
  <si>
    <t>MILL C ROLLER C4 (MILLCMDDKC44381)</t>
  </si>
  <si>
    <t>MILLCMDDKC54382</t>
  </si>
  <si>
    <t>MILL C ROLLER C5 (MILLCMDDKC54382)</t>
  </si>
  <si>
    <t>MILLCMDDKC64383</t>
  </si>
  <si>
    <t>MILL C ROLLER C6 (MILLCMDDKC64383)</t>
  </si>
  <si>
    <t>MILLCMDDKC74384</t>
  </si>
  <si>
    <t>MILL C ROLLER C7 (MILLCMDDKC74384)</t>
  </si>
  <si>
    <t>MILLCMDDKC84390</t>
  </si>
  <si>
    <t>MILL C ROLLER C8 (MILLCMDDKC84390)</t>
  </si>
  <si>
    <t>MILLCMDDKC94385</t>
  </si>
  <si>
    <t>MILL C ROLLER C9 (MILLCMDDKC94385)</t>
  </si>
  <si>
    <t>MILLCMDLC1B4408</t>
  </si>
  <si>
    <t>DRUM DETACHER C1B (MILLCMDLC1B4408)</t>
  </si>
  <si>
    <t>MILLCMDLC2B4409</t>
  </si>
  <si>
    <t>DRUM DETACHER C2B (MILLCMDLC2B4409)</t>
  </si>
  <si>
    <t>MILLCMDLC44410</t>
  </si>
  <si>
    <t>DRUM DETACHER C4 (MILLCMDLC44410)</t>
  </si>
  <si>
    <t>MILLCMDLC64411</t>
  </si>
  <si>
    <t>DRUM DETACHER C6 (MILLCMDLC64411)</t>
  </si>
  <si>
    <t>MILLCMDLC74412</t>
  </si>
  <si>
    <t>DRUM DETACHER C7 (MILLCMDLC74412)</t>
  </si>
  <si>
    <t>MILLCMFVH4691</t>
  </si>
  <si>
    <t>VIBRO DISCHARGER START UP BIN (MILLCMFVH4691)</t>
  </si>
  <si>
    <t>MILLCMGGAGM4022</t>
  </si>
  <si>
    <t>COMPACT BLOWER (MILLCMGGAGM4022)</t>
  </si>
  <si>
    <t>MILLCMGGF4615</t>
  </si>
  <si>
    <t>BLOWER LINE PL 414 (MILLCMGGF4615)</t>
  </si>
  <si>
    <t>MILLCMHTM4480</t>
  </si>
  <si>
    <t>ASPIRATION-VENTILATORS (MILLCMHTM4480)</t>
  </si>
  <si>
    <t>MILLCMHTM4484</t>
  </si>
  <si>
    <t>ASPIRATION-VENTILATORS (MILLCMHTM4484)</t>
  </si>
  <si>
    <t>MILLCMHTM4488</t>
  </si>
  <si>
    <t>ASPIRATION-VENTILATORS (MILLCMHTM4488)</t>
  </si>
  <si>
    <t>MILLCMHTP4624</t>
  </si>
  <si>
    <t>ASPIRATION-VENTILATORS (MILLCMHTP4624)</t>
  </si>
  <si>
    <t>MILLCMJZEC1A4396</t>
  </si>
  <si>
    <t>IMPACT DETACHER C1A (MILLCMJZEC1A4396)</t>
  </si>
  <si>
    <t>MILLCMJZEC1A4397</t>
  </si>
  <si>
    <t>IMPACT DETACHER C1A (MILLCMJZEC1A4397)</t>
  </si>
  <si>
    <t>MILLCMJZEC2A4398</t>
  </si>
  <si>
    <t>IMPACT DETACHER C2A (MILLCMJZEC2A4398)</t>
  </si>
  <si>
    <t>MILLCMJZEC34402</t>
  </si>
  <si>
    <t>IMPACT DETACHER (MILLCMJZEC34402)</t>
  </si>
  <si>
    <t>MILLCMJZEC54403</t>
  </si>
  <si>
    <t>IMPACT DETACHER C5 (MILLCMJZEC54403)</t>
  </si>
  <si>
    <t>MILLCMJZEC84404</t>
  </si>
  <si>
    <t>IMPACT DETACHER C8 (MILLCMJZEC84404)</t>
  </si>
  <si>
    <t>MILLCMJZF4386</t>
  </si>
  <si>
    <t>IMPACT DETACHER (MILLCMJZF4386)</t>
  </si>
  <si>
    <t>MILLCMJZFC104395</t>
  </si>
  <si>
    <t>IMPACT DETACHER C10 (MILLCMJZFC104395)</t>
  </si>
  <si>
    <t>MILLCMJZG4606</t>
  </si>
  <si>
    <t>IMPACT MACHINE F1 (MILLCMJZG4606)</t>
  </si>
  <si>
    <t>MILLCMJZG4620</t>
  </si>
  <si>
    <t>IMPACT MACHINE F2 (MILLCMJZG4620)</t>
  </si>
  <si>
    <t>MILLCMKLA4494</t>
  </si>
  <si>
    <t>BRAN FINISHER BR1 (MILLCMKLA4494)</t>
  </si>
  <si>
    <t>MILLCMKLA4495</t>
  </si>
  <si>
    <t>BRAN FINISHER BR4 (MILLCMKLA4495)</t>
  </si>
  <si>
    <t>MILLCMKLA4496</t>
  </si>
  <si>
    <t>BRAN FINISHER BR3 (MILLCMKLA4496)</t>
  </si>
  <si>
    <t>MILLCMKLA4497</t>
  </si>
  <si>
    <t>BRAN FINISHER BR2 (MILLCMKLA4497)</t>
  </si>
  <si>
    <t>MILLCMKZD4500</t>
  </si>
  <si>
    <t>SINGLE SIFTING MACHINE DF (MILLCMKZD4500)</t>
  </si>
  <si>
    <t>SIFTING MACHINE DF</t>
  </si>
  <si>
    <t>MILLCMKZD4501</t>
  </si>
  <si>
    <t>SINGLE SIFTING MACHINE DBR (MILLCMKZD4501)</t>
  </si>
  <si>
    <t>MILLCMNSG4655</t>
  </si>
  <si>
    <t>TUBE SCREW CONVEYOR STARTUP BIN SC 419 (MILLCMNSG4655)</t>
  </si>
  <si>
    <t>MILLCMNSH804654</t>
  </si>
  <si>
    <t>GLUTON SCREW CONVEYOR (MILLCMNSH80/NST4654)</t>
  </si>
  <si>
    <t>MILLCMPAG4489</t>
  </si>
  <si>
    <t>PLANSIFTER 1 (MILLCMPAG4489)</t>
  </si>
  <si>
    <t>PLANSIFTER</t>
  </si>
  <si>
    <t>MILLCMPAG4490</t>
  </si>
  <si>
    <t>PLANSIFTER 2 (MILLCMPAG4490)</t>
  </si>
  <si>
    <t>MILLCMPAQ4657</t>
  </si>
  <si>
    <t>SMALL PLANSIFTER (MILLCMPAQ4657)</t>
  </si>
  <si>
    <t>MILLCMPS4513</t>
  </si>
  <si>
    <t>AIRLOCK BR1 (MILLCMPS4513)</t>
  </si>
  <si>
    <t>MILLCMPS4514</t>
  </si>
  <si>
    <t>AIRLOCK BR3 (MILLCMPS4514)</t>
  </si>
  <si>
    <t>MILLCMPS4517</t>
  </si>
  <si>
    <t>AIRLOCK S2 (MILLCMPS4517)</t>
  </si>
  <si>
    <t>MILLCMPS4518</t>
  </si>
  <si>
    <t>AIRLOCK FROM HARRISH (MILLCMPS4518)</t>
  </si>
  <si>
    <t>MILLCMPSE4670</t>
  </si>
  <si>
    <t>AIRLOCK F2 (MILLCMPSE4670)</t>
  </si>
  <si>
    <t>F2 AIRLOCK</t>
  </si>
  <si>
    <t>MILLCMPSH4659</t>
  </si>
  <si>
    <t>AIRLOCK F1 (MILLCMPSH4659)</t>
  </si>
  <si>
    <t>MILLCMPSJ4674</t>
  </si>
  <si>
    <t>AIRLOCK BRAN (MILLCMPSJ4674)</t>
  </si>
  <si>
    <t>MILLCMPSN4506</t>
  </si>
  <si>
    <t>AIRLOCK B4F (MILLCMPSN4506)</t>
  </si>
  <si>
    <t>MILLCMPSN4507</t>
  </si>
  <si>
    <t>AIRLOCK B5 (MILLCMPSN4507)</t>
  </si>
  <si>
    <t>MILLCMPSN4511</t>
  </si>
  <si>
    <t>AIRLOCK B1 (MILLCMPSN4511)</t>
  </si>
  <si>
    <t>MILLCMPSN4512</t>
  </si>
  <si>
    <t>AIRLOCK B2 (MILLCMPSN4512)</t>
  </si>
  <si>
    <t>MILLCMQRE4522</t>
  </si>
  <si>
    <t>PURIFIER-1 (MILLCMQRE4522)</t>
  </si>
  <si>
    <t>MILLCMQRE4524</t>
  </si>
  <si>
    <t>PURIFIER-2 (MILLCMQRE4524)</t>
  </si>
  <si>
    <t>MILLCMSDF/CF1</t>
  </si>
  <si>
    <t>MILL C CHEMICAL FEEDER-1 (MILLCMSDFM1/M1)</t>
  </si>
  <si>
    <t>MILLCMSDF/CF2</t>
  </si>
  <si>
    <t>MILL C CHEMICAL FEEDER-2 (MILLCMSDFM1/M2)</t>
  </si>
  <si>
    <t>MILLCMSDF/CF3</t>
  </si>
  <si>
    <t>MILL C CHEMICAL FEEDER-3 (MILLCMSDFM1/M3)</t>
  </si>
  <si>
    <t>MILLCMSDLWE4928</t>
  </si>
  <si>
    <t>SEMOLINA SCALE (MILLCMSDLWE4928)</t>
  </si>
  <si>
    <t>SEMOLINA SCALE</t>
  </si>
  <si>
    <t>MILLCMVRS4519</t>
  </si>
  <si>
    <t>DUST COLLECTOR 78/24 (MILLCMVRS4519)</t>
  </si>
  <si>
    <t>MILLCMVRS4520</t>
  </si>
  <si>
    <t>DUST COLLECTOR 39/24 (MILLCMVRS4520)</t>
  </si>
  <si>
    <t>MILLCMVRS4695</t>
  </si>
  <si>
    <t>DUST COLLECTOR 18/24 (MILLCMVRS4695)</t>
  </si>
  <si>
    <t>MILLCMWBLWE4355</t>
  </si>
  <si>
    <t>SPOUT SCALE B1 (MILLCMWBLWE4355)</t>
  </si>
  <si>
    <t>MILLCMWBLWE4925</t>
  </si>
  <si>
    <t>SPOUT SCALE F1 (MILLCMWBLWE4925)</t>
  </si>
  <si>
    <t>MILLCMWBLWE4926</t>
  </si>
  <si>
    <t>SPOUT SCALE F2 (MILLCMWBLWE4926)</t>
  </si>
  <si>
    <t>MILLCMWBLWE4927</t>
  </si>
  <si>
    <t>SPOUT SCALE BRAN (MILLCMWBLWE4927)</t>
  </si>
  <si>
    <t>MILLCMZDG4694</t>
  </si>
  <si>
    <t>WHEEL VALVE (SMALL PLANSIFTER AIRLOCK) (MILLCMZDG4694)</t>
  </si>
  <si>
    <t>MILLCMZDG4703</t>
  </si>
  <si>
    <t>DOSING WHEEL - SEMOLINA (MILLCMZDG4703)</t>
  </si>
  <si>
    <t>SEMOLINA DOSING WHEEL</t>
  </si>
  <si>
    <t>MILLCMZDG4704</t>
  </si>
  <si>
    <t>DOSING WHEEL - F1 (MILLCMZDG4704)</t>
  </si>
  <si>
    <t>MILLCMZDG4705</t>
  </si>
  <si>
    <t>DOSING WHEEL - F2 (MILLCMZDG4705)</t>
  </si>
  <si>
    <t>DOSING WHEEL F3</t>
  </si>
  <si>
    <t>MILLCMZDG4706</t>
  </si>
  <si>
    <t>DOSING WHEEL - BRAN (MILLCMZDG4706)</t>
  </si>
  <si>
    <t>MILLCNFAS4658</t>
  </si>
  <si>
    <t>SCREW CONVEYOR (MILLCNFAS4658)</t>
  </si>
  <si>
    <t>MILLCRZW4508</t>
  </si>
  <si>
    <t>SCREW CONVEYOR (SC 410) (MILLCRZW4508)</t>
  </si>
  <si>
    <t>MILLCRZW4515</t>
  </si>
  <si>
    <t>SCREW CONVEYOR SC 411 (MILLCRZW4515)</t>
  </si>
  <si>
    <t>MILLCRZW4516</t>
  </si>
  <si>
    <t>SCREW CONVEYOR SC 412 (MILLCRZW4516)</t>
  </si>
  <si>
    <t>MILLDAHAS6340</t>
  </si>
  <si>
    <t>SCREW CONVEYOR (MILLDAHAS6340)</t>
  </si>
  <si>
    <t>MILLDC401PANEL</t>
  </si>
  <si>
    <t>MILL D MILLING SECTION PANEL C401 (MILLDC401PANEL)</t>
  </si>
  <si>
    <t>MILL G/F PANEL ROOM</t>
  </si>
  <si>
    <t>MILLDC420PANEL</t>
  </si>
  <si>
    <t>MILL D PANEL C420 (MILLDC420PANEL)</t>
  </si>
  <si>
    <t>MILLDFD95</t>
  </si>
  <si>
    <t>MILL D REFRIGERATED AIR DRYER (MILLDFD95)</t>
  </si>
  <si>
    <t>AIR DRYER</t>
  </si>
  <si>
    <t>MILLDGA30D1</t>
  </si>
  <si>
    <t>AIR COMPRESSOR GA30 (MILLDGA30D1)</t>
  </si>
  <si>
    <t>MILLDGA30D2</t>
  </si>
  <si>
    <t>AIR COMPRESSOR GA30 (MILLDGA30D2)</t>
  </si>
  <si>
    <t>MILLDMAUB6435/36</t>
  </si>
  <si>
    <t>BUTTERFLY VALVE (MILLDMAUB6435/36)</t>
  </si>
  <si>
    <t>VALVE</t>
  </si>
  <si>
    <t>MILLDMDDK/03</t>
  </si>
  <si>
    <t>MILL D ROLLER B5/B4</t>
  </si>
  <si>
    <t>MILLDMDDK/04</t>
  </si>
  <si>
    <t>MILL D ROLLER C3</t>
  </si>
  <si>
    <t>MILLDMDDK/05</t>
  </si>
  <si>
    <t>MILL D ROLLER C5/C7</t>
  </si>
  <si>
    <t>MILLDMDDK/06</t>
  </si>
  <si>
    <t>MILL D ROLLER C8/C9</t>
  </si>
  <si>
    <t>MILLDMDDKB46309</t>
  </si>
  <si>
    <t>MILL D ROLLER B4 (MILLDMDDKB46309)</t>
  </si>
  <si>
    <t>MILLDMDDKB56313</t>
  </si>
  <si>
    <t>MILL D ROLLER B5 (MILLDMDDKB56313)</t>
  </si>
  <si>
    <t>MILLDMDDKC36310</t>
  </si>
  <si>
    <t>MILL D ROLLER C3 (MILLDMDDKC36310)</t>
  </si>
  <si>
    <t>MILLDMDDKC46311</t>
  </si>
  <si>
    <t>MILL D ROLLER C4 (MILLDMDDKC46311)</t>
  </si>
  <si>
    <t>MILLDMDDKC56312</t>
  </si>
  <si>
    <t>MILL D ROLLER C5 (MILLDMDDKC56312)</t>
  </si>
  <si>
    <t>MILLDMDDKC76315</t>
  </si>
  <si>
    <t>MILL D ROLLER C7 (MILLDMDDKC76315)</t>
  </si>
  <si>
    <t>MILLDMDDKC86314</t>
  </si>
  <si>
    <t>MILL D ROLLER C8 (MILLDMDDKC86314)</t>
  </si>
  <si>
    <t>MILLDMDDKC96316</t>
  </si>
  <si>
    <t>MILL D ROLLER C9 (MILLDMDDKC96316)</t>
  </si>
  <si>
    <t>MILLDMDDP/02</t>
  </si>
  <si>
    <t>MILL D ROLLER B3/C1B</t>
  </si>
  <si>
    <t>MILLDMDDPB36305</t>
  </si>
  <si>
    <t>MILL D ROLLER B3 (MILLDMDDPB36305)</t>
  </si>
  <si>
    <t>MILLDMDDPB36308</t>
  </si>
  <si>
    <t>FEED ROLL B3 MDDP (MILLDMDDPB36308)</t>
  </si>
  <si>
    <t>MILLDMDDPC1B6306</t>
  </si>
  <si>
    <t>MILL D ROLLER C1B (MILLDMDDPC1B6306)</t>
  </si>
  <si>
    <t>MILLDMDDPC1B6307</t>
  </si>
  <si>
    <t>FEED ROLL C1B MDDP (MILLDMDDPC1B6307)</t>
  </si>
  <si>
    <t>MILL D ROLLER B1/B2/C1A/C2</t>
  </si>
  <si>
    <t>MILLDMDLBC46327</t>
  </si>
  <si>
    <t>DETACHER C4 (MILLDMDLBC46327)</t>
  </si>
  <si>
    <t>MILLDMDLBC56328</t>
  </si>
  <si>
    <t>DETACHER C5 (MILLDMDLBC56328)</t>
  </si>
  <si>
    <t>MILLDMDLBC76329</t>
  </si>
  <si>
    <t>DETACHER C7 (MILLDMDLBC76329)</t>
  </si>
  <si>
    <t>MILLDMDLBC86330</t>
  </si>
  <si>
    <t>DETACHER C8 (MILLDMDLBC86330)</t>
  </si>
  <si>
    <t>MILLDMGGF6343</t>
  </si>
  <si>
    <t>BLOWER - RINSING AIR (MILLDMGGF6343)</t>
  </si>
  <si>
    <t>MILLDMHTP6341</t>
  </si>
  <si>
    <t>CENTRIFUGAL FAN - PNEUMATIC (MILLDMHTP6341)</t>
  </si>
  <si>
    <t>MILLDMHTP6342</t>
  </si>
  <si>
    <t>CENTRIFUGAL FAN - PNEUMATIC (MILLDMHTP6342)</t>
  </si>
  <si>
    <t>MILLDMJZF6317</t>
  </si>
  <si>
    <t>IMPACT DETACHER DIV1 (MILLDMJZFDIV16317)</t>
  </si>
  <si>
    <t>MILLDMJZFC1A/C2</t>
  </si>
  <si>
    <t>IMPACT DETACHER C1A/C2 (MILLDMJZFC1A/C26318)</t>
  </si>
  <si>
    <t>MILLDMJZFC36319</t>
  </si>
  <si>
    <t>IMPACT DETACHER C3 (MILLDMJZFC36319)</t>
  </si>
  <si>
    <t>MILLDMJZFC66320</t>
  </si>
  <si>
    <t>IMPACT DETACHER C6 (MILLDMJZFC66320)</t>
  </si>
  <si>
    <t>MILLDMJZFC96321</t>
  </si>
  <si>
    <t>IMPACT DETACHER C9 (MILLDMJZFC96321)</t>
  </si>
  <si>
    <t>MILLDMKLA6324</t>
  </si>
  <si>
    <t>BRAN FINISHER BR1 (MILLDMKLA6324)</t>
  </si>
  <si>
    <t>MILLDMKLA6325</t>
  </si>
  <si>
    <t>BRAN FINISHER BR2 (MILLDMKLA6325)</t>
  </si>
  <si>
    <t>MILLDMKLA6326</t>
  </si>
  <si>
    <t>BRAN FINISHER BR3 (MILLDMKLA6326)</t>
  </si>
  <si>
    <t>MILLDMPAV6322</t>
  </si>
  <si>
    <t>PLANSIFTER 1 (MILLDMPAV6322)</t>
  </si>
  <si>
    <t>MILLDMPAV6323</t>
  </si>
  <si>
    <t>PLANSIFTER 2 (MILLDMPAV6323)</t>
  </si>
  <si>
    <t>MILLDMPSH6605</t>
  </si>
  <si>
    <t>AIRLOCK (MILLDMPSH6605)</t>
  </si>
  <si>
    <t>MILLDMPSH6606</t>
  </si>
  <si>
    <t>AIRLOCK (MILLDMPSH6606)</t>
  </si>
  <si>
    <t>MILLDMPSH6702</t>
  </si>
  <si>
    <t>AIRLOCK (MILLDMPSH6702)</t>
  </si>
  <si>
    <t>MILLDMPSN6331</t>
  </si>
  <si>
    <t>CYCLONE AIRLOCK (MILLDMPSN6331)</t>
  </si>
  <si>
    <t>MILLDMPSN6332</t>
  </si>
  <si>
    <t>CYCLONE AIRLOCK (MILLDMPSN6332)</t>
  </si>
  <si>
    <t>MILLDMPSN6333</t>
  </si>
  <si>
    <t>CYCLONE AIRLOCK (MILLDMPSN6333)</t>
  </si>
  <si>
    <t>MILLDMPSN6334</t>
  </si>
  <si>
    <t>CYCLONE AIRLOCK (MILLDMPSN6334)</t>
  </si>
  <si>
    <t>MILLDMPSN6335</t>
  </si>
  <si>
    <t>CYCLONE AIRLOCK (MILLDMPSN6335)</t>
  </si>
  <si>
    <t>MILLDMQRF6338/39</t>
  </si>
  <si>
    <t>PURIFIER (MILLDMQRF6338/39)</t>
  </si>
  <si>
    <t>MILLDMSDMWE6495</t>
  </si>
  <si>
    <t>B1 SCALE/ WEIGHER (MILLDMSDMWE6495)</t>
  </si>
  <si>
    <t>MILLDMSDMWE6496</t>
  </si>
  <si>
    <t>F1 SCALE/ WEIGHER (MILLDMSDMWE6496)</t>
  </si>
  <si>
    <t>MILLDMSDMWE6497</t>
  </si>
  <si>
    <t>SEMOLINA SCALE/ WEIGHER (MILLDMSDMWE6497)</t>
  </si>
  <si>
    <t>MILLDMSDMWE6498</t>
  </si>
  <si>
    <t>BRAN SCALE/ WEIGHER (MILLDMSDMWE6498)</t>
  </si>
  <si>
    <t>MILLDMURA6415/16</t>
  </si>
  <si>
    <t>FLAP BOX (MILLDMURA6415/16)</t>
  </si>
  <si>
    <t>DIVERTOR</t>
  </si>
  <si>
    <t>MILLDMURA6417/18</t>
  </si>
  <si>
    <t>FLAP BOX (MILLDMURA6417/18)</t>
  </si>
  <si>
    <t>MILLDMURA6419/20</t>
  </si>
  <si>
    <t>FLAP BOX (MILLDMURA6419/20)</t>
  </si>
  <si>
    <t>MILLDMURA6421/22</t>
  </si>
  <si>
    <t>FLAP BOX (MILLDMURA6421/22)</t>
  </si>
  <si>
    <t>MILLDMURA6425/26</t>
  </si>
  <si>
    <t>FLAP BOX (MILLDMURA6425/26)</t>
  </si>
  <si>
    <t>MILLDMVTA6336</t>
  </si>
  <si>
    <t>DUST COLLECTOR (MILLDMVTA6336)</t>
  </si>
  <si>
    <t>MILLDMZDH6345</t>
  </si>
  <si>
    <t>DOSING WHEEL FLOUR (MILLDMZDH6345)</t>
  </si>
  <si>
    <t>MILLDMZDH6346</t>
  </si>
  <si>
    <t>DOSING WHEEL SEMOLINA (MILLDMZDH6346)</t>
  </si>
  <si>
    <t>MILLDMZDH6347</t>
  </si>
  <si>
    <t>DOSING WHEEL BRAN (MILLDMZDH6347)</t>
  </si>
  <si>
    <t>MILLDMZMA6337</t>
  </si>
  <si>
    <t>CHOKE FEEDER (MILLDMZMA6337)</t>
  </si>
  <si>
    <t>CHOKE FEEDER UNIT</t>
  </si>
  <si>
    <t>MILLDMZMC6453</t>
  </si>
  <si>
    <t>MICRO DOSING UNIT CHEMICAL FEEDER (MILLDMZMC6453)</t>
  </si>
  <si>
    <t>MICRO DOSING UNIT</t>
  </si>
  <si>
    <t>MILLDMZMC6454</t>
  </si>
  <si>
    <t>MICRO DOSING UNIT CHEMICAL FEEDER (MILLDMZMC6454)</t>
  </si>
  <si>
    <t>MSDF32RM1/M2</t>
  </si>
  <si>
    <t>GLUTON MIXING MACHINE (MSDF32RM1/M2)</t>
  </si>
  <si>
    <t>GLUTON MACHINE</t>
  </si>
  <si>
    <t>SURGE/BIN/201</t>
  </si>
  <si>
    <t>MILL D SURGE BIN 201</t>
  </si>
  <si>
    <t>SURGE BIN</t>
  </si>
  <si>
    <t>SURGE/BIN/211</t>
  </si>
  <si>
    <t>MILL A SURGE BIN 211</t>
  </si>
  <si>
    <t>SURGE/BIN/311</t>
  </si>
  <si>
    <t>MILL B SURGE BIN 311</t>
  </si>
  <si>
    <t>SURGE/BIN/411</t>
  </si>
  <si>
    <t>MILL C SURGE BIN 411</t>
  </si>
  <si>
    <t>CLEAN/6F</t>
  </si>
  <si>
    <t>CLEANING/BIN/201</t>
  </si>
  <si>
    <t>RAW WHEAT BIN 201</t>
  </si>
  <si>
    <t>CLEANING BIN</t>
  </si>
  <si>
    <t>CLEANING/BIN/202</t>
  </si>
  <si>
    <t>RAW WHEAT BIN 202</t>
  </si>
  <si>
    <t>CLEANING/BIN/203</t>
  </si>
  <si>
    <t>RAW WHEAT BIN 203</t>
  </si>
  <si>
    <t>CLEANING/BIN/204</t>
  </si>
  <si>
    <t>1_TEMPERED BIN 204</t>
  </si>
  <si>
    <t>CLEANING/BIN/205</t>
  </si>
  <si>
    <t>1_TEMPERED BIN 205</t>
  </si>
  <si>
    <t>CLEANING/BIN/206</t>
  </si>
  <si>
    <t>1_TEMPERED BIN 206</t>
  </si>
  <si>
    <t>CLEANING/BIN/207</t>
  </si>
  <si>
    <t>2_TEMPERED BIN 207</t>
  </si>
  <si>
    <t>CLEANING/BIN/208</t>
  </si>
  <si>
    <t>2_TEMPERED BIN 208</t>
  </si>
  <si>
    <t>CLEANING/BIN/209</t>
  </si>
  <si>
    <t>2_TEMPERED BIN 209</t>
  </si>
  <si>
    <t>CLEANING/BIN/301</t>
  </si>
  <si>
    <t>RAW WHEAT BIN 301</t>
  </si>
  <si>
    <t>CLEANING/BIN/302</t>
  </si>
  <si>
    <t>RAW WHEAT BIN 302</t>
  </si>
  <si>
    <t>CLEANING/BIN/303</t>
  </si>
  <si>
    <t>RAW WHEAT BIN 303</t>
  </si>
  <si>
    <t>CLEANING/BIN/304</t>
  </si>
  <si>
    <t>1_TEMPERED BIN 304</t>
  </si>
  <si>
    <t>CLEANING/BIN/305</t>
  </si>
  <si>
    <t>1_TEMPERED BIN 305</t>
  </si>
  <si>
    <t>CLEANING/BIN/306</t>
  </si>
  <si>
    <t>1_TEMPERED BIN 306</t>
  </si>
  <si>
    <t>CLEANING/BIN/307</t>
  </si>
  <si>
    <t>2_TEMPERED BIN 307</t>
  </si>
  <si>
    <t>CLEANING/BIN/308</t>
  </si>
  <si>
    <t>2_TEMPERED BIN 308</t>
  </si>
  <si>
    <t>CLEANING/BIN/309</t>
  </si>
  <si>
    <t>2_TEMPERED BIN 309</t>
  </si>
  <si>
    <t>CLEANING/BIN/401</t>
  </si>
  <si>
    <t>RAW WHEAT BIN 401</t>
  </si>
  <si>
    <t>CLEANING/BIN/402</t>
  </si>
  <si>
    <t>RAW WHEAT BIN 402</t>
  </si>
  <si>
    <t>CLEANING/BIN/403</t>
  </si>
  <si>
    <t>RAW WHEAT BIN 403</t>
  </si>
  <si>
    <t>CLEANING/BIN/404</t>
  </si>
  <si>
    <t>1_TEMPERED BIN 404</t>
  </si>
  <si>
    <t>CLEANING/BIN/405</t>
  </si>
  <si>
    <t>1_TEMPERED BIN 405</t>
  </si>
  <si>
    <t>CLEANING/BIN/406</t>
  </si>
  <si>
    <t>1_TEMPERED BIN 406</t>
  </si>
  <si>
    <t>CLEANING/BIN/407</t>
  </si>
  <si>
    <t>2_TEMPERED BIN 407</t>
  </si>
  <si>
    <t>CLEANING/BIN/408</t>
  </si>
  <si>
    <t>2_TEMPERED BIN 408</t>
  </si>
  <si>
    <t>CLEANING/BIN/409</t>
  </si>
  <si>
    <t>2_TEMPERED BIN 409</t>
  </si>
  <si>
    <t>CLEAN/1F</t>
  </si>
  <si>
    <t>FEEDPUMP 1</t>
  </si>
  <si>
    <t>MILL DAMPENING PUMP UNIT 1 (FEEDPUMP)</t>
  </si>
  <si>
    <t>FEED PUMP PANEL</t>
  </si>
  <si>
    <t>FEEDPUMP/PANEL1</t>
  </si>
  <si>
    <t>MILL FEED PUMP PANEL (NEW) (FEEDPUMP_MWP)</t>
  </si>
  <si>
    <t>CLEAN/5F</t>
  </si>
  <si>
    <t>H/JDSRD</t>
  </si>
  <si>
    <t>DECORTICATING MACHINE (HARISH MACHINE) (H/JDSRD)</t>
  </si>
  <si>
    <t>DECORTICATING MACHINE</t>
  </si>
  <si>
    <t>H/JDSRD5000</t>
  </si>
  <si>
    <t>DECORTICATING MACHINE (HARISH MACHINE) (H/JDSRD5000)</t>
  </si>
  <si>
    <t>H/JDSRD5001</t>
  </si>
  <si>
    <t>DECORTICATING MACHINE (HARISH MACHINE) (H/JDSRD5001)</t>
  </si>
  <si>
    <t>H/JGYGT5025/26</t>
  </si>
  <si>
    <t>GROAT CUTTER (JAREESH MACHINE) (H/JGYGT5025/26)</t>
  </si>
  <si>
    <t>GROAT CUTTER</t>
  </si>
  <si>
    <t>CLEAN/7F</t>
  </si>
  <si>
    <t>H/JMHTM5005</t>
  </si>
  <si>
    <t>ASPIRATION-VENTILATORS (H/JMHTM5005)</t>
  </si>
  <si>
    <t>CLEAN/3F</t>
  </si>
  <si>
    <t>H/JMPAR5030</t>
  </si>
  <si>
    <t>ROTOSTAR SMALL PLANSIFTER (H/JMPAR5030)</t>
  </si>
  <si>
    <t>H/JMPS5040</t>
  </si>
  <si>
    <t>AIR LOCK (DUST COLLECTOR) (H/JMPS5040)</t>
  </si>
  <si>
    <t>CLEAN/GF</t>
  </si>
  <si>
    <t>H/JMPSB5031</t>
  </si>
  <si>
    <t>AIR LOCKS - JARISH (H/JMPSB5031)</t>
  </si>
  <si>
    <t>H/JMPSB5032</t>
  </si>
  <si>
    <t>AIR LOCKS - WHEAT (H/JMPSB5032)</t>
  </si>
  <si>
    <t>H/JMPSB5033</t>
  </si>
  <si>
    <t>AIR LOCKS - WHEAT (H/JMPSB5033)</t>
  </si>
  <si>
    <t>CLEAN/4F</t>
  </si>
  <si>
    <t>H/JMTRA5045/46</t>
  </si>
  <si>
    <t>SEPERATOR FOR HARISH &amp; JARISH (H/JMTRA5045/46)</t>
  </si>
  <si>
    <t>MILLAMVSQ</t>
  </si>
  <si>
    <t>CLEAN/2F</t>
  </si>
  <si>
    <t>H/JMVSE5050</t>
  </si>
  <si>
    <t>ASPIRATION CHANNEL (H/JMVSE5050)</t>
  </si>
  <si>
    <t>ASPIRATION CHANNEL</t>
  </si>
  <si>
    <t>H/JNFAS5021</t>
  </si>
  <si>
    <t>SCREW CONVEYOR SC 501 (H/JNFAS5021)</t>
  </si>
  <si>
    <t>H/JNFAS5022</t>
  </si>
  <si>
    <t>SCREW CONVEYOR SC 502 (H/JNFAS5022)</t>
  </si>
  <si>
    <t>HA/JA/BIN/501</t>
  </si>
  <si>
    <t>RAW WHEAT BIN FOR HA/JA 501</t>
  </si>
  <si>
    <t>RAW WHEAT BIN FOR HA/JA</t>
  </si>
  <si>
    <t>HAREESH/BIN/502</t>
  </si>
  <si>
    <t>HAREESH STORAGE BIN 502</t>
  </si>
  <si>
    <t>HAREESH BIN</t>
  </si>
  <si>
    <t>HAREESH/BIN/503</t>
  </si>
  <si>
    <t>HAREESH STORAGE BIN FOR JAREESH 503</t>
  </si>
  <si>
    <t>HAREESH STORAGE BIN FOR JAREES</t>
  </si>
  <si>
    <t>JAREESH/BIN/504</t>
  </si>
  <si>
    <t>JAREESH STORAGE BIN 504</t>
  </si>
  <si>
    <t>JAREESH BIN</t>
  </si>
  <si>
    <t>MDMB</t>
  </si>
  <si>
    <t>ROLL FROSTING MACHINE</t>
  </si>
  <si>
    <t>MILLA2047/48</t>
  </si>
  <si>
    <t>FILTER SLEEVE CLEANING UNIT (MILLA2047/48)</t>
  </si>
  <si>
    <t>MILLAAHAS2010</t>
  </si>
  <si>
    <t>TROUGH SCREW CONVEYOR (MILLAAHAS2010)</t>
  </si>
  <si>
    <t>MILLAAHKA2042</t>
  </si>
  <si>
    <t>TROUGH CHAIN CONVEYOR (MILLAAHKA2042)</t>
  </si>
  <si>
    <t>MILLADFZC</t>
  </si>
  <si>
    <t>HAMMER MILL (MILLADFZC)</t>
  </si>
  <si>
    <t>MILLADFZC2000</t>
  </si>
  <si>
    <t>HAMMER MILL (MILLADFZC2000)</t>
  </si>
  <si>
    <t>MILLADFZC2061</t>
  </si>
  <si>
    <t>FEEDER DRIVE (MILLADFZC2061)</t>
  </si>
  <si>
    <t>MILLAMANW2063</t>
  </si>
  <si>
    <t>CIRCULATING AIR SEPERATOR (MILLAMANW2063)</t>
  </si>
  <si>
    <t>MILLAMTSC</t>
  </si>
  <si>
    <t>MILLAMANW2064</t>
  </si>
  <si>
    <t>DESTONER FAN (MILLAMANW2064)</t>
  </si>
  <si>
    <t>MILLAMANW2065</t>
  </si>
  <si>
    <t>FAN DISCHARGE (MILLAMANW2065)</t>
  </si>
  <si>
    <t>MILLAMANW2066/67</t>
  </si>
  <si>
    <t>VIBRATOR (MILLAMANW2066/67)</t>
  </si>
  <si>
    <t>MILLAMFVC2039</t>
  </si>
  <si>
    <t>VIBRO DISCHARGER (MILLAMFVC2039)</t>
  </si>
  <si>
    <t>MILLAMFVC2049</t>
  </si>
  <si>
    <t>VIBRO DISCHARGER BIN 222 (MILLAMFVC2049)</t>
  </si>
  <si>
    <t>MILLAMHTM2003</t>
  </si>
  <si>
    <t>ASPIRATION-VENTILATOR (MILLAMHTM2003)</t>
  </si>
  <si>
    <t>ASPIARTION FAN</t>
  </si>
  <si>
    <t>MILLAMHTP2008</t>
  </si>
  <si>
    <t>ASPIRATION-VENTILATORS (MILLAMHTP2008)</t>
  </si>
  <si>
    <t>MILLAMHTP2011</t>
  </si>
  <si>
    <t>ASPIRATION-VENTILATORS (MILLAMHTP2011)</t>
  </si>
  <si>
    <t>MILLAMHXF</t>
  </si>
  <si>
    <t>SCOURER (MILLAMHXF)</t>
  </si>
  <si>
    <t>MILLAMHXF2006</t>
  </si>
  <si>
    <t>SCOURER (MILLAMHXF2006)</t>
  </si>
  <si>
    <t>MILLAMJZG2015</t>
  </si>
  <si>
    <t>ENTOLATER/STERILATOR (MILLAMJZG2015)</t>
  </si>
  <si>
    <t>ENTOLETER</t>
  </si>
  <si>
    <t>MILLAMNKA2025</t>
  </si>
  <si>
    <t>TROUGH CHAIN CONVEYOR 201 (MILLAMNKA2025)</t>
  </si>
  <si>
    <t>MILLAMNSG2038</t>
  </si>
  <si>
    <t>TUBE SCREW CONVEYOR SC 210 (MILLAMNSG2038)</t>
  </si>
  <si>
    <t>MILLAMNSG2041</t>
  </si>
  <si>
    <t>DUST SCREW CONVEYOR (MILLAMNSG2041)</t>
  </si>
  <si>
    <t>MILLAMOZHLC2281</t>
  </si>
  <si>
    <t>LIQUID FLOW UNIT (MILLAMOZH1000LC2281)</t>
  </si>
  <si>
    <t>WATER DOSING UNIT</t>
  </si>
  <si>
    <t>MILLAMOZL2069</t>
  </si>
  <si>
    <t>DAMPNER TURBULIZER MOZL (MILLAMOZL2069)</t>
  </si>
  <si>
    <t>DAMPENER</t>
  </si>
  <si>
    <t>MILLAMPAR2045</t>
  </si>
  <si>
    <t>ROTOSTARSMALL PLANSIFTER (MILLAMPAR2045)</t>
  </si>
  <si>
    <t>MILLAMPSE2672</t>
  </si>
  <si>
    <t>AIRLOCK - HARIS (MILLAMPSE2672)</t>
  </si>
  <si>
    <t>MILLAMPSN2070</t>
  </si>
  <si>
    <t>AIRLOCK (MILLAMPSN2070)</t>
  </si>
  <si>
    <t>MILLAMSDA2046</t>
  </si>
  <si>
    <t>SCREW CONVEYOR (MILLAMSDA2046)</t>
  </si>
  <si>
    <t>MILLAMSDMWE2256</t>
  </si>
  <si>
    <t>SPOUT SCALE (MILLAMSDMWE2256)</t>
  </si>
  <si>
    <t>MILLAMTRC2058/59</t>
  </si>
  <si>
    <t>SEPARATOR (MILLAMTRC2058/59)</t>
  </si>
  <si>
    <t>DESTONER (MILLAMTSC)</t>
  </si>
  <si>
    <t>MILLAMVRS2054</t>
  </si>
  <si>
    <t>DUST COLLECTOR (MILLAMVRS2054)</t>
  </si>
  <si>
    <t>MILLAMVRS2055</t>
  </si>
  <si>
    <t>DUST COLLECTOR (MILLAMVRS2055)</t>
  </si>
  <si>
    <t>MILLAMVRT2056</t>
  </si>
  <si>
    <t>DUST COLLECTOR (MILLAMVRT2056)</t>
  </si>
  <si>
    <t>MILLAMVRT2057</t>
  </si>
  <si>
    <t>AIRLOCK DRIVE (SCREENING FILTER) (MILLAMVRT2057)</t>
  </si>
  <si>
    <t>SEPARATOR (MILLAMVSQ)</t>
  </si>
  <si>
    <t>MILLAMVSQ2017/18</t>
  </si>
  <si>
    <t>AIR CIRCULATING ASPIRATOR (MILLAMVSQ2017/18)</t>
  </si>
  <si>
    <t>ASPIRATOR</t>
  </si>
  <si>
    <t>MILLAMVSQ2034/53</t>
  </si>
  <si>
    <t>AIR CIRCULATING ASPIRATOR (MILLAMVSQ2034/53)</t>
  </si>
  <si>
    <t>MILLAMVSQ2052</t>
  </si>
  <si>
    <t>AIR CIRCULATING ASPIRATOR (MILLAMVSQ2052)</t>
  </si>
  <si>
    <t>MILLAMWBLWE2257</t>
  </si>
  <si>
    <t>SCREENING SCALE (MILLAMWBLWE2257)</t>
  </si>
  <si>
    <t>MILLAMXE2012</t>
  </si>
  <si>
    <t>ASPIRATION-VENTILATORS (MILLAMXE2012)</t>
  </si>
  <si>
    <t>MILLAMYFELC2280</t>
  </si>
  <si>
    <t>MOISTURE UNIT (MILLAMYFELC2280)</t>
  </si>
  <si>
    <t>Moisture Unit</t>
  </si>
  <si>
    <t>MILLAMZALWE2264</t>
  </si>
  <si>
    <t>FLOW BALANCER-201 (MILLAMZALWE2264)</t>
  </si>
  <si>
    <t>FLOW BALANCER</t>
  </si>
  <si>
    <t>MILLAMZALWE2265</t>
  </si>
  <si>
    <t>FLOW BALANCER-202 (MILLAMZALWE2265)</t>
  </si>
  <si>
    <t>MILLAMZALWE2266</t>
  </si>
  <si>
    <t>FLOW BALANCER-203 (MILLAMZALWE2266)</t>
  </si>
  <si>
    <t>MILLAMZALWE2268</t>
  </si>
  <si>
    <t>FLOW BALANCER-204 (MILLAMZALWE2268)</t>
  </si>
  <si>
    <t>MILLAMZALWE2269</t>
  </si>
  <si>
    <t>FLOW BALANCER-205 (MILLAMZALWE2269)</t>
  </si>
  <si>
    <t>MILLAMZALWE2270</t>
  </si>
  <si>
    <t>FLOW BALANCER-206 (MILLAMZALWE2270)</t>
  </si>
  <si>
    <t>MILLAMZALWE2272</t>
  </si>
  <si>
    <t>FLOW BALANCER-207 (MILLAMZALWE2272)</t>
  </si>
  <si>
    <t>MILLAMZALWE2273</t>
  </si>
  <si>
    <t>FLOW BALANCER-208 (MILLAMZALWE2273)</t>
  </si>
  <si>
    <t>MILLAMZALWE2274</t>
  </si>
  <si>
    <t>FLOW BALANCER-209 (MILLAMZALWE2274)</t>
  </si>
  <si>
    <t>MILLARGEL2026</t>
  </si>
  <si>
    <t>BUCKET ELEVATOR BE 201 (MILLARGEL2026)</t>
  </si>
  <si>
    <t>MILLARGEL2028</t>
  </si>
  <si>
    <t>BUCKET ELEVATOR BE 202 (MILLARGEL2028)</t>
  </si>
  <si>
    <t>MILLARGEL2031</t>
  </si>
  <si>
    <t>BUCKET ELEVATOR BE 203 (MILLARGEL2031)</t>
  </si>
  <si>
    <t>MILLARGEL2037</t>
  </si>
  <si>
    <t>BUCKET ELEVATOR BE 204 (MILLARGEL2037)</t>
  </si>
  <si>
    <t>MILLARGEL2044</t>
  </si>
  <si>
    <t>DUST ELEVATOR BE 205 (MILLARGEL2044)</t>
  </si>
  <si>
    <t>MILLARZW2021</t>
  </si>
  <si>
    <t>SCREW CONVEYOR TRANSFER (MILLARZW2021)</t>
  </si>
  <si>
    <t>MILLARZW2029</t>
  </si>
  <si>
    <t>SCREW CONVEYOR WHEAT (MILLARZW2029)</t>
  </si>
  <si>
    <t>MILLARZW2030</t>
  </si>
  <si>
    <t>SCREW CONVEYOR SC 203 (MILLARZW2030)</t>
  </si>
  <si>
    <t>MILLARZW2032</t>
  </si>
  <si>
    <t>SCREW CONVEYOR WHEAT (MILLARZW2032)</t>
  </si>
  <si>
    <t>MILLARZW2033</t>
  </si>
  <si>
    <t>SCREW CONVEYOR SC 205 (MILLARZW2033)</t>
  </si>
  <si>
    <t>MILLARZW2040</t>
  </si>
  <si>
    <t>SCREW CONVEYOR SC 207 (MILLARZW2040)</t>
  </si>
  <si>
    <t>MILLASORTLC2282</t>
  </si>
  <si>
    <t>SORTEX_A (MILLASORTEXLC2282)</t>
  </si>
  <si>
    <t>MILLBMHTM3003</t>
  </si>
  <si>
    <t>ASPIRATION- VENTILATORS (MILLBMHTM3003)</t>
  </si>
  <si>
    <t>MILLBMHTP3008</t>
  </si>
  <si>
    <t>RADIAL FAN (MILLBMHTP3008)</t>
  </si>
  <si>
    <t>RADIAL FAN</t>
  </si>
  <si>
    <t>MILLBMHXF3006</t>
  </si>
  <si>
    <t>SCOURER (MILLBMHXF3006)</t>
  </si>
  <si>
    <t>MILLBMJZG3015</t>
  </si>
  <si>
    <t>ENTOLATER/STERILATOR (MILLBMJZG3015)</t>
  </si>
  <si>
    <t>MILLBMNKA3025</t>
  </si>
  <si>
    <t>TROUGH CHAIN CONVEYOR 301 (MILLBMNKA3025)</t>
  </si>
  <si>
    <t>MILLBMNSG3041</t>
  </si>
  <si>
    <t>DUST SCREW CONVEYOR (MILLBMNSG3041)</t>
  </si>
  <si>
    <t>MILLBMOZDLC3281</t>
  </si>
  <si>
    <t>LIQUID FLOW UNIT (MILLBMOZDLC3281)</t>
  </si>
  <si>
    <t>FLOW Unit</t>
  </si>
  <si>
    <t>MILLBMOZJ3009</t>
  </si>
  <si>
    <t>INTENSIVE DAMPENER (MILLBMOZJ3009)</t>
  </si>
  <si>
    <t>MILLBMPSE3672</t>
  </si>
  <si>
    <t>AIRLOCK (MILLBMPSE3672)</t>
  </si>
  <si>
    <t>ARLOCK</t>
  </si>
  <si>
    <t>MILLBMPSN3055</t>
  </si>
  <si>
    <t>CIRCULATING AIR SEPERAT (MILLBMPSN3055)</t>
  </si>
  <si>
    <t>MILLBMSDA3046</t>
  </si>
  <si>
    <t>SCREW CONVEYOR (MILLBMSDA3046)</t>
  </si>
  <si>
    <t>MILLBMTRA3058/59</t>
  </si>
  <si>
    <t>SEPARATOR (MILLBMTRA3058/59)</t>
  </si>
  <si>
    <t>MILLBMTSC</t>
  </si>
  <si>
    <t>DESTONER (MILLBMTSC)</t>
  </si>
  <si>
    <t>MILLBMTSC3014</t>
  </si>
  <si>
    <t>DESTONER FAN MHTM (MILLBMTSC3014)</t>
  </si>
  <si>
    <t>MILLBMTSC3060</t>
  </si>
  <si>
    <t>DESTONER (VIBRATOR) (MILLBMTSC3060)</t>
  </si>
  <si>
    <t>MILLBMTSC3063</t>
  </si>
  <si>
    <t>CIRCULATING AIR SEPERATOR (MILLBMTSC3063)</t>
  </si>
  <si>
    <t>MILLBMVRS3054</t>
  </si>
  <si>
    <t>DUST COLLECT (MILLBMVRS3054)</t>
  </si>
  <si>
    <t>MILLBMVSQ3034/53</t>
  </si>
  <si>
    <t>AIR RECIRCULATING ASPIRATOR (MILLBMVSQ3034/53)</t>
  </si>
  <si>
    <t>MILLBMVTA3056</t>
  </si>
  <si>
    <t>DUST COLLECT (MILLBMVTA3056)</t>
  </si>
  <si>
    <t>MILLBMWBLWE3256</t>
  </si>
  <si>
    <t>SPOUT SCALE (MILLBMWBLWE3256)</t>
  </si>
  <si>
    <t>MILLBMWBLWE3257</t>
  </si>
  <si>
    <t>SCREENING SCALE (MILLBMWBLWE3257)</t>
  </si>
  <si>
    <t>MILLBMYFALC3280</t>
  </si>
  <si>
    <t>MOISTURE UNIT (MILLBMYFALC3280)</t>
  </si>
  <si>
    <t>MILLBMZAFB301</t>
  </si>
  <si>
    <t>FLOW BALANCER-301 (MILLBMZAFB301)</t>
  </si>
  <si>
    <t>MILLBMZAFB302</t>
  </si>
  <si>
    <t>FLOW BALANCER-302 (MILLBMZAFB302)</t>
  </si>
  <si>
    <t>MILLBMZAFB303</t>
  </si>
  <si>
    <t>FLOW BALANCER-303 (MILLBMZAFB303)</t>
  </si>
  <si>
    <t>MILLBMZAFB304</t>
  </si>
  <si>
    <t>FLOW BALANCER-304 (MILLBMZAFB304)</t>
  </si>
  <si>
    <t>MILLBMZAFB305</t>
  </si>
  <si>
    <t>FLOW BALANCER-305 (MILLBMZAFB305)</t>
  </si>
  <si>
    <t>MILLBMZAFB306</t>
  </si>
  <si>
    <t>FLOW BALANCER-306 (MILLBMZAFB306)</t>
  </si>
  <si>
    <t>MILLBMZAFB307</t>
  </si>
  <si>
    <t>FLOW BALANCER-307 (MILLBMZAFB307)</t>
  </si>
  <si>
    <t>MILLBMZAFB308</t>
  </si>
  <si>
    <t>FLOW BALANCER-308 (MILLBMZAFB308)</t>
  </si>
  <si>
    <t>MILLBMZAFB309</t>
  </si>
  <si>
    <t>FLOW BALANCER-309 (MILLBMZAFB309)</t>
  </si>
  <si>
    <t>MILLBNFAS3010</t>
  </si>
  <si>
    <t>TROUGH SCREW CONVEYOR (MILLBNFAS3010)</t>
  </si>
  <si>
    <t>MILLBRGEL3026</t>
  </si>
  <si>
    <t>BUCKET ELEVATOR BE 301 (MILLBRGEL3026)</t>
  </si>
  <si>
    <t>MILLBRGEL3028</t>
  </si>
  <si>
    <t>BUCKET ELEVATOR BE 302 (MILLBRGEL3028)</t>
  </si>
  <si>
    <t>MILLBRGEL3031</t>
  </si>
  <si>
    <t>BUCKET ELEVATOR BE 303 (MILLBRGEL3031)</t>
  </si>
  <si>
    <t>MILLBRGEL3037</t>
  </si>
  <si>
    <t>BUCKET ELEVATOR BE 304 (MILLBRGEL3037)</t>
  </si>
  <si>
    <t>MILLBRZW3021</t>
  </si>
  <si>
    <t>SCREW CONVEYOR SC 306 (MILLBRZW3021)</t>
  </si>
  <si>
    <t>MILLBRZW3029</t>
  </si>
  <si>
    <t>SCREW CONVEYOR WHEAT (MILLBRZW3029)</t>
  </si>
  <si>
    <t>MILLBRZW3030</t>
  </si>
  <si>
    <t>SCREW CONVEYOR SC 303 (MILLBRZW3030)</t>
  </si>
  <si>
    <t>MILLBRZW3032</t>
  </si>
  <si>
    <t>SCREW CONVEYOR WHEAT (MILLBRZW3032)</t>
  </si>
  <si>
    <t>MILLBRZW3033</t>
  </si>
  <si>
    <t>SCREW CONVEYOR SC 305 (MILLBRZW3033)</t>
  </si>
  <si>
    <t>MILLBSORTLC3282</t>
  </si>
  <si>
    <t>SORTEX_B (MILLBSORTEXLC3282)</t>
  </si>
  <si>
    <t>MILLCAFEL4026</t>
  </si>
  <si>
    <t>BUCKET ELEVATOR BE 401 (MILLCAFEL4026)</t>
  </si>
  <si>
    <t>MILLCAFEL4028</t>
  </si>
  <si>
    <t>BUCKET ELEVATOR BE 402 (MILLCAFEL4028)</t>
  </si>
  <si>
    <t>MILLCAFEL4031</t>
  </si>
  <si>
    <t>BUCKET ELEVATOR BE 403 (MILLCAFEL4031)</t>
  </si>
  <si>
    <t>MILLCAFEL4037</t>
  </si>
  <si>
    <t>BUCKET ELEVATOR BE 402 (MILLCAFEL4037)</t>
  </si>
  <si>
    <t>MILLCMHTM4002</t>
  </si>
  <si>
    <t>ASPIRATION-VENTILATORS (MILLCMHTM4002)</t>
  </si>
  <si>
    <t>MILLCMHTM4003</t>
  </si>
  <si>
    <t>ASPIRATION-VENTILATORS (MILLCMHTM4003)</t>
  </si>
  <si>
    <t>MILLCMHTP4014</t>
  </si>
  <si>
    <t>ASPIRATION-VENTILATORS (MILLCMHTP4014)</t>
  </si>
  <si>
    <t>MILLCMHXF4006</t>
  </si>
  <si>
    <t>SCOURER (MILLCMHXF4006)</t>
  </si>
  <si>
    <t>MILLCMJZD4015</t>
  </si>
  <si>
    <t>ENTOLATER/STERILATOR (MILLCMJZD4015)</t>
  </si>
  <si>
    <t>ENTOLATER</t>
  </si>
  <si>
    <t>MILLCMNKA4025</t>
  </si>
  <si>
    <t>TROUGH CHAIN CONVEYOR 401 (MILLCMNKA4025)</t>
  </si>
  <si>
    <t>CHAIN CONVEYOR</t>
  </si>
  <si>
    <t>MILLCMNSG4041</t>
  </si>
  <si>
    <t>TUBE SCREW CONVEYOR SC 408 (MILLCMNSG4041)</t>
  </si>
  <si>
    <t>MILLCMOZFLC4281</t>
  </si>
  <si>
    <t>LIQUID FLOW UNIT (MILLCMOZF1000LC4281)</t>
  </si>
  <si>
    <t>MILLCMOZJ4009</t>
  </si>
  <si>
    <t>INTENSIVE DAMPENER (MILLCMOZJ4009)</t>
  </si>
  <si>
    <t>MILLCMPSA4063</t>
  </si>
  <si>
    <t>AIRLOCK (MILLCMPSA4063)</t>
  </si>
  <si>
    <t>MILLCMPSH4672</t>
  </si>
  <si>
    <t>AIRLOCK PL 414 (MILLCMPSH4672)</t>
  </si>
  <si>
    <t>MILLCMSDA4046</t>
  </si>
  <si>
    <t>TUBE SCREW CONVEYOR (MILLCMSDA4046)</t>
  </si>
  <si>
    <t>MILLCMSDAWE4257</t>
  </si>
  <si>
    <t>SCREENING SCALE (MILLCMSDAWE4257)</t>
  </si>
  <si>
    <t>SCREENING SCALE</t>
  </si>
  <si>
    <t>MILLCMTRB4058/59</t>
  </si>
  <si>
    <t>SEPARATOR (MILLCMTRB4058/59)</t>
  </si>
  <si>
    <t>SEPERATOR</t>
  </si>
  <si>
    <t>MILLCMTSC4060/61</t>
  </si>
  <si>
    <t>DE-STONER (MILLCMTSC4060/61)</t>
  </si>
  <si>
    <t>MILLCMVRS4054</t>
  </si>
  <si>
    <t>DUST COLLECTOR (MILLCMVRS4054)</t>
  </si>
  <si>
    <t>MILLCMVRS4055</t>
  </si>
  <si>
    <t>DUST COLLECTOR (MILLCMVRS4055)</t>
  </si>
  <si>
    <t>MILLCMVSE4053</t>
  </si>
  <si>
    <t>ASPIRATION CHANNEL (MILLCMVSE4053)</t>
  </si>
  <si>
    <t>MILLCMWBLWE4256</t>
  </si>
  <si>
    <t>SPOUT SCALE (MILLCMWBLWE4256)</t>
  </si>
  <si>
    <t>MILLCMYFCLC4280</t>
  </si>
  <si>
    <t>MOISTURE UNIT (MILLCMYFCLC4280)</t>
  </si>
  <si>
    <t>MILLCMZAHWE4264</t>
  </si>
  <si>
    <t>FLOW BALANCER-401 (MILLCMZAHWE4264)</t>
  </si>
  <si>
    <t>MILLCMZAHWE4265</t>
  </si>
  <si>
    <t>FLOW BALANCER-402 (MILLCMZAHWE4265)</t>
  </si>
  <si>
    <t>MILLCMZAHWE4266</t>
  </si>
  <si>
    <t>FLOW BALANCER-403 (MILLCMZAHWE4266)</t>
  </si>
  <si>
    <t>MILLCMZAHWE4268</t>
  </si>
  <si>
    <t>FLOW BALANCER-404 (MILLCMZAHWE4268)</t>
  </si>
  <si>
    <t>MILLCMZAHWE4269</t>
  </si>
  <si>
    <t>FLOW BALANCER-405 (MILLCMZAHWE4269)</t>
  </si>
  <si>
    <t>MILLCMZAHWE4270</t>
  </si>
  <si>
    <t>FLOW BALANCER-406 (MILLCMZAHWE4270)</t>
  </si>
  <si>
    <t>MILLCMZAHWE4272</t>
  </si>
  <si>
    <t>FLOW BALANCER-407 (MILLCMZAHWE4272)</t>
  </si>
  <si>
    <t>MILLCMZAHWE4273</t>
  </si>
  <si>
    <t>FLOW BALANCER-408 (MILLCMZAHWE4273)</t>
  </si>
  <si>
    <t>MILLCMZAHWE4274</t>
  </si>
  <si>
    <t>FLOW BALANCER-409 (MILLCMZAHWE4274)</t>
  </si>
  <si>
    <t>MILLCNFAS4010</t>
  </si>
  <si>
    <t>TROUGH SCREW CONVEYOR (MILLCNFAS4010)</t>
  </si>
  <si>
    <t>MILLCNFAS4021</t>
  </si>
  <si>
    <t>SCREW CONVEYOR TRANSFER (MILLCNFAS4021)</t>
  </si>
  <si>
    <t>MILLCNFAS4029</t>
  </si>
  <si>
    <t>SCREW CONVEYOR SC 402 (MILLCNFAS4029)</t>
  </si>
  <si>
    <t>MILLCNFAS4030</t>
  </si>
  <si>
    <t>SCREW CONVEYOR SC 403 (MILLCNFAS4030)</t>
  </si>
  <si>
    <t>MILLCNFAS4032</t>
  </si>
  <si>
    <t>SCREW CONVEYOR SC 404 (MILLCNFAS4032)</t>
  </si>
  <si>
    <t>MILLCNFAS4033</t>
  </si>
  <si>
    <t>SCREW CONVEYOR SC 405 (MILLCNFAS4033)</t>
  </si>
  <si>
    <t>MILLCNFAS4040</t>
  </si>
  <si>
    <t>SCREW CONVEYOR SC 407 (MILLCNFAS4040)</t>
  </si>
  <si>
    <t>MILLCSORTLC4282</t>
  </si>
  <si>
    <t>SORTEX_C (MILLCSORTEXLC4282)</t>
  </si>
  <si>
    <t>MILLDAHAS6001</t>
  </si>
  <si>
    <t>SCREW CONVEYOR SC-601 (MILLDAHAS6001)</t>
  </si>
  <si>
    <t>MILLDAHAS6006</t>
  </si>
  <si>
    <t>SCREW CONVEYOR (MILLDAHAS6006)</t>
  </si>
  <si>
    <t>MILLDAHAS6007</t>
  </si>
  <si>
    <t>SCREW CONVEYOR (MILLDAHAS6007)</t>
  </si>
  <si>
    <t>MILLDLBEB6002</t>
  </si>
  <si>
    <t>BUCKET ELEVETOR BE-601 (MILLDLBEB6002)</t>
  </si>
  <si>
    <t>MILLDMGGF6601</t>
  </si>
  <si>
    <t>BLOWER (MILLDMGGF6601)</t>
  </si>
  <si>
    <t>MILLDMGGF6602</t>
  </si>
  <si>
    <t>BLOWER (MILLDMGGF6602)</t>
  </si>
  <si>
    <t>MILLDMGGF6701</t>
  </si>
  <si>
    <t>BLOWER (MILLDMGGF6701)</t>
  </si>
  <si>
    <t>MILLDMHTP6008</t>
  </si>
  <si>
    <t>ASPIRATION-VENTILATORS (MILLDMHTP6008)</t>
  </si>
  <si>
    <t>MILLDMHXT6004</t>
  </si>
  <si>
    <t>SCOURER (MILLDMHXT6004)</t>
  </si>
  <si>
    <t>MILLDMJZDG6003</t>
  </si>
  <si>
    <t>IMPACT MACHINE (MILLDMJZDG6003)</t>
  </si>
  <si>
    <t>IMPACT MACHINE</t>
  </si>
  <si>
    <t>MILLDMUSA6121/22</t>
  </si>
  <si>
    <t>FLAP BOX (MILLDMUSA6121/22)</t>
  </si>
  <si>
    <t>DIVERTER</t>
  </si>
  <si>
    <t>MILLDMVSI6005</t>
  </si>
  <si>
    <t>ASPIRATION CHANNEL (MILLDMVSI6005)</t>
  </si>
  <si>
    <t>MILLDMVTA6009</t>
  </si>
  <si>
    <t>DUST COLLECTOR (MILLDMVTA6009)</t>
  </si>
  <si>
    <t>MILLDMVTA6117</t>
  </si>
  <si>
    <t>LOW PRESSURE FILTER (MILLDMVTA6117)</t>
  </si>
  <si>
    <t>MILLDMZALWE6101</t>
  </si>
  <si>
    <t>FLOW BALANCER-601 (MILLDMZALWE6101)</t>
  </si>
  <si>
    <t>MILLDMZALWE6102</t>
  </si>
  <si>
    <t>FLOW BALANCER-602 (MILLDMZALWE6102)</t>
  </si>
  <si>
    <t>MILLDMZALWE6103</t>
  </si>
  <si>
    <t>FLOW BALANCER-603 (MILLDMZALWE6103)</t>
  </si>
  <si>
    <t>MRB2A</t>
  </si>
  <si>
    <t>SCREEN/BIN/221</t>
  </si>
  <si>
    <t>SCREENING BIN 221</t>
  </si>
  <si>
    <t>SCREENING BIN</t>
  </si>
  <si>
    <t>SCREEN/BIN/222</t>
  </si>
  <si>
    <t>SCREENING BIN 222</t>
  </si>
  <si>
    <t>SILOBKT1065</t>
  </si>
  <si>
    <t>CHAIN CONVEYOR (CC120) (SILOBKT1065)</t>
  </si>
  <si>
    <t>SILOMKV1070</t>
  </si>
  <si>
    <t>ASPIRATION FAN (SILOMKV1070)</t>
  </si>
  <si>
    <t>SILOMVRN1091</t>
  </si>
  <si>
    <t>DUST COLLECTOR (SILOMVRN1091)</t>
  </si>
  <si>
    <t>SILORFKG1071</t>
  </si>
  <si>
    <t>CHAIN CONVEYOR (CC121) (SILORFKG1071)</t>
  </si>
  <si>
    <t>SILORGEL1028</t>
  </si>
  <si>
    <t>TRANSFER ELEVATOR (BE104) (SILORGEL1028)</t>
  </si>
  <si>
    <t>PACK/2F</t>
  </si>
  <si>
    <t>BRAN/A</t>
  </si>
  <si>
    <t>BRAN PACKING LINE A (BRAN_A)</t>
  </si>
  <si>
    <t>BRAN/A/MWPU</t>
  </si>
  <si>
    <t>PACKING MACHINE (BRAN_A_MWPU)</t>
  </si>
  <si>
    <t>BRAN/A/MWPU/SM1</t>
  </si>
  <si>
    <t>STITCHING MACHINE (BRAN_A_MWPU_SM1)</t>
  </si>
  <si>
    <t>BRAN/A/MWPU3501</t>
  </si>
  <si>
    <t>BRAN A BAG PACKING MWPU (BRAN_A_MWPU3501)</t>
  </si>
  <si>
    <t>BRAN/A/MWPUWE</t>
  </si>
  <si>
    <t>PACKING SCALE (BRAN_A_MWPUWE)</t>
  </si>
  <si>
    <t>PACK/3F</t>
  </si>
  <si>
    <t>BRAN/A/MWSB1411</t>
  </si>
  <si>
    <t>SCREW FEEDER (BIN 271) (BRAN_A_MWSB1411)</t>
  </si>
  <si>
    <t>PACK/1F</t>
  </si>
  <si>
    <t>BRAN/A/MWTK465M</t>
  </si>
  <si>
    <t>BELT CONVEYOR (BRAN_A_MWTK465MXZ1)</t>
  </si>
  <si>
    <t>BRAN/A/MWTK471M</t>
  </si>
  <si>
    <t>MOVE DEFLECTION BELT (BRAN_A_MWTK471MXZ1)</t>
  </si>
  <si>
    <t>BRAN/A/MWTK473M</t>
  </si>
  <si>
    <t>DEFLECTION BELT (BRAN_A_MWTK473MXZ1)</t>
  </si>
  <si>
    <t>PACK/GF</t>
  </si>
  <si>
    <t>BRAN/A/MWTK475M</t>
  </si>
  <si>
    <t>BELT CONVEYOR (BRAN_A_MWTK475MXZ)</t>
  </si>
  <si>
    <t>BRAN/A/MWTK477M</t>
  </si>
  <si>
    <t>BELT CONVEYOR (BRAN_A_MWTK477MXZ1)</t>
  </si>
  <si>
    <t>BRAN/A/MWTKM5</t>
  </si>
  <si>
    <t>BELT CONVEYOR (BRAN_A_MWTKM5)</t>
  </si>
  <si>
    <t>BRAN/A/OS1</t>
  </si>
  <si>
    <t>BRAN TELESCOPIC CONVEYOR (BRAN A)</t>
  </si>
  <si>
    <t>BRAN/A/OS1M1</t>
  </si>
  <si>
    <t>BELT CONVEYOR (BRAN_A_OS1M1)</t>
  </si>
  <si>
    <t>BRAN/A/OS1M2</t>
  </si>
  <si>
    <t>TELESCOPIC BOOM (BRAN_A_OS1M2)</t>
  </si>
  <si>
    <t>BRAN/A/OS1M3</t>
  </si>
  <si>
    <t>HYDRAULIC PUMP (BRAN_A_OS1M3)</t>
  </si>
  <si>
    <t>BRAN/A/OS1P</t>
  </si>
  <si>
    <t>BRAN TELESCOPIC CONVEYOR (BRAN_A_OS1)</t>
  </si>
  <si>
    <t>BRAN/A/PANEL</t>
  </si>
  <si>
    <t>PANEL (BRAN_A_PANEL)</t>
  </si>
  <si>
    <t>BRAN/B</t>
  </si>
  <si>
    <t>BRAN PACKING LINE B (BRAN_B)</t>
  </si>
  <si>
    <t>BRAN/B/MWPU</t>
  </si>
  <si>
    <t>BAG PACKING MACHINE (BRAN_B_MWPU)</t>
  </si>
  <si>
    <t>BRAN/B/MWPU/SM1</t>
  </si>
  <si>
    <t>STITCHING MACHINE (BRAN_B_MWPU_SM1)</t>
  </si>
  <si>
    <t>BRAN/B/MWPU3501</t>
  </si>
  <si>
    <t>BAG PACKING MWPU (BRAN_B_MWPU3501)</t>
  </si>
  <si>
    <t>BRAN/B/MWPUWE</t>
  </si>
  <si>
    <t>PACKING SCALE (BRAN_B_MWPUWE)</t>
  </si>
  <si>
    <t>BRAN/B/MWSB1411</t>
  </si>
  <si>
    <t>SCREW FEEDER (BIN 371) (BRAN_B_MWSB1411)</t>
  </si>
  <si>
    <t>BRAN/B/MWTK563M</t>
  </si>
  <si>
    <t>BELT CONVEYOR (BRAN_B_MWTK563MXZ1)</t>
  </si>
  <si>
    <t>BRAN/B/MWTK565M</t>
  </si>
  <si>
    <t>BELT CONVEYOR (BRAN_B_MWTK565MXZ1)</t>
  </si>
  <si>
    <t>BRAN/B/MWTK571M</t>
  </si>
  <si>
    <t>MOVE DEFLECTION BELT (BRAN_B_MWTK571MXZ1)</t>
  </si>
  <si>
    <t>BRAN/B/MWTK573M</t>
  </si>
  <si>
    <t>DEFLECTION BELT (BRAN_B_MWTK573MXZ1)</t>
  </si>
  <si>
    <t>BRAN/B/MWTKM5</t>
  </si>
  <si>
    <t>BELT CONVEYOR (BRAN_B_MWTKM5)</t>
  </si>
  <si>
    <t>BRAN/B/OS1</t>
  </si>
  <si>
    <t>BRAN B TELESCOPIC CONVEYOR</t>
  </si>
  <si>
    <t>BRAN/B/OS1M1</t>
  </si>
  <si>
    <t>BELT CONVEYOR (BRAN_B_OS1M1)</t>
  </si>
  <si>
    <t>BRAN/B/OS1M2</t>
  </si>
  <si>
    <t>TELESCOPIC BOOM (BRAN_B_OS1M2)</t>
  </si>
  <si>
    <t>BRAN/B/OS1M3</t>
  </si>
  <si>
    <t>HYDRAULIC PUMP (BRAN_B_OS1M3)</t>
  </si>
  <si>
    <t>BRAN/B/OS1P</t>
  </si>
  <si>
    <t>BRAN B TELESCOPIC CONVEYOR PANEL</t>
  </si>
  <si>
    <t>BRAN/B/PANEL</t>
  </si>
  <si>
    <t>PANEL (BRAN_B_PANEL)</t>
  </si>
  <si>
    <t>BRAN/C</t>
  </si>
  <si>
    <t>BRAN PACKING LINE C (BRAN_C)</t>
  </si>
  <si>
    <t>BRAN/C/MWPU</t>
  </si>
  <si>
    <t>BRAN PACKING MACHINE (BRAN_C_MWPU)</t>
  </si>
  <si>
    <t>BRAN/C/MWPU/SM1</t>
  </si>
  <si>
    <t>STITCHING MACHINE (BRAN_C_MWPU_SM1)</t>
  </si>
  <si>
    <t>BRAN/C/MWPU141M</t>
  </si>
  <si>
    <t>SCREW FEEDER (BIN 471) (BRAN_C_MWPU141MXZ1)</t>
  </si>
  <si>
    <t>BRAN/C/MWPUWE</t>
  </si>
  <si>
    <t>PACKING SCALE (BRAN_C_MWPUWE)</t>
  </si>
  <si>
    <t>BRAN/C/MWSB324M</t>
  </si>
  <si>
    <t>BAG PACKING SCREW (BRAN_C_MWSB324MXZ1)</t>
  </si>
  <si>
    <t>BRAN/C/MWTC422M</t>
  </si>
  <si>
    <t>CLOSING BELT CONVEYOR (BRAN_C_MWTC422MXZ1)</t>
  </si>
  <si>
    <t>BRAN/C/PANEL</t>
  </si>
  <si>
    <t>PANEL (BRAN_C_PANEL)</t>
  </si>
  <si>
    <t>BRANPACK/BIN/271</t>
  </si>
  <si>
    <t>BRAN PACKING 271</t>
  </si>
  <si>
    <t>BRAN PACKING BIN</t>
  </si>
  <si>
    <t>BRANPACK/BIN/371</t>
  </si>
  <si>
    <t>BRAN PACKING 371</t>
  </si>
  <si>
    <t>BRANPACK/BIN/471</t>
  </si>
  <si>
    <t>BRAN PACKING 471</t>
  </si>
  <si>
    <t>DOMINO/PR1</t>
  </si>
  <si>
    <t>DOMINO PRINTER (DATE PRINTER)_01</t>
  </si>
  <si>
    <t>DOMINO A SERIES</t>
  </si>
  <si>
    <t>DOMINO/PR2</t>
  </si>
  <si>
    <t>DOMINO PRINTER (DATE PRINTER)_02</t>
  </si>
  <si>
    <t>DOMINO/PR6</t>
  </si>
  <si>
    <t>DOMINO PRINTER (DATE PRINTER)_06</t>
  </si>
  <si>
    <t>MACROJET</t>
  </si>
  <si>
    <t>DOMINO/PR7</t>
  </si>
  <si>
    <t>DOMINO PRINTER (DATE PRINTER)_07</t>
  </si>
  <si>
    <t>DOMINO/PR8</t>
  </si>
  <si>
    <t>DOMINO PRINTER (DATE PRINTER)_08</t>
  </si>
  <si>
    <t>PACK/7F</t>
  </si>
  <si>
    <t>FLOUR/BIN/231</t>
  </si>
  <si>
    <t>MILL A FLOUR STORAGE BIN (MIXING BIN) 231</t>
  </si>
  <si>
    <t>FLOUR/BIN/232</t>
  </si>
  <si>
    <t>MILL A FLOUR STORAGE BIN (MIXING BIN) 232</t>
  </si>
  <si>
    <t>FLOUR/BIN/233</t>
  </si>
  <si>
    <t>MILL A FLOUR STORAGE BIN (MIXING BIN) 233</t>
  </si>
  <si>
    <t>FLOUR/BIN/234</t>
  </si>
  <si>
    <t>MILL A FLOUR STORAGE BIN (MIXING BIN) 234</t>
  </si>
  <si>
    <t>FLOUR/BIN/235</t>
  </si>
  <si>
    <t>MILL A FLOUR STORAGE BIN (MIXING BIN) 235</t>
  </si>
  <si>
    <t>FLOUR/BIN/236</t>
  </si>
  <si>
    <t>MILL A FLOUR STORAGE BIN (MIXING BIN) 236</t>
  </si>
  <si>
    <t>FLOUR/BIN/237</t>
  </si>
  <si>
    <t>MILL A FLOUR STORAGE BIN (MIXING BIN) 237</t>
  </si>
  <si>
    <t>FLOUR/BIN/238</t>
  </si>
  <si>
    <t>MILL A FLOUR STORAGE BIN (MIXING BIN) 238</t>
  </si>
  <si>
    <t>FLOUR/BIN/261</t>
  </si>
  <si>
    <t>MILL A BRAN STORAGE BIN 261</t>
  </si>
  <si>
    <t>FLOUR/BIN/262</t>
  </si>
  <si>
    <t>MILL A BRAN STORAGE BIN 262</t>
  </si>
  <si>
    <t>FLOUR/BIN/263</t>
  </si>
  <si>
    <t>MILL A BRAN STORAGE BIN 263</t>
  </si>
  <si>
    <t>FLOUR/BIN/331</t>
  </si>
  <si>
    <t>MILL B FLOUR STORAGE BIN (MIXING BIN) 331</t>
  </si>
  <si>
    <t>FLOUR BIN</t>
  </si>
  <si>
    <t>FLOUR/BIN/332</t>
  </si>
  <si>
    <t>MILL B FLOUR STORAGE BIN (MIXING BIN) 332</t>
  </si>
  <si>
    <t>FLOUR/BIN/333</t>
  </si>
  <si>
    <t>MILL B FLOUR STORAGE BIN (MIXING BIN) 333</t>
  </si>
  <si>
    <t>FLOUR/BIN/334</t>
  </si>
  <si>
    <t>MILL B FLOUR STORAGE BIN (MIXING BIN) 334</t>
  </si>
  <si>
    <t>FLOUR/BIN/335</t>
  </si>
  <si>
    <t>MILL B FLOUR STORAGE BIN (MIXING BIN) 335</t>
  </si>
  <si>
    <t>FLOUR/BIN/336</t>
  </si>
  <si>
    <t>MILL B FLOUR STORAGE BIN (MIXING BIN) 336</t>
  </si>
  <si>
    <t>FLOUR/BIN/337</t>
  </si>
  <si>
    <t>MILL B FLOUR STORAGE BIN (MIXING BIN) 337</t>
  </si>
  <si>
    <t>FLOUR/BIN/361</t>
  </si>
  <si>
    <t>MILL B BRAN STORAGE BIN 361</t>
  </si>
  <si>
    <t>FLOUR/BIN/362</t>
  </si>
  <si>
    <t>MILL B BRAN STORAGE BIN 362</t>
  </si>
  <si>
    <t>FLOUR/BIN/363</t>
  </si>
  <si>
    <t>MILL B BRAN STORAGE BIN 363</t>
  </si>
  <si>
    <t>FLOUR/BIN/431</t>
  </si>
  <si>
    <t>MILL C FLOUR STORAGE BIN (MIXING BIN) 431</t>
  </si>
  <si>
    <t>FLOUR/BIN/432</t>
  </si>
  <si>
    <t>MILL C FLOUR STORAGE BIN (MIXING BIN) 432</t>
  </si>
  <si>
    <t>FLOUR/BIN/433</t>
  </si>
  <si>
    <t>MILL C FLOUR STORAGE BIN (MIXING BIN) 433</t>
  </si>
  <si>
    <t>FLOUR/BIN/434</t>
  </si>
  <si>
    <t>MILL C FLOUR STORAGE BIN (MIXING BIN) 434</t>
  </si>
  <si>
    <t>FLOUR/BIN/435</t>
  </si>
  <si>
    <t>MILL C FLOUR STORAGE BIN (MIXING BIN) 435</t>
  </si>
  <si>
    <t>FLOUR/BIN/461</t>
  </si>
  <si>
    <t>MILL C BRAN STORAGE BIN 461</t>
  </si>
  <si>
    <t>FLOUR/BIN/462</t>
  </si>
  <si>
    <t>MILL C BRAN STORAGE BIN 462</t>
  </si>
  <si>
    <t>FLOUR/BIN/463</t>
  </si>
  <si>
    <t>MILL C BRAN STORAGE BIN 463</t>
  </si>
  <si>
    <t>PACK/6F</t>
  </si>
  <si>
    <t>FLOURPACK/BIN/241</t>
  </si>
  <si>
    <t>FLOUR PACKING BIN 241</t>
  </si>
  <si>
    <t>FLOUR PACKING BIN</t>
  </si>
  <si>
    <t>FLOURPACK/BIN/242</t>
  </si>
  <si>
    <t>FLOUR PACKING BIN 242</t>
  </si>
  <si>
    <t>FLOURPACK/BIN/243</t>
  </si>
  <si>
    <t>FLOUR PACKING BIN 243</t>
  </si>
  <si>
    <t>FLOURPACK/BIN/244</t>
  </si>
  <si>
    <t>FLOUR PACKING BIN 244</t>
  </si>
  <si>
    <t>FLOURPACK/BIN/341</t>
  </si>
  <si>
    <t>FLOUR PACKING BIN 341</t>
  </si>
  <si>
    <t>FLOURPACK/BIN/342</t>
  </si>
  <si>
    <t>FLOUR PACKING BIN 342</t>
  </si>
  <si>
    <t>H/JPACK/MWBW</t>
  </si>
  <si>
    <t>HAREESH/JAREESH PACKING (H/J PACKING_MWBW)</t>
  </si>
  <si>
    <t>H/JPACK/MWBWBC/1</t>
  </si>
  <si>
    <t>H/J/S BELT CONVEYOR_1 (H/J/SPACKING_MWBWBC_1)</t>
  </si>
  <si>
    <t>H/JPACK/MWBWBC/2</t>
  </si>
  <si>
    <t>H/J/S BELT CONVEYOR_2 (H/J/SPACKING_MWBWBC_2)</t>
  </si>
  <si>
    <t>H/JPACK/MWBWMD</t>
  </si>
  <si>
    <t>H/J METAL DETECTOR (H/JPACKING_MWBWMD)</t>
  </si>
  <si>
    <t>H/JPACK/MWBWSM</t>
  </si>
  <si>
    <t>H/J STITCHING MACHINE (H/JPACKING_MWBWSM)</t>
  </si>
  <si>
    <t>H/JPACK/MWBWWE/1</t>
  </si>
  <si>
    <t>WEIGHER (HAREESH/JAREESH) (H/JPACKING_MWBWWE_1)</t>
  </si>
  <si>
    <t>H/JPACK/MWBWWE/2</t>
  </si>
  <si>
    <t>WEIGHER (SEMOLINA) (H/JPACKING_MWBWWE_2)</t>
  </si>
  <si>
    <t>H/JPACKING/PANEL</t>
  </si>
  <si>
    <t>HAREESH/JAREES PANEL (H/J PACKING_PANEL)</t>
  </si>
  <si>
    <t>HA/JA/PACK/BIN/505</t>
  </si>
  <si>
    <t>HA/JA PACKING BIN 505</t>
  </si>
  <si>
    <t>PACKING BIN</t>
  </si>
  <si>
    <t>HA/JA/PACK/BIN/506</t>
  </si>
  <si>
    <t>HA/JA PACKING BIN 506</t>
  </si>
  <si>
    <t>INSECTKIL/001</t>
  </si>
  <si>
    <t>INSECT KILLER</t>
  </si>
  <si>
    <t>FLY KILLER</t>
  </si>
  <si>
    <t>INSECTKIL/002</t>
  </si>
  <si>
    <t>INSECTKIL/003</t>
  </si>
  <si>
    <t>INSECTKIL/004</t>
  </si>
  <si>
    <t>INSECTKIL/005</t>
  </si>
  <si>
    <t>INSECTKIL/006</t>
  </si>
  <si>
    <t>LINE/A/MFVB1011</t>
  </si>
  <si>
    <t>VIBRO DISCHARGER (BIN 241) (LINE_A_MFVB1011)</t>
  </si>
  <si>
    <t>LINE/A/MFVB1021</t>
  </si>
  <si>
    <t>VIBRO DISCHARGER (BIN 242) (LINE_A_MFVB1021)</t>
  </si>
  <si>
    <t>LINE/A/MWJ3241</t>
  </si>
  <si>
    <t>LATERAL BAG SHAKER_1 (LINE_A_MWJ3241)</t>
  </si>
  <si>
    <t>LINE/A/MWPK</t>
  </si>
  <si>
    <t>BAG SHAKER</t>
  </si>
  <si>
    <t>LINE/A/MWJ3251</t>
  </si>
  <si>
    <t>LATERAL BAG SHAKER_2 (LINE_A_MWJ3251)</t>
  </si>
  <si>
    <t>BAGGING STATION (LINE_A_MWPK)</t>
  </si>
  <si>
    <t>LINE/A/MWPK3221</t>
  </si>
  <si>
    <t>TURNTABLE (LINE_A_MWPK3221)</t>
  </si>
  <si>
    <t>LINE/A/MWPKM1</t>
  </si>
  <si>
    <t>STITCHING MACHINE (LINE_A_MWPKM1)</t>
  </si>
  <si>
    <t>LINE/A/MWS</t>
  </si>
  <si>
    <t>SCREW FEEDER (LINE_A_MWS)</t>
  </si>
  <si>
    <t>SCREW FEEDER</t>
  </si>
  <si>
    <t>LINE/A/MWS1411</t>
  </si>
  <si>
    <t>SCREW FEEDER (FAST FEED) BIN 241 (LINE_A_MWS1411)</t>
  </si>
  <si>
    <t>LINE/A/MWS1412</t>
  </si>
  <si>
    <t>SCREW FEEDER (DRIBBLE FEED) BIN 241 (LINE_A_MWS1412)</t>
  </si>
  <si>
    <t>LINE/A/MWS1431</t>
  </si>
  <si>
    <t>SCREW FEEDER (FAST FEED) BIN 242 (LINE_A_MWS1431)</t>
  </si>
  <si>
    <t>LINE/A/MWS1432</t>
  </si>
  <si>
    <t>SCREW FEEDER (DRIBBLE FEED) BIN 242 (LINE_A_MWS1432)</t>
  </si>
  <si>
    <t>LINE/A/MWSWE</t>
  </si>
  <si>
    <t>WEIGHER (LINE_A_MWSWE)</t>
  </si>
  <si>
    <t>LINE/A/MWTB4631</t>
  </si>
  <si>
    <t>SEGLER/DRIVING BELT (SEWING CONVEYOR) (LINE_A_MWTB4631)</t>
  </si>
  <si>
    <t>LINE/A/MWTK4641</t>
  </si>
  <si>
    <t>BELT CONVEYOR (LINE_A_MWTK4641)</t>
  </si>
  <si>
    <t>LINE/A/N10BL4632</t>
  </si>
  <si>
    <t>BAG TURNER BELT CONVEYOR (LINE_A_N10BL4632)</t>
  </si>
  <si>
    <t>LINE/A/PANEL</t>
  </si>
  <si>
    <t>50 KG LINE A PANEL (LINE_A_PANEL)</t>
  </si>
  <si>
    <t>LINE_A_PACK</t>
  </si>
  <si>
    <t>LINE/B/MFVB1011</t>
  </si>
  <si>
    <t>VIBRO DISCHARGER (BIN 341) (LINE_B_MFVB1011)</t>
  </si>
  <si>
    <t>LINE/B/MFVB1021</t>
  </si>
  <si>
    <t>VIBRO DISCHARGER (BIN 342) (LINE_B_MFVB1021)</t>
  </si>
  <si>
    <t>LINE/B/MWJ3241</t>
  </si>
  <si>
    <t>LATERAL BAG SHAKER_1 (LINE_B_MWJ3241)</t>
  </si>
  <si>
    <t>LINE/B/MWPK</t>
  </si>
  <si>
    <t>LINE/B/MWJ3251</t>
  </si>
  <si>
    <t>LATERAL BAG SHAKER_2 (LINE_B_MWJ3251)</t>
  </si>
  <si>
    <t>BAGGING STATION (LINE_B_MWPK)</t>
  </si>
  <si>
    <t>LINE/B/MWPK3221</t>
  </si>
  <si>
    <t>TURNTABLE MWPK (LINE_B_MWPK3221)</t>
  </si>
  <si>
    <t>LINE/B/MWPKM1</t>
  </si>
  <si>
    <t>STITCHING MACHINE (LINE_B_MWPKM1)</t>
  </si>
  <si>
    <t>LINE/B/MWS</t>
  </si>
  <si>
    <t>SCREW FEEDER (LINE_B_MWS)</t>
  </si>
  <si>
    <t>LINE/B/MWS1411</t>
  </si>
  <si>
    <t>SCREW FEEDER (FAST FEED) BIN 341 (LINE_B_MWS1411)</t>
  </si>
  <si>
    <t>LINE/B/MWS1412</t>
  </si>
  <si>
    <t>SCREW FEEDER (DRIBBLE FEED) BIN 341 (LINE_B_MWS1412)</t>
  </si>
  <si>
    <t>LINE/B/MWS1431</t>
  </si>
  <si>
    <t>SCREW FEEDER (FAST FEED) BIN 342 (LINE_B_MWS1431)</t>
  </si>
  <si>
    <t>LINE/B/MWS1432</t>
  </si>
  <si>
    <t>SCREW FEEDER (DRIBBLE FEED) BIN 342 (LINE_B_MWS1432)</t>
  </si>
  <si>
    <t>LINE/B/MWSWE</t>
  </si>
  <si>
    <t>WEIGHER (LINE_B_MWSWE)</t>
  </si>
  <si>
    <t>LINE/B/MWTB4631</t>
  </si>
  <si>
    <t>SEGLER/DRIVING BELT (SEWING CONVEYOR) (LINE_B_MWTB4631)</t>
  </si>
  <si>
    <t>LINE/B/MWTK4641</t>
  </si>
  <si>
    <t>BELT CONVEYOR (LINE_B_MWTK4641)</t>
  </si>
  <si>
    <t>LINE/B/MWTK4642</t>
  </si>
  <si>
    <t>BELT CONVEYOR - LONG (LINE_B_MWTK4642)</t>
  </si>
  <si>
    <t>LINE/B/N10BL4632</t>
  </si>
  <si>
    <t>BAG TURNER BELT CONVEYOR (LINE_B_N10BL4632)</t>
  </si>
  <si>
    <t>LINE/B/PANEL</t>
  </si>
  <si>
    <t>50 KG (LINE_B_PANEL)</t>
  </si>
  <si>
    <t>LINE_B_PACK</t>
  </si>
  <si>
    <t>MARMAK</t>
  </si>
  <si>
    <t>MARMAK PACKING MACHINE</t>
  </si>
  <si>
    <t>MARMAK/CM1</t>
  </si>
  <si>
    <t>BELT CONVEYOR (MARMAK_CM1)</t>
  </si>
  <si>
    <t>MARMAK/HYDM1</t>
  </si>
  <si>
    <t>HYDROLIC UNIT MOTOR (MARMAK_HYDM1)</t>
  </si>
  <si>
    <t>MARMAK/M1</t>
  </si>
  <si>
    <t>AUGER MOTOR (MARMAK_M1)</t>
  </si>
  <si>
    <t>MARMAK/MD</t>
  </si>
  <si>
    <t>MERTAL DETECTOR (MARMAK_MD)</t>
  </si>
  <si>
    <t>MARMAK/PANEL</t>
  </si>
  <si>
    <t>PANEL (MARMAK_PANEL)</t>
  </si>
  <si>
    <t>MARMAK/VH1</t>
  </si>
  <si>
    <t>VERTICAL AND HORIZONTAL HEATER (MARMAK_VH1)</t>
  </si>
  <si>
    <t>MILLAF20PANEL</t>
  </si>
  <si>
    <t>MILL A MILLING SECTION PANEL F20 (MILLAF20PANEL)</t>
  </si>
  <si>
    <t>MILLAGM35S2600</t>
  </si>
  <si>
    <t>BLOWER GM 35S PL 220 (MILLAGM35S2600)</t>
  </si>
  <si>
    <t>MILLAGMA2603</t>
  </si>
  <si>
    <t>BLOWER GMA 12.4 PL 211 (MILLAGMA2603)</t>
  </si>
  <si>
    <t>MILLAGMA2614</t>
  </si>
  <si>
    <t>BLOWER GMA 10.1 PL 212 (MILLAGMA2614)</t>
  </si>
  <si>
    <t>MILLAGMA2628</t>
  </si>
  <si>
    <t>BLOWER GMA 10.0 RINSING AIR (MILLAGMA2628)</t>
  </si>
  <si>
    <t>MILLAMFVB2678</t>
  </si>
  <si>
    <t>VIBRO DISCHARGER BIN 231 (MILLAMFVB2678)</t>
  </si>
  <si>
    <t>MILLAMFVB2679</t>
  </si>
  <si>
    <t>VIBRO DISCHARGER BIN 232 (MILLAMFVB2679)</t>
  </si>
  <si>
    <t>MILLAMFVB2680</t>
  </si>
  <si>
    <t>VIBRO DISCHARGER BIN 233 (MILLAMFVB2680)</t>
  </si>
  <si>
    <t>MILLAMFVB2681</t>
  </si>
  <si>
    <t>VIBRO DISCHARGER BIN 234 (MILLAMFVB2681)</t>
  </si>
  <si>
    <t>MILLAMFVB2682</t>
  </si>
  <si>
    <t>VIBRO DISCHARGER BIN 235 (MILLAMFVB2682)</t>
  </si>
  <si>
    <t>MILLAMFVB2683</t>
  </si>
  <si>
    <t>VIBRO DISCHARGER BIN 236 (MILLAMFVB2683)</t>
  </si>
  <si>
    <t>MILLAMFVB2684</t>
  </si>
  <si>
    <t>VIBRO DISCHARGER BIN 237 (MILLAMFVB2684)</t>
  </si>
  <si>
    <t>MILLAMFVB2685</t>
  </si>
  <si>
    <t>VIBRO DISCHARGER BIN 238 (MILLAMFVB2685)</t>
  </si>
  <si>
    <t>MILLAMFVC2652</t>
  </si>
  <si>
    <t>VIBRO DISCHARGER H/J BIN (MILLAMFVC2652)</t>
  </si>
  <si>
    <t>MILLAMFVC2686</t>
  </si>
  <si>
    <t>VIBRO DISCHARGER BIN 261 (MILLAMFVC2686)</t>
  </si>
  <si>
    <t>MILLAMFVC2687</t>
  </si>
  <si>
    <t>VIBRO DISCHARGER BIN 262 (MILLAMFVC2687)</t>
  </si>
  <si>
    <t>MILLAMFVC2688</t>
  </si>
  <si>
    <t>VIBRO DISCHARGER BIN 263 (MILLAMFVC2688)</t>
  </si>
  <si>
    <t>MILLAMFVH2689</t>
  </si>
  <si>
    <t>VIBRO DISCHARGER BIN 243 (MILLAMFVH2689)</t>
  </si>
  <si>
    <t>MILLAMFVH2690</t>
  </si>
  <si>
    <t>VIBRO DISCHARGER BIN 244 (MILLAMFVH2690)</t>
  </si>
  <si>
    <t>MILLAMHTM2610</t>
  </si>
  <si>
    <t>ASPIRATION-VENTILATORS (MILLAMHTM2610)</t>
  </si>
  <si>
    <t>MILLAMHTM2616</t>
  </si>
  <si>
    <t>ASPIRATION-VENTILATORS (MILLAMHTM2616)</t>
  </si>
  <si>
    <t>MILLAMHTP2629</t>
  </si>
  <si>
    <t>ASPIRATION-VENTILATORS (MILLAMHTP2629)</t>
  </si>
  <si>
    <t>MILLAMHTP2630</t>
  </si>
  <si>
    <t>ASPIRATION-VENTILATORS (MILLAMHTP2630)</t>
  </si>
  <si>
    <t>MILLAMJZG2601</t>
  </si>
  <si>
    <t>IMPACT MACHINE MJZG51 PL 220 (MILLAMJZG2601)</t>
  </si>
  <si>
    <t>MILLAMKV2632</t>
  </si>
  <si>
    <t>RADIAL FAN WITH DIRECT DRIVE (MILLAMKV2632)</t>
  </si>
  <si>
    <t>MILLAMKZF2609</t>
  </si>
  <si>
    <t>TURBOSTAR SIEVING MACHINE (MILLAMKZF2609)</t>
  </si>
  <si>
    <t>MILLAMNSG2625</t>
  </si>
  <si>
    <t>TUBE SCREW CONVEYOR BIN 231 (MILLAMNSG2625)</t>
  </si>
  <si>
    <t>MILLAMNSG2626</t>
  </si>
  <si>
    <t>TUBE SCREW CONVEYOR BIN 232 (MILLAMNSG2626)</t>
  </si>
  <si>
    <t>MILLAMNSG2627</t>
  </si>
  <si>
    <t>TUBE SCREW CONVEYOR BIN 234 (MILLAMNSG2627)</t>
  </si>
  <si>
    <t>MILLAMNSG2631</t>
  </si>
  <si>
    <t>TUBE SCREW CONVEYOR BIN 263 (MILLAMNSG2631)</t>
  </si>
  <si>
    <t>MILLAMNSG2634</t>
  </si>
  <si>
    <t>TUBE SCREW CONVEYOR BIN 233 (MILLAMNSG2634)</t>
  </si>
  <si>
    <t>MILLAMNSG2635</t>
  </si>
  <si>
    <t>TUBE SCREW CONVEYOR BIN 235 (MILLAMNSG2635)</t>
  </si>
  <si>
    <t>MILLAMNSG2636</t>
  </si>
  <si>
    <t>TUBE SCREW CONVEYOR BIN 237 (MILLAMNSG2636)</t>
  </si>
  <si>
    <t>MILLAMNSG2643</t>
  </si>
  <si>
    <t>TUBE SCREW CONVEYOR BIN 262 (MILLAMNSG2643)</t>
  </si>
  <si>
    <t>MILLAMNSG2646</t>
  </si>
  <si>
    <t>TUBE SCREW CONVEYOR BIN 236 (MILLAMNSG2646)</t>
  </si>
  <si>
    <t>MILLAMNSG2647</t>
  </si>
  <si>
    <t>TUBE SCREW CONVEYOR BIN 238 (MILLAMNSG2647)</t>
  </si>
  <si>
    <t>MILLAMNSG2656</t>
  </si>
  <si>
    <t>SCREW CONVEYOR (MILLAMNSG2656)</t>
  </si>
  <si>
    <t>MILLAMNSG2660</t>
  </si>
  <si>
    <t>TUBE SCREW CONVEYOR BIN 261 (MILLAMNSG2660)</t>
  </si>
  <si>
    <t>MILLAMNSG2664</t>
  </si>
  <si>
    <t>TUBE SCREW CONVEYER BIN 243 (MILLAMNSG2664)</t>
  </si>
  <si>
    <t>MILLAMNSG2665</t>
  </si>
  <si>
    <t>TUBE SCREW CONVEYER BIN 244 (MILLAMNSG2665)</t>
  </si>
  <si>
    <t>MILLAMPAR2673</t>
  </si>
  <si>
    <t>SMALL PLANSIFTER (MILLAMPAR2673)</t>
  </si>
  <si>
    <t>MILLAMPS2698</t>
  </si>
  <si>
    <t>AIRLOCK (MILLAMPS2698)</t>
  </si>
  <si>
    <t>MILLAMPSE2661</t>
  </si>
  <si>
    <t>AIRLOCK PL 220 (MILLAMPSE2661)</t>
  </si>
  <si>
    <t>MILLAMPSN2699</t>
  </si>
  <si>
    <t>AIRLOCK (MILLAMPSN2699)</t>
  </si>
  <si>
    <t>MILLAMVRS2693</t>
  </si>
  <si>
    <t>DUST COLLECTOR (MILLAMVRS2693)</t>
  </si>
  <si>
    <t>MILLAMVRS2696</t>
  </si>
  <si>
    <t>DUST COLLECTOR FLOUR (MILLAMVRS2696)</t>
  </si>
  <si>
    <t>MILLAMVRS2697</t>
  </si>
  <si>
    <t>DUST COLLECTOR BRAN (MILLAMVRS2697)</t>
  </si>
  <si>
    <t>MILLAMVRU2700</t>
  </si>
  <si>
    <t>HIGH PRESSURE FILTER MVRU (MILLAMVRU2700)</t>
  </si>
  <si>
    <t>MILLAMWBLWE2928</t>
  </si>
  <si>
    <t>SEMOLINA SCALE (MILLAMWBLWE2928)</t>
  </si>
  <si>
    <t>MILLAMWBO2649</t>
  </si>
  <si>
    <t>DISCHARGE SCREW CONVEYOR (MILLAMWBO2649)</t>
  </si>
  <si>
    <t>MILLAMWBO2650</t>
  </si>
  <si>
    <t>DISCHARGE SCREW CONVEYOR (MILLAMWBO2650)</t>
  </si>
  <si>
    <t>MILLAMWBO2651</t>
  </si>
  <si>
    <t>DISCHARGE SCREW CONVEYOR (MILLAMWBO2651)</t>
  </si>
  <si>
    <t>MILLAMWBOWE2929</t>
  </si>
  <si>
    <t>DIFFERENTIAL DOSING SCALE (MILLAMWBOWE2929)</t>
  </si>
  <si>
    <t>MIXING SCALE</t>
  </si>
  <si>
    <t>MILLAMWBOWE2930</t>
  </si>
  <si>
    <t>DIFFERENTIAL DOSING SCALE (MILLAMWBOWE2930)</t>
  </si>
  <si>
    <t>MILLAMWBOWE2931</t>
  </si>
  <si>
    <t>DIFFERENTIAL DOSING SCALE (MILLAMWBOWE2931)</t>
  </si>
  <si>
    <t>MILLARGEL2648</t>
  </si>
  <si>
    <t>ELEVATOR BE 210 (MILLARGEL2648)</t>
  </si>
  <si>
    <t>MILLARZW2662</t>
  </si>
  <si>
    <t>TROUGH SCREW CONVEYOR (MILLARZW2662)</t>
  </si>
  <si>
    <t>MILLARZW2663</t>
  </si>
  <si>
    <t>TROUGH SCREW CONVEYOR (MILLARZW2663)</t>
  </si>
  <si>
    <t>MILLASKG/MFPF2637</t>
  </si>
  <si>
    <t>BLOWER RINSING AIR MILL (MILLASKG/MFPF2637)</t>
  </si>
  <si>
    <t>MILLASKG/MFPR2638</t>
  </si>
  <si>
    <t>BLOWER RINSING AIR PACKING (MILLASKG/MFPR2638)</t>
  </si>
  <si>
    <t>MILLBF21PANEL</t>
  </si>
  <si>
    <t>MILL B MILLING SECTION PANEL F21 (MILLBF21PANEL)</t>
  </si>
  <si>
    <t>MILLBGM35S3600</t>
  </si>
  <si>
    <t>BLOWER PL 320 (MILLBGM35S3600)</t>
  </si>
  <si>
    <t>MILLBGMA3603</t>
  </si>
  <si>
    <t>BLOWER PL 311 M3603 (MILLBGMA3603)</t>
  </si>
  <si>
    <t>MILLBGMA3614</t>
  </si>
  <si>
    <t>BLOWER PL 312 M3614 (MILLBGMA3614)</t>
  </si>
  <si>
    <t>MILLBGMA3628</t>
  </si>
  <si>
    <t>BLOWER RINSING AIR M3628 (MILLBGMA3628)</t>
  </si>
  <si>
    <t>MILLBMFVB3678</t>
  </si>
  <si>
    <t>VIBRO DISCHARGER BIN 331 (MILLBMFVB3678)</t>
  </si>
  <si>
    <t>MILLBMFVB3679</t>
  </si>
  <si>
    <t>VIBRO DISCHARGER BIN 332 (MILLBMFVB3679)</t>
  </si>
  <si>
    <t>MILLBMFVB3680</t>
  </si>
  <si>
    <t>VIBRO DISCHARGER BIN 333 (MILLBMFVB3680)</t>
  </si>
  <si>
    <t>MILLBMFVB3681</t>
  </si>
  <si>
    <t>VIBRO DISCHARGER BIN 334 (MILLBMFVB3681)</t>
  </si>
  <si>
    <t>MILLBMFVB3682</t>
  </si>
  <si>
    <t>VIBRO DISCHARGER BIN 335 (MILLBMFVB3682)</t>
  </si>
  <si>
    <t>MILLBMFVB3683</t>
  </si>
  <si>
    <t>VIBRO DISCHARGER BIN 336 (MILLBMFVB3683)</t>
  </si>
  <si>
    <t>MILLBMFVB3684</t>
  </si>
  <si>
    <t>VIBRO DISCHARGER BIN 337 (MILLBMFVB3684)</t>
  </si>
  <si>
    <t>MILLBMFVC3686</t>
  </si>
  <si>
    <t>VIBRO DISCHARGER BIN 361 (MILLBMFVC3686)</t>
  </si>
  <si>
    <t>MILLBMFVC3687</t>
  </si>
  <si>
    <t>VIBRO DISCHARGER BIN 362 (MILLBMFVC3687)</t>
  </si>
  <si>
    <t>MILLBMFVC3688</t>
  </si>
  <si>
    <t>VIBRO DISCHARGER BIN 363 (MILLBMFVC3688)</t>
  </si>
  <si>
    <t>MILLBMHTM3610</t>
  </si>
  <si>
    <t>ASPIRATION-VENTILATORS (MILLBMHTM3610)</t>
  </si>
  <si>
    <t>MILLBMHTM3616</t>
  </si>
  <si>
    <t>ASPIRATION-VENTILATORS (MILLBMHTM3616)</t>
  </si>
  <si>
    <t>MILLBMHTP3629</t>
  </si>
  <si>
    <t>ASPIRATION-VENTILATORS (MILLBMHTP3629)</t>
  </si>
  <si>
    <t>MILLBMHTP3630</t>
  </si>
  <si>
    <t>ASPIRATION-VENTILATORS (MILLBMHTP3630)</t>
  </si>
  <si>
    <t>MILLBMJZG3601</t>
  </si>
  <si>
    <t>IMPACT MACHINE PL 320 (MILLBMJZG3601)</t>
  </si>
  <si>
    <t>MILLBMKZF3609</t>
  </si>
  <si>
    <t>TURBOSTAR SIEVING MACHINE (MILLBMKZF3609)</t>
  </si>
  <si>
    <t>MILLBMNPSE3661</t>
  </si>
  <si>
    <t>AIRLOCK PL 320 (MILLBMNPSE3661)</t>
  </si>
  <si>
    <t>MILLBMNSG3625</t>
  </si>
  <si>
    <t>TUBE SCREW CONVEYOR SC 320 BIN 331 (MILLBMNSG3625)</t>
  </si>
  <si>
    <t>MILLBMNSG3626</t>
  </si>
  <si>
    <t>TUBE SCREW CONVEYOR SC 311 BIN 332 (MILLBMNSG3626)</t>
  </si>
  <si>
    <t>MILLBMNSG3627</t>
  </si>
  <si>
    <t>TUBE SCREW CONVEYOR SC 323 BIN 334 (MILLBMNSG3627)</t>
  </si>
  <si>
    <t>MILLBMNSG3631</t>
  </si>
  <si>
    <t>TUBE SCREW CONVEYOR SC 332 BIN 363 (MILLBMNSG3631)</t>
  </si>
  <si>
    <t>MILLBMNSG3634</t>
  </si>
  <si>
    <t>TUBE SCREW CONVEYOR SC 322 BIN 333 (MILLBMNSG3634)</t>
  </si>
  <si>
    <t>MILLBMNSG3635</t>
  </si>
  <si>
    <t>TUBE SCREW CONVEYOR SC 324 BIN 335 (MILLBMNSG3635)</t>
  </si>
  <si>
    <t>MILLBMNSG3636</t>
  </si>
  <si>
    <t>TUBE SCREW CONVEYOR SC 326 BIN 337 (MILLBMNSG3636)</t>
  </si>
  <si>
    <t>MILLBMNSG3643</t>
  </si>
  <si>
    <t>TUBE SCREW CONVEYOR SC 331 BIN 362 (MILLBMNSG3643)</t>
  </si>
  <si>
    <t>MILLBMNSG3646</t>
  </si>
  <si>
    <t>SCREW CONVEYOR SC 325 BIN 336 (MILLBMNSG3646)</t>
  </si>
  <si>
    <t>MILLBMNSG3656</t>
  </si>
  <si>
    <t>SCREW CONVEYOR (MILLBMNSG3656)</t>
  </si>
  <si>
    <t>MILLBMNSG3660</t>
  </si>
  <si>
    <t>TUBE SCREW CONVEYOR SC 330 BIN 361 (MILLBMNSG3660)</t>
  </si>
  <si>
    <t>MILLBMPS3698</t>
  </si>
  <si>
    <t>AIRLOCK (MILLBMPS3698)</t>
  </si>
  <si>
    <t>MILLBMPSN3699</t>
  </si>
  <si>
    <t>AIRLOCK (MILLBMPSN3699)</t>
  </si>
  <si>
    <t>MILLBMVRS3693</t>
  </si>
  <si>
    <t>DUST COLLECTOR (MILLBMVRS3693)</t>
  </si>
  <si>
    <t>MILLBMVRS3696</t>
  </si>
  <si>
    <t>DUST COLLECTOR FLOUR (MILLBMVRS3696)</t>
  </si>
  <si>
    <t>MILLBMVRS3697</t>
  </si>
  <si>
    <t>DUST COLLECTOR BRAN (MILLBMVRS3697)</t>
  </si>
  <si>
    <t>MILLBMWBLWE3928</t>
  </si>
  <si>
    <t>SEMOLINA SCALE (MILLBMWBLWE3928)</t>
  </si>
  <si>
    <t>MILLBMWBO3649</t>
  </si>
  <si>
    <t>DISCHARGE SCREW CONVEYOR (MILLBMWBO3649)</t>
  </si>
  <si>
    <t>MILLBMWBO3650</t>
  </si>
  <si>
    <t>DISCHARGE SCREW CONVEYOR (MILLBMWBO3650)</t>
  </si>
  <si>
    <t>MILLBMWBO3651</t>
  </si>
  <si>
    <t>DISCHARGE SCREW CONVEYOR (MILLBMWBO3651)</t>
  </si>
  <si>
    <t>MILLBMWBOWE3929</t>
  </si>
  <si>
    <t>DIFFERENTIAL DOSING SCALE (MILLBMWBOWE3929)</t>
  </si>
  <si>
    <t>MILLBMWBOWE3930</t>
  </si>
  <si>
    <t>DIFFERENTIAL DOSING SCALE (MILLBMWBOWE3930)</t>
  </si>
  <si>
    <t>MILLBMWBOWE3931</t>
  </si>
  <si>
    <t>DIFFERENTIAL DOSING SCALE (MILLBMWBOWE3931)</t>
  </si>
  <si>
    <t>MILLBRGEL3648</t>
  </si>
  <si>
    <t>ELEVATOR BE 310 (MILLBRGEL3648)</t>
  </si>
  <si>
    <t>MILLBRZW3662</t>
  </si>
  <si>
    <t>TROUGH SCREW CONVEYOR (MILLBRZW3662)</t>
  </si>
  <si>
    <t>MILLBRZW3663</t>
  </si>
  <si>
    <t>TROUGH SCREW CONVEYOR (MILLBRZW3663)</t>
  </si>
  <si>
    <t>MILLCGM25S4603</t>
  </si>
  <si>
    <t>DELTA BLOWER PL 411 (MILLCGM25S4603)</t>
  </si>
  <si>
    <t>MILLCGM35S4600</t>
  </si>
  <si>
    <t>BLOWER PL 420 (MILLCGM35S4600)</t>
  </si>
  <si>
    <t>MILLCGM3S4630</t>
  </si>
  <si>
    <t>COMPACT BLOWER UNIT (MILLCGM3S4630)</t>
  </si>
  <si>
    <t>MILLCMFVC4686</t>
  </si>
  <si>
    <t>VIBRO DISCHARGER BIN 461 (MILLCMFVC4686)</t>
  </si>
  <si>
    <t>MILLCMFVC4687</t>
  </si>
  <si>
    <t>VIBRO DISCHARGER BIN 462 (MILLCMFVC4687)</t>
  </si>
  <si>
    <t>MILLCMFVC4688</t>
  </si>
  <si>
    <t>VIBRO DISCHARGER BIN 463 (MILLCMFVC4688)</t>
  </si>
  <si>
    <t>MILLCMFVH4678</t>
  </si>
  <si>
    <t>VIBRO DISCHARGER BIN 431 (MILLCMFVH4678)</t>
  </si>
  <si>
    <t>MILLCMFVH4679</t>
  </si>
  <si>
    <t>VIBRO DISCHARGER BIN 432 (MILLCMFVH4679)</t>
  </si>
  <si>
    <t>MILLCMFVH4680</t>
  </si>
  <si>
    <t>VIBRO DISCHARGER BIN 433 (MILLCMFVH4680)</t>
  </si>
  <si>
    <t>MILLCMFVH4681</t>
  </si>
  <si>
    <t>VIBRO DISCHARGER BIN 434 (MILLCMFVH4681)</t>
  </si>
  <si>
    <t>MILLCMFVH4682</t>
  </si>
  <si>
    <t>VIBRO DISCHARGER BIN 435 (MILLCMFVH4682)</t>
  </si>
  <si>
    <t>MILLCMGGB4614</t>
  </si>
  <si>
    <t>DELTA BLOWER PL 412 (MILLCMGGB4614)</t>
  </si>
  <si>
    <t>MILLCMHTM4610</t>
  </si>
  <si>
    <t>ASPIRATION-VENTILATORS (MILLCMHTM4610)</t>
  </si>
  <si>
    <t>MILLCMHTP4616</t>
  </si>
  <si>
    <t>ASPIRATION-VENTILATORS (MILLCMHTP4616)</t>
  </si>
  <si>
    <t>MILLCMJZG4601</t>
  </si>
  <si>
    <t>IMPACT MACHINE PL 420 (MILLCMJZG4601)</t>
  </si>
  <si>
    <t>MILLCMKZF4609</t>
  </si>
  <si>
    <t>SIEVING MACHINE (MILLCMKZF4609)</t>
  </si>
  <si>
    <t>MILLCMNSG4625</t>
  </si>
  <si>
    <t>TUBE SCREW CONVEYOR SC 420 BIN 431 (MILLCMNSG4625)</t>
  </si>
  <si>
    <t>MILLCMNSG4626</t>
  </si>
  <si>
    <t>TUBE SCREW CONVEYOR SC 421 BIN 432 (MILLCMNSG4626)</t>
  </si>
  <si>
    <t>MILLCMNSG4627</t>
  </si>
  <si>
    <t>TUBE SCREW CONVEYOR SC 422 BIN 433 (MILLCMNSG4627)</t>
  </si>
  <si>
    <t>MILLCMNSG4628</t>
  </si>
  <si>
    <t>TUBE SCREW CONVEYOR SC 423 BIN 434 (MILLCMNSG4628)</t>
  </si>
  <si>
    <t>MILLCMNSG4629</t>
  </si>
  <si>
    <t>TUBE SCREW CONVEYOR SC 424 BIN 435 (MILLCMNSG4629)</t>
  </si>
  <si>
    <t>MILLCMNSG4631</t>
  </si>
  <si>
    <t>TUBE SCREW CONVEYOR SC 332 BIN 463 (MILLCMNSG4631)</t>
  </si>
  <si>
    <t>MILLCMNSG4643</t>
  </si>
  <si>
    <t>TUBE SCREW CONVEYOR SC 331 BIN 462 (MILLCMNSG4643)</t>
  </si>
  <si>
    <t>MILLCMNSG4656</t>
  </si>
  <si>
    <t>TUBE SCREW CONVEYOR SC 428 (MILLCMNSG4656)</t>
  </si>
  <si>
    <t>MILLCMNSG4660</t>
  </si>
  <si>
    <t>TUBE SCREW CONVEYOR SC 330 BIN 461 (MILLCMNSG4660)</t>
  </si>
  <si>
    <t>MILLCMPSH4661</t>
  </si>
  <si>
    <t>AIRLOCK PL420 (MILLCMPSH4661)</t>
  </si>
  <si>
    <t>MILLCMPSN4698</t>
  </si>
  <si>
    <t>AIRLOCK SEMOLINA BIN 281 (MILLCMPSN4698)</t>
  </si>
  <si>
    <t>MILLCMVRS4696</t>
  </si>
  <si>
    <t>DUST COLLECTOR FLOUR (MILLCMVRS4696)</t>
  </si>
  <si>
    <t>MILLCMVRS4697</t>
  </si>
  <si>
    <t>DUST COLLECTOR BRAN (MILLCMVRS4697)</t>
  </si>
  <si>
    <t>MILLCMWBO4649</t>
  </si>
  <si>
    <t>DISCHARGE SCREW CONVEYOR (MILLCMWBO4649)</t>
  </si>
  <si>
    <t>MILLCMWBO4650</t>
  </si>
  <si>
    <t>DISCHARGE SCREW CONVEYOR (MILLCMWBO4650)</t>
  </si>
  <si>
    <t>MILLCMWBOWE4929</t>
  </si>
  <si>
    <t>DIFFERENTIAL DOSING SCALE (MILLCMWBOWE4929)</t>
  </si>
  <si>
    <t>MILLCMWBOWE4930</t>
  </si>
  <si>
    <t>DIFFERENTIAL DOSING SCALE (MILLCMWBOWE4930)</t>
  </si>
  <si>
    <t>MILLCRGEL4648</t>
  </si>
  <si>
    <t>ELEVATOR BE 410 (MILLCRGEL4648)</t>
  </si>
  <si>
    <t>MILLCRZW4662</t>
  </si>
  <si>
    <t>SCREW CONVEYOR SC 434 (MILLCRZW4662)</t>
  </si>
  <si>
    <t>MILLCRZW4663</t>
  </si>
  <si>
    <t>SCREW CONVEYOR SC 434 (MILLCRZW4663)</t>
  </si>
  <si>
    <t>MILLDMAYK6640/41</t>
  </si>
  <si>
    <t>DIVERTER (MILLDMAYK6640/41)</t>
  </si>
  <si>
    <t>MILLDMAYK6642/43</t>
  </si>
  <si>
    <t>DIVERTER (MILLDMAYK6642/43)</t>
  </si>
  <si>
    <t>MILLDMAYK6644/45</t>
  </si>
  <si>
    <t>DIVERTER (MILLDMAYK6644/45)</t>
  </si>
  <si>
    <t>MILLDMJZH6603</t>
  </si>
  <si>
    <t>IMPACT MACHINE (MILLDMJZH6603)</t>
  </si>
  <si>
    <t>MILLDMJZH6604</t>
  </si>
  <si>
    <t>IMPACT MACHINE (MILLDMJZH6604)</t>
  </si>
  <si>
    <t>MILLDMKV6607</t>
  </si>
  <si>
    <t>MKV FILTER FAN (MILLDMKV6607)</t>
  </si>
  <si>
    <t>MILLDMKV6608</t>
  </si>
  <si>
    <t>MKV FILTER FAN (MILLDMKV6608)</t>
  </si>
  <si>
    <t>MILLDMKV6609</t>
  </si>
  <si>
    <t>MKV FILTER FAN (MILLDMKV6609)</t>
  </si>
  <si>
    <t>MILLDMKV6610</t>
  </si>
  <si>
    <t>MKV FILTER FAN (MILLDMKV6610)</t>
  </si>
  <si>
    <t>MILLDMKV6613</t>
  </si>
  <si>
    <t>MKV FAN (MILLDMKV6613)</t>
  </si>
  <si>
    <t>MILLDMKV6703</t>
  </si>
  <si>
    <t>MKV FILTER FAN (MILLDMKV6703)</t>
  </si>
  <si>
    <t>MILLDMPSJ6704</t>
  </si>
  <si>
    <t>AIRLOCK (MILLDMPSJ6704)</t>
  </si>
  <si>
    <t>MILLDMVTB6400FC</t>
  </si>
  <si>
    <t>FILTER UNIT (MILLDMVTB6400FC)</t>
  </si>
  <si>
    <t>FILTER Unit</t>
  </si>
  <si>
    <t>MILLDMVTB6621FC</t>
  </si>
  <si>
    <t>FILTER UNIT (MILLDMVTB6621FC)</t>
  </si>
  <si>
    <t>MILLDMVTB6622FC</t>
  </si>
  <si>
    <t>FILTER UNIT (MILLDMVTB6622FC)</t>
  </si>
  <si>
    <t>MILLDMVTB6623FC</t>
  </si>
  <si>
    <t>FILTER UNIT (MILLDMVTB6623FC)</t>
  </si>
  <si>
    <t>MILLDMVTB6624FC</t>
  </si>
  <si>
    <t>FILTER UNIT (MILLDMVTB6624FC)</t>
  </si>
  <si>
    <t>MILLDMVTBFC6711</t>
  </si>
  <si>
    <t>FILTER UNIT (MILLDMVTBFC6711)</t>
  </si>
  <si>
    <t>NICHROME/MD</t>
  </si>
  <si>
    <t>METAL DETECTOR (NICHROME_MD)</t>
  </si>
  <si>
    <t>PAL/A/MWPX</t>
  </si>
  <si>
    <t>PALLETIZER LINE A (PAL_A_MWPX)</t>
  </si>
  <si>
    <t>PALLETIZER</t>
  </si>
  <si>
    <t>PALLETIZER_LINE A</t>
  </si>
  <si>
    <t>PAL/A/MWPX3101</t>
  </si>
  <si>
    <t>BAG TURNER TO TURN (PAL_A_MWPX3101)</t>
  </si>
  <si>
    <t>PAL/A/MWPX3201</t>
  </si>
  <si>
    <t>BAG TURNER TO MOVE (PAL_A_MWPX3201)</t>
  </si>
  <si>
    <t>PAL/A/MWPX4101</t>
  </si>
  <si>
    <t>PATTERN BELT (PAL_A_MWPX4101)</t>
  </si>
  <si>
    <t>PAL/A/MWPX4201</t>
  </si>
  <si>
    <t>DEPOSITING BELT (PAL_A_MWPX4201)</t>
  </si>
  <si>
    <t>PAL/A/MWPX4301</t>
  </si>
  <si>
    <t>DEPOSITING BELT TO MOVE (PAL_A_MWPX4301)</t>
  </si>
  <si>
    <t>PAL/A/MWPX7101</t>
  </si>
  <si>
    <t>LIFTING TABLE UP-DOWN M7101 (PAL_A_MWPX7101)</t>
  </si>
  <si>
    <t>PAL/A/MWPX7501</t>
  </si>
  <si>
    <t>ROLLER CONVEYOR LIFTING TABLE (PAL_A_MWPX7501)</t>
  </si>
  <si>
    <t>PAL/A/MWPX9101</t>
  </si>
  <si>
    <t>ROLLER CONVEYOR_1 (PAL_A_MWPX9101)</t>
  </si>
  <si>
    <t>PAL/A/MWTK2101</t>
  </si>
  <si>
    <t>LOWER EQUALIZER BELT (PAL_A_MWTK2101)</t>
  </si>
  <si>
    <t>PAL/A/MWTK2201</t>
  </si>
  <si>
    <t>UPPER EQUALIZER BELT (PAL_A_MWTK2201)</t>
  </si>
  <si>
    <t>PAL/A/PANEL</t>
  </si>
  <si>
    <t>PALLETIZER A PANEL (PAL_A_PANEL)</t>
  </si>
  <si>
    <t>PAL/B/MWPX</t>
  </si>
  <si>
    <t>PALLETIZER LINE B (PAL_B_MWPX)</t>
  </si>
  <si>
    <t>PALLETIZER_B</t>
  </si>
  <si>
    <t>PAL/B/MWPX3101</t>
  </si>
  <si>
    <t>BAG TURNER TO TURN (PAL_B_MWPX3101)</t>
  </si>
  <si>
    <t>PAL/B/MWPX3201</t>
  </si>
  <si>
    <t>BAG TURNER TO MOVE (PAL_B_MWPX3201)</t>
  </si>
  <si>
    <t>PAL/B/MWPX4101</t>
  </si>
  <si>
    <t>PATTERN BELT (PAL_B_MWPX4101)</t>
  </si>
  <si>
    <t>PAL/B/MWPX4201</t>
  </si>
  <si>
    <t>DEPOSITING BELT (PAL_B_MWPX4201)</t>
  </si>
  <si>
    <t>PAL/B/MWPX4301</t>
  </si>
  <si>
    <t>DEPOSITING BELT TO MOVE (PAL_B_MWPX4301)</t>
  </si>
  <si>
    <t>PAL/B/MWPX7101</t>
  </si>
  <si>
    <t>LIFTING TABLE UP-DOWN (PAL_B_MWPX7101)</t>
  </si>
  <si>
    <t>PAL/B/MWPX7501</t>
  </si>
  <si>
    <t>ROLLER CONVEYOR LIFTING TABLE (PAL_B_MWPX7501)</t>
  </si>
  <si>
    <t>PAL/B/MWPX9101</t>
  </si>
  <si>
    <t>ROLLER CONVEYOR_1 (PAL_B_MWPX9101)</t>
  </si>
  <si>
    <t>PAL/B/MWTK2101</t>
  </si>
  <si>
    <t>LOWER EQUALIZER BELT (PAL_B_MWTK2101)</t>
  </si>
  <si>
    <t>PAL/B/MWTK2201</t>
  </si>
  <si>
    <t>UPPER EQUALIZER BELT (PAL_B_MWTK2201)</t>
  </si>
  <si>
    <t>PAL/B/PANEL</t>
  </si>
  <si>
    <t>PALLETIZER B PANEL (PAL_B_PANEL)</t>
  </si>
  <si>
    <t>SEMOLINA/BIN/281</t>
  </si>
  <si>
    <t>SEMOLINA STORAGE BIN 281</t>
  </si>
  <si>
    <t>SEMOLINA BIN</t>
  </si>
  <si>
    <t>SILO/OPEN</t>
  </si>
  <si>
    <t>BARLEY/2/PANEL</t>
  </si>
  <si>
    <t>PANEL (BARLEY_2_PANEL)</t>
  </si>
  <si>
    <t>BARLEY2</t>
  </si>
  <si>
    <t>BARLEY/2C1</t>
  </si>
  <si>
    <t>TRANSFER CONVEYOR (BARLEY_2C1)</t>
  </si>
  <si>
    <t>BARLEY/2C1/2</t>
  </si>
  <si>
    <t>INCLINED CONVEYOR (BARLEY_2C1/2)</t>
  </si>
  <si>
    <t>BARLEY/2C1/3</t>
  </si>
  <si>
    <t>HYDRAULIC PUMP (BARLEY_2C1/3)</t>
  </si>
  <si>
    <t>BARLEY/2M15</t>
  </si>
  <si>
    <t>STITCHING MACHINE (BARLEY_2M15)</t>
  </si>
  <si>
    <t>BARLEY/2M2</t>
  </si>
  <si>
    <t>TELESCOPIC COVEYOR (BARLEY_2M2)</t>
  </si>
  <si>
    <t>BARLEY/2M4</t>
  </si>
  <si>
    <t>BELT CONVEYOR (S/M CONVEYOR) (BARLEY_2M4)</t>
  </si>
  <si>
    <t>BARLEY/2WE/1</t>
  </si>
  <si>
    <t>WEIGHER_1 (BARLEY_2WE_1)</t>
  </si>
  <si>
    <t>BARLEY/2WE/2</t>
  </si>
  <si>
    <t>WEIGHER_2 (BARLEY_2WE_2)</t>
  </si>
  <si>
    <t>BARLEY/3/PANEL</t>
  </si>
  <si>
    <t>PANEL (BARLEY_3_PANEL)</t>
  </si>
  <si>
    <t>BARLEY3</t>
  </si>
  <si>
    <t>BARLEY/3M1</t>
  </si>
  <si>
    <t>BAG TURNER (BARLEY_3M1)</t>
  </si>
  <si>
    <t>BARLEY/3M12</t>
  </si>
  <si>
    <t>STITCHING MACHINE (BARLEY_3M12)</t>
  </si>
  <si>
    <t>BARLEY/3M2</t>
  </si>
  <si>
    <t>INCLINED CONVEYOR (BARLEY_3M2)</t>
  </si>
  <si>
    <t>BARLEY/3M3</t>
  </si>
  <si>
    <t>LOADING CONVEYOR (BARLEY_3M3)</t>
  </si>
  <si>
    <t>BARLEY/3M6</t>
  </si>
  <si>
    <t>S/M CONVEYOR (1ST CONVEYOR) (BARLEY_3M6)</t>
  </si>
  <si>
    <t>BARLEY/3WE/1</t>
  </si>
  <si>
    <t>WEIGHER_1 (BARLEY_3WE_1)</t>
  </si>
  <si>
    <t>BARLEY/3WE/2</t>
  </si>
  <si>
    <t>WEIGHER_2 (BARLEY_3WE_2)</t>
  </si>
  <si>
    <t>BARLEY/DC</t>
  </si>
  <si>
    <t>DUST COLLECTOR UNIT (BARLEY_DC)</t>
  </si>
  <si>
    <t>BARLEY PACKING LINE 2</t>
  </si>
  <si>
    <t>BARLEY PACKING LINE 3</t>
  </si>
  <si>
    <t>SILO/GF</t>
  </si>
  <si>
    <t>CONVEYOR1018</t>
  </si>
  <si>
    <t>ALAPALA CONVEYOR (CONVEYOR1018)</t>
  </si>
  <si>
    <t>ELEVATOR1019</t>
  </si>
  <si>
    <t>ALAPALA ELEVATOR (ELEVATOR1019)</t>
  </si>
  <si>
    <t>SILO/3F/TERR</t>
  </si>
  <si>
    <t>FEEDPUMP/MWP1</t>
  </si>
  <si>
    <t>MILL FEED PUMP 1 (FEEDPUMP_MWP1)</t>
  </si>
  <si>
    <t>FEED PUMP</t>
  </si>
  <si>
    <t>FEEDPUMP/MWP2</t>
  </si>
  <si>
    <t>MILL FEED PUMP 2 (FEEDPUMP_MWP2)</t>
  </si>
  <si>
    <t>SILO/6F</t>
  </si>
  <si>
    <t>SILO/BIN/101</t>
  </si>
  <si>
    <t>WHEAT STORAGE BIN 101</t>
  </si>
  <si>
    <t>WHEAT BIN</t>
  </si>
  <si>
    <t>SILO/BIN/102</t>
  </si>
  <si>
    <t>WHEAT STORAGE BIN 102</t>
  </si>
  <si>
    <t>SILO/BIN/103</t>
  </si>
  <si>
    <t>WHEAT STORAGE BIN 103</t>
  </si>
  <si>
    <t>SILO/BIN/104</t>
  </si>
  <si>
    <t>WHEAT STORAGE BIN 104</t>
  </si>
  <si>
    <t>SILO/BIN/105</t>
  </si>
  <si>
    <t>WHEAT STORAGE BIN 105</t>
  </si>
  <si>
    <t>SILO/BIN/106</t>
  </si>
  <si>
    <t>WHEAT STORAGE BIN 106</t>
  </si>
  <si>
    <t>SILO/BIN/107</t>
  </si>
  <si>
    <t>WHEAT STORAGE BIN 107</t>
  </si>
  <si>
    <t>SILO/BIN/108</t>
  </si>
  <si>
    <t>WHEAT STORAGE BIN 108</t>
  </si>
  <si>
    <t>SILO/BIN/109</t>
  </si>
  <si>
    <t>WHEAT STORAGE BIN 109</t>
  </si>
  <si>
    <t>SILO/BIN/110</t>
  </si>
  <si>
    <t>WHEAT STORAGE BIN 110</t>
  </si>
  <si>
    <t>SILO/BIN/111</t>
  </si>
  <si>
    <t>WHEAT STORAGE BIN 111</t>
  </si>
  <si>
    <t>SILO/BIN/112</t>
  </si>
  <si>
    <t>WHEAT STORAGE BIN 112</t>
  </si>
  <si>
    <t>SILO/BIN/113</t>
  </si>
  <si>
    <t>WHEAT STORAGE BIN 113</t>
  </si>
  <si>
    <t>SILO/BIN/114</t>
  </si>
  <si>
    <t>WHEAT STORAGE BIN 114</t>
  </si>
  <si>
    <t>SILO/BIN/115</t>
  </si>
  <si>
    <t>WHEAT STORAGE BIN 115</t>
  </si>
  <si>
    <t>SILO/BIN/116</t>
  </si>
  <si>
    <t>WHEAT STORAGE BIN 116</t>
  </si>
  <si>
    <t>SILO/BIN/117</t>
  </si>
  <si>
    <t>WHEAT STORAGE BIN 117</t>
  </si>
  <si>
    <t>SILO/BIN/118</t>
  </si>
  <si>
    <t>WHEAT STORAGE BIN 118</t>
  </si>
  <si>
    <t>SILO/BIN/119</t>
  </si>
  <si>
    <t>WHEAT STORAGE BIN 119</t>
  </si>
  <si>
    <t>SILO/BIN/120</t>
  </si>
  <si>
    <t>WHEAT STORAGE BIN 120</t>
  </si>
  <si>
    <t>SILO/BIN/121</t>
  </si>
  <si>
    <t>WHEAT STORAGE BIN 121</t>
  </si>
  <si>
    <t>SILO/BIN/122</t>
  </si>
  <si>
    <t>WHEAT STORAGE BIN 122</t>
  </si>
  <si>
    <t>SILO/BIN/123</t>
  </si>
  <si>
    <t>WHEAT STORAGE BIN 123</t>
  </si>
  <si>
    <t>SILO/BIN/124</t>
  </si>
  <si>
    <t>WHEAT STORAGE BIN 124</t>
  </si>
  <si>
    <t>SILO/BIN/125</t>
  </si>
  <si>
    <t>WHEAT STORAGE BIN 125</t>
  </si>
  <si>
    <t>SILO/BIN/126</t>
  </si>
  <si>
    <t>WHEAT STORAGE BIN 126</t>
  </si>
  <si>
    <t>SILO/BIN/127</t>
  </si>
  <si>
    <t>WHEAT STORAGE BIN 127</t>
  </si>
  <si>
    <t>SILO/BIN/128</t>
  </si>
  <si>
    <t>WHEAT STORAGE BIN 128</t>
  </si>
  <si>
    <t>SILO/BIN/129</t>
  </si>
  <si>
    <t>WHEAT STORAGE BIN 129</t>
  </si>
  <si>
    <t>SILO/BIN/130</t>
  </si>
  <si>
    <t>WHEAT STORAGE BIN 130</t>
  </si>
  <si>
    <t>SILO/BIN/131</t>
  </si>
  <si>
    <t>WHEAT STORAGE BIN 131</t>
  </si>
  <si>
    <t>SILO/BIN/132</t>
  </si>
  <si>
    <t>WHEAT STORAGE BIN 132</t>
  </si>
  <si>
    <t>SILO/BIN/133</t>
  </si>
  <si>
    <t>WHEAT STORAGE BIN 133</t>
  </si>
  <si>
    <t>SILO/BIN/134</t>
  </si>
  <si>
    <t>WHEAT STORAGE BIN 134</t>
  </si>
  <si>
    <t>SILO/BIN/135</t>
  </si>
  <si>
    <t>WHEAT STORAGE BIN 135</t>
  </si>
  <si>
    <t>SILO/BIN/136</t>
  </si>
  <si>
    <t>WHEAT STORAGE BIN 136</t>
  </si>
  <si>
    <t>SILO/BIN/137</t>
  </si>
  <si>
    <t>WHEAT STORAGE BIN 137</t>
  </si>
  <si>
    <t>SILO/BIN/138</t>
  </si>
  <si>
    <t>WHEAT STORAGE BIN 138</t>
  </si>
  <si>
    <t>SILO/BIN/139</t>
  </si>
  <si>
    <t>WHEAT STORAGE BIN 139</t>
  </si>
  <si>
    <t>SILO/BIN/140</t>
  </si>
  <si>
    <t>WHEAT STORAGE BIN 140</t>
  </si>
  <si>
    <t>SILO/BIN/141</t>
  </si>
  <si>
    <t>WHEAT STORAGE BIN 141</t>
  </si>
  <si>
    <t>SILO/BIN/142</t>
  </si>
  <si>
    <t>WHEAT STORAGE BIN 142</t>
  </si>
  <si>
    <t>SILO/BIN/143</t>
  </si>
  <si>
    <t>WHEAT STORAGE BIN 143</t>
  </si>
  <si>
    <t>SILO/BIN/144</t>
  </si>
  <si>
    <t>WHEAT STORAGE BIN 144</t>
  </si>
  <si>
    <t>SILO/BIN/145</t>
  </si>
  <si>
    <t>WHEAT STORAGE BIN 145</t>
  </si>
  <si>
    <t>SILO/BIN/146</t>
  </si>
  <si>
    <t>WHEAT STORAGE BIN 146</t>
  </si>
  <si>
    <t>SILO/BIN/147</t>
  </si>
  <si>
    <t>WHEAT STORAGE BIN 147</t>
  </si>
  <si>
    <t>SILO/BIN/148</t>
  </si>
  <si>
    <t>WHEAT STORAGE BIN 148</t>
  </si>
  <si>
    <t>SILO/BIN/149</t>
  </si>
  <si>
    <t>WHEAT STORAGE BIN 149</t>
  </si>
  <si>
    <t>SILO/BIN/150</t>
  </si>
  <si>
    <t>WHEAT STORAGE BIN 150</t>
  </si>
  <si>
    <t>SILO/BIN/151</t>
  </si>
  <si>
    <t>WHEAT STORAGE BIN 151</t>
  </si>
  <si>
    <t>SILO/BIN/152</t>
  </si>
  <si>
    <t>WHEAT STORAGE BIN 152</t>
  </si>
  <si>
    <t>SILO/BIN/153</t>
  </si>
  <si>
    <t>WHEAT STORAGE BIN 153</t>
  </si>
  <si>
    <t>SILO/BIN/154</t>
  </si>
  <si>
    <t>WHEAT STORAGE BIN 154</t>
  </si>
  <si>
    <t>SILO/BIN/155</t>
  </si>
  <si>
    <t>WHEAT STORAGE BIN 155</t>
  </si>
  <si>
    <t>SILO/BIN/156</t>
  </si>
  <si>
    <t>WHEAT STORAGE BIN 156</t>
  </si>
  <si>
    <t>SILO/BIN/157</t>
  </si>
  <si>
    <t>WHEAT STORAGE BIN 157</t>
  </si>
  <si>
    <t>SILO/BIN/158</t>
  </si>
  <si>
    <t>WHEAT STORAGE BIN 158</t>
  </si>
  <si>
    <t>SILO/BIN/159</t>
  </si>
  <si>
    <t>WHEAT STORAGE BIN 159</t>
  </si>
  <si>
    <t>SILO/BIN/160</t>
  </si>
  <si>
    <t>WHEAT STORAGE BIN 160</t>
  </si>
  <si>
    <t>SILO/BIN/161</t>
  </si>
  <si>
    <t>WHEAT STORAGE BIN 161</t>
  </si>
  <si>
    <t>SILO/BIN/162</t>
  </si>
  <si>
    <t>WHEAT STORAGE BIN 162</t>
  </si>
  <si>
    <t>SILO/BIN/163</t>
  </si>
  <si>
    <t>WHEAT STORAGE BIN 163</t>
  </si>
  <si>
    <t>SILO/BIN/164</t>
  </si>
  <si>
    <t>WHEAT STORAGE BIN 164</t>
  </si>
  <si>
    <t>SILO/4F</t>
  </si>
  <si>
    <t>SILO/BIN/170</t>
  </si>
  <si>
    <t>BARLEY BIN 170</t>
  </si>
  <si>
    <t>BARLEY BIN</t>
  </si>
  <si>
    <t>SILO/BIN/171</t>
  </si>
  <si>
    <t>BARLEY BIN 171</t>
  </si>
  <si>
    <t>SILO/5F</t>
  </si>
  <si>
    <t>SILO/BIN/180</t>
  </si>
  <si>
    <t>SILO SCREENING BIN 180</t>
  </si>
  <si>
    <t>SILO/LT/ROOM</t>
  </si>
  <si>
    <t>SILO/CAP/PANEL</t>
  </si>
  <si>
    <t>SILO CAPACITOR PANEL (SILO_CAPACITOR_PANEL)</t>
  </si>
  <si>
    <t>SUBSTATION/5348</t>
  </si>
  <si>
    <t>SILO/LT/112712</t>
  </si>
  <si>
    <t>SILO LT PANEL (SILO_LT_PANEL_112712)</t>
  </si>
  <si>
    <t>SILOBKT1020</t>
  </si>
  <si>
    <t>CHAIN CONVEYOR (CC108) (SILOBKT1020)</t>
  </si>
  <si>
    <t>SILOBKT1021</t>
  </si>
  <si>
    <t>CHAIN CONVEYOR (CC109) (SILOBKT1021)</t>
  </si>
  <si>
    <t>SILOBKT1022</t>
  </si>
  <si>
    <t>CHAIN CONVEYOR (CC110) (SILOBKT1022)</t>
  </si>
  <si>
    <t>SILOBKT1023</t>
  </si>
  <si>
    <t>CHAIN CONVEYOR (CC111) (SILOBKT1023)</t>
  </si>
  <si>
    <t>SILOBKT1024</t>
  </si>
  <si>
    <t>CHAIN CONVEYOR (CC112) (SILOBKT1024)</t>
  </si>
  <si>
    <t>SILOBKT1025</t>
  </si>
  <si>
    <t>CHAIN CONVEYOR (CC113) (SILOBKT1025)</t>
  </si>
  <si>
    <t>SILOBKT1026</t>
  </si>
  <si>
    <t>CHAIN CONVEYOR (CC114) (SILOBKT1026)</t>
  </si>
  <si>
    <t>SILOBKT1027</t>
  </si>
  <si>
    <t>CHAIN CONVEYOR (CC115) (SILOBKT1027)</t>
  </si>
  <si>
    <t>SILOBKT1030</t>
  </si>
  <si>
    <t>CHAIN CONVEYOR (CC)117 (SILOBKT1030)</t>
  </si>
  <si>
    <t>SILO/BM</t>
  </si>
  <si>
    <t>SILOBKT1031</t>
  </si>
  <si>
    <t>CHAIN CONVEYOR CC101 (SILOBKT1031)</t>
  </si>
  <si>
    <t>SILO/CLEAN/1F</t>
  </si>
  <si>
    <t>SILOBKT1041</t>
  </si>
  <si>
    <t>TRANSFER CHAIN CONVEYOR (CC119) (SILOBKT1041)</t>
  </si>
  <si>
    <t>SILOBKT1050</t>
  </si>
  <si>
    <t>CHAIN CONVEYOR (CC116) (SILOBKT1050)</t>
  </si>
  <si>
    <t>SILOBKT1060</t>
  </si>
  <si>
    <t>CHAIN CONVEYOR CC118 (SILOBKT1060)</t>
  </si>
  <si>
    <t>SILOBKT1504</t>
  </si>
  <si>
    <t>CHAIN CONVEYOR (CC103) (SILOBKT1504)</t>
  </si>
  <si>
    <t>SILOBKT1507</t>
  </si>
  <si>
    <t>CHAIN CONVEYOR (CC102) (SILOBKT1507)</t>
  </si>
  <si>
    <t>SILOBKT1560</t>
  </si>
  <si>
    <t>CHAIN CONVEYOR (CC104) (SILOBKT1560)</t>
  </si>
  <si>
    <t>SILOBKT1561</t>
  </si>
  <si>
    <t>CHAIN CONVEYOR (CC105) (SILOBKT1561)</t>
  </si>
  <si>
    <t>SILOBKT1562</t>
  </si>
  <si>
    <t>CHAIN CONVEYOR (CC106) (SILOBKT1562)</t>
  </si>
  <si>
    <t>SILOBKT1563</t>
  </si>
  <si>
    <t>CHAIN CONVEYOR (CC107) (SILOBKT1563)</t>
  </si>
  <si>
    <t>SILOBKT1595</t>
  </si>
  <si>
    <t>PHOSTOXIN DISPENSER (SILOBKT1595)</t>
  </si>
  <si>
    <t>SILOBKT1596</t>
  </si>
  <si>
    <t>PHOSTOXIN DISPENSER (SILOBKT1596)</t>
  </si>
  <si>
    <t>SILO/1F</t>
  </si>
  <si>
    <t>SILOC1PANEL</t>
  </si>
  <si>
    <t>SILO SECTION C1 PANEL (SILOC1PANEL)</t>
  </si>
  <si>
    <t>SILOC2PANEL</t>
  </si>
  <si>
    <t>SILO SECTION C2 PANEL (SILOC2PANEL)</t>
  </si>
  <si>
    <t>SILOELGI30S2</t>
  </si>
  <si>
    <t>COMPRESSOR ELGI S1 (SILOELGI30S2)</t>
  </si>
  <si>
    <t>SILOFD95</t>
  </si>
  <si>
    <t>REFRIGERATED AIR DRYER SILO (SILOFD95)</t>
  </si>
  <si>
    <t>SILOGA30S1</t>
  </si>
  <si>
    <t>COMPRESSOR ATLAS COPCO S1 (SILOGA30S1)</t>
  </si>
  <si>
    <t>SILO/3F</t>
  </si>
  <si>
    <t>SILOGMA1042</t>
  </si>
  <si>
    <t>BLOWER UNIT PL 101 (SILOGMA1042)</t>
  </si>
  <si>
    <t>SILOGMA1051</t>
  </si>
  <si>
    <t>BLOWER RINSING AIR (SILOGMA1051)</t>
  </si>
  <si>
    <t>SILOM3PANEL</t>
  </si>
  <si>
    <t>SILO SECTION M3 PANEL (SILOM3PANEL)</t>
  </si>
  <si>
    <t>SILOM4PANEL</t>
  </si>
  <si>
    <t>SILO SECTION M4 PANEL (SILOM4PANEL)</t>
  </si>
  <si>
    <t>SILOM5PANEL</t>
  </si>
  <si>
    <t>SILO SECTION M5 PANEL (SILOM5PANEL)</t>
  </si>
  <si>
    <t>SILOMFVC1090</t>
  </si>
  <si>
    <t>VIBRO DISCHARGER (SILOMFVC1090)</t>
  </si>
  <si>
    <t>SILO/7F</t>
  </si>
  <si>
    <t>SILOMHTM1566</t>
  </si>
  <si>
    <t>ASPIRATION FAN (WHEAT SILO) (SILOMHTM1566)</t>
  </si>
  <si>
    <t>SILOMHTM1569</t>
  </si>
  <si>
    <t>ASPIRATION FAN (LORRY INTAKE) (SILOMHTM1569)</t>
  </si>
  <si>
    <t>SILOMHTM1572</t>
  </si>
  <si>
    <t>ASPIRATION FAN (SILOMHTM1572)</t>
  </si>
  <si>
    <t>SILOMKZM1586/87</t>
  </si>
  <si>
    <t>DRUM SIEVE (SILOMKZM1586/1587)</t>
  </si>
  <si>
    <t>SILOMNSG1076</t>
  </si>
  <si>
    <t>TUBE SCREW CONVEYOR (SC102) (SILOMNSG1076)</t>
  </si>
  <si>
    <t>SILOMPS1589</t>
  </si>
  <si>
    <t>ASPIRATION FAN (WHEAT SILO) (SILOMPS1589)</t>
  </si>
  <si>
    <t>SILOMPS1590</t>
  </si>
  <si>
    <t>ASPIRATION FAN (LORRY INTAKE) (SILOMPS1590)</t>
  </si>
  <si>
    <t>SILOMPS1591</t>
  </si>
  <si>
    <t>DUST COLLECTOR / AIRLOCK (SILOMPS1591)</t>
  </si>
  <si>
    <t>SILOMPSE1077</t>
  </si>
  <si>
    <t>AIRLOCK DUST TRANSFER (SC102) (SILOMPSE1077)</t>
  </si>
  <si>
    <t>SILOMPSN1092</t>
  </si>
  <si>
    <t>DUST COLLECTOR / AIRLOCK (SILOMPSN1092)</t>
  </si>
  <si>
    <t>SILOMTVA1080</t>
  </si>
  <si>
    <t>ASPIRATION FAN (SILOMTVA1080)</t>
  </si>
  <si>
    <t>SILOMTVA1081</t>
  </si>
  <si>
    <t>HIGH CAPACITY CLEANER (SILOMTVA1081)</t>
  </si>
  <si>
    <t>SILOMTVA1082</t>
  </si>
  <si>
    <t>GRAIN CLEANER FEEDING DRIVE 1 (SILOMTVA1082)</t>
  </si>
  <si>
    <t>SILOMTVA1083</t>
  </si>
  <si>
    <t>GRAIN CLEANER FEEDING DRIVE 2 (SILOMTVA1083)</t>
  </si>
  <si>
    <t>SILOMTVA1084</t>
  </si>
  <si>
    <t>SIFTER AIRLOCK (SILOMTVA1084)</t>
  </si>
  <si>
    <t>SILOMVSQ1588</t>
  </si>
  <si>
    <t>SEWING BRUSH(SILOMVSQ1588)</t>
  </si>
  <si>
    <t>SILO/2F</t>
  </si>
  <si>
    <t>SILOMWBSWE1473</t>
  </si>
  <si>
    <t>INTAKE SCALE (SILOMWBSWE1473)</t>
  </si>
  <si>
    <t>SILOMWBSWE1980</t>
  </si>
  <si>
    <t>TRANSFER SCALE (SILOMWBSWE1980)</t>
  </si>
  <si>
    <t>SILORGEL1500</t>
  </si>
  <si>
    <t>INTAKE ELEVATOR (BE101) (SILORGEL1500)</t>
  </si>
  <si>
    <t>SILORGEL1501</t>
  </si>
  <si>
    <t>INTAKE ELEVATOR (BE102) (SILORGEL1501)</t>
  </si>
  <si>
    <t>SILORGEL1510</t>
  </si>
  <si>
    <t>TRANSFER ELEVATOR (BE103) (SILORGEL1510)</t>
  </si>
  <si>
    <t>SILORGEL1513</t>
  </si>
  <si>
    <t>BUCKET ELEVATOR 101 (SERVICE MOTOR) (SILORGEL1513)</t>
  </si>
  <si>
    <t>SILORGEL1514</t>
  </si>
  <si>
    <t>BUCKET ELEVATOR 102 (SERVICE MOTOR) (SILORGEL1514)</t>
  </si>
  <si>
    <t>SILORZW1075</t>
  </si>
  <si>
    <t>DUST SCREW CONVEYOR (SC101) (SILORZW1075)</t>
  </si>
  <si>
    <t>UNLOAD/LT/112713</t>
  </si>
  <si>
    <t>UNLOADER LT PANEL (UNLOADER_LT_PANEL_112713)</t>
  </si>
  <si>
    <t>SILO/7F/TERR</t>
  </si>
  <si>
    <t>WATERPUMP/FS</t>
  </si>
  <si>
    <t>FLOAT SWITCH (WATERPUMP_FS)</t>
  </si>
  <si>
    <t>WATERPUMP</t>
  </si>
  <si>
    <t>DOMESTIC PUMP</t>
  </si>
  <si>
    <t>WS/VEH(SM)</t>
  </si>
  <si>
    <t>MITSUBISHI CANTER 4.3 TON BOX TRUCK</t>
  </si>
  <si>
    <t>DELIVERY VEHICLE</t>
  </si>
  <si>
    <t>FLAT BED</t>
  </si>
  <si>
    <t>NISSAN URVAN 2.5 STD ROOF PETROL DELIVERY VAN</t>
  </si>
  <si>
    <t>CARGO VAN</t>
  </si>
  <si>
    <t>10KGPACK</t>
  </si>
  <si>
    <t>10KG PACKING LINE</t>
  </si>
  <si>
    <t>PACKING MACHINE</t>
  </si>
  <si>
    <t>10KGPACK_3M12</t>
  </si>
  <si>
    <t>VIBRATOR MOTOR_1 (10KGPACKING_3M12)</t>
  </si>
  <si>
    <t>10KGPACK_3M17</t>
  </si>
  <si>
    <t>VIBRATOR MOTOR_2 (10KGPACKING_3M17)</t>
  </si>
  <si>
    <t>10KGPACK_3M6</t>
  </si>
  <si>
    <t>FEEDING MOTOR (10KGPACKING_3M6)</t>
  </si>
  <si>
    <t>10KGPACK_BC1</t>
  </si>
  <si>
    <t>1ST CONVEYOR (10KGPACKING_BC1)</t>
  </si>
  <si>
    <t>10KGPACK_BC2</t>
  </si>
  <si>
    <t>2ND CONVEYOR (10KGPACKING_BC2)</t>
  </si>
  <si>
    <t>10KGPACK_GEN</t>
  </si>
  <si>
    <t>PACKING MACHINE (10KGPACKING_GEN)</t>
  </si>
  <si>
    <t>10KGPACK_MD</t>
  </si>
  <si>
    <t>METAL DETECTOR (10KGPACKING_MD)</t>
  </si>
  <si>
    <t>10KGPACK_PANEL</t>
  </si>
  <si>
    <t>PACKING MACHINE PANEL (10KGPACKING_PANEL)</t>
  </si>
  <si>
    <t>10KGPACK_SM1</t>
  </si>
  <si>
    <t>STITCHING MACHINE (10KGPACKING_SM1)</t>
  </si>
  <si>
    <t>10KGPACK_VIB</t>
  </si>
  <si>
    <t>TANK VIBRATOR MOTOR (10KGPACKING_VIB)</t>
  </si>
  <si>
    <t>10KGPACK_WE</t>
  </si>
  <si>
    <t>CHRONOS WEIGHER (10KGPACKING_WE)</t>
  </si>
  <si>
    <t>BOX TRUCK</t>
  </si>
  <si>
    <t>HIACE PANEL VAN 2.7 LWB LOW ROOF</t>
  </si>
  <si>
    <t>MITSUBISHI CANTER 5.8 TON BOX TRUCK</t>
  </si>
  <si>
    <t>MITSUBISHI FUSO 13 TON FLAT BED TRUCK</t>
  </si>
  <si>
    <t>MITSUBISHI CANTER 4.3 TON FLAT BED TRUCK</t>
  </si>
  <si>
    <t>MITSUBISHI LANCER 1.6 BASE OPTION</t>
  </si>
  <si>
    <t>STAFF VEHICLE</t>
  </si>
  <si>
    <t>SALES</t>
  </si>
  <si>
    <t>NISSAN SUNNY 1.6 LTR KOREA</t>
  </si>
  <si>
    <t>ISUZU NPR 3.5 TON BOX TRUCK</t>
  </si>
  <si>
    <t>NISSAN SUNNY 1.6 LTR INDIA</t>
  </si>
  <si>
    <t>TOYOTA CAMRY 2.5 GL</t>
  </si>
  <si>
    <t>QFI/LT/ROOM</t>
  </si>
  <si>
    <t>BAKERY_LT_113498</t>
  </si>
  <si>
    <t>QFI BAKERY LT PANEL 113498</t>
  </si>
  <si>
    <t>CHILLR_LT_113497</t>
  </si>
  <si>
    <t>QFI CHILLER LT PANEL 113497</t>
  </si>
  <si>
    <t>DOMINO_PR10</t>
  </si>
  <si>
    <t>DOMINO PRINTER (DATE PRINTER)_10</t>
  </si>
  <si>
    <t>DOMINO_PR3</t>
  </si>
  <si>
    <t>DOMINO PRINTER (DATE PRINTER)_03</t>
  </si>
  <si>
    <t>DOMINO_PR4</t>
  </si>
  <si>
    <t>DOMINO PRINTER (DATE PRINTER)_04</t>
  </si>
  <si>
    <t>DOMINO_PR5</t>
  </si>
  <si>
    <t>DOMINO PRINTER (DATE PRINTER)_05</t>
  </si>
  <si>
    <t>DOMINO_PR9</t>
  </si>
  <si>
    <t>DOMINO PRINTER (DATE PRINTER)_09</t>
  </si>
  <si>
    <t>FAWEMA PACKING MACHINE</t>
  </si>
  <si>
    <t>FAWEMA_NORDSON</t>
  </si>
  <si>
    <t>NORDSON BLUE (FAWEMAFILLER_NORDSON)</t>
  </si>
  <si>
    <t>FAWEMAFILL_10M1</t>
  </si>
  <si>
    <t>DOSER 1 (FAWEMAFILLER_10M1)</t>
  </si>
  <si>
    <t>FAWEMAFILL_10M2</t>
  </si>
  <si>
    <t>AGITATOR MOTOR _1 (R.HRWERK_1) (FAWEMAFILLER_10M2)</t>
  </si>
  <si>
    <t>FAWEMAFILL_11M1</t>
  </si>
  <si>
    <t>DOSER 2 (FAWEMAFILLER_11M1)</t>
  </si>
  <si>
    <t>FAWEMAFILL_11M2</t>
  </si>
  <si>
    <t>AGITATOR MOTOR _2 (R.HRWERK_2) (FAWEMAFILLER_11M2)</t>
  </si>
  <si>
    <t>FAWEMAFILL_12M1</t>
  </si>
  <si>
    <t>FEED SCREW_1 (FAWEMAFILLER_12M1)</t>
  </si>
  <si>
    <t>FAWEMAFILL_12M2</t>
  </si>
  <si>
    <t>FEED SCREW_2 (FAWEMAFILLER_12M2)</t>
  </si>
  <si>
    <t>FAWEMAFILL_6M1</t>
  </si>
  <si>
    <t>MAIN DRIVE (FAWEMAFILLER_6M1)</t>
  </si>
  <si>
    <t>FAWEMAFILL_7M1</t>
  </si>
  <si>
    <t>VIBRATOR (FAWEMAFILLER_7M1)</t>
  </si>
  <si>
    <t>FAWEMAFILL_8M1</t>
  </si>
  <si>
    <t>EXHAUSTER _1 (FAWEMAFILLER_8M1)</t>
  </si>
  <si>
    <t>FAWEMAFILL_8M2</t>
  </si>
  <si>
    <t>EXHAUSTER _2 (FAWEMAFILLER_8M2)</t>
  </si>
  <si>
    <t>FAWEMAFILL_9M1</t>
  </si>
  <si>
    <t>TRACK ADJUSTMENT MOTOR (FAWEMAFILLER_9M1)</t>
  </si>
  <si>
    <t>FAWEMAFILL_9M2</t>
  </si>
  <si>
    <t>HEAD ADJUSTMENT MOTOR (FAWEMAFILLER_9M2)</t>
  </si>
  <si>
    <t>FAWEMAFILL_9M4</t>
  </si>
  <si>
    <t>BELT CONVEYOR (FAWEMAFILLER_9M4)</t>
  </si>
  <si>
    <t>FAWEMAFILL_PANEL</t>
  </si>
  <si>
    <t>FILLER PANEL (FAWEMAFILLER_PANEL)</t>
  </si>
  <si>
    <t>FAWEMAPACK_5M1</t>
  </si>
  <si>
    <t>BELT CONVEYOR VARIABLE DRIVE (FAWEMAPACKER_5M1)</t>
  </si>
  <si>
    <t>FAWEMAPACK_6M1</t>
  </si>
  <si>
    <t>FILM ROLLER MOTOR UP (FAWEMAPACKER_6M1)</t>
  </si>
  <si>
    <t>FAWEMAPACK_6M2</t>
  </si>
  <si>
    <t>FILM ROLLER MOTOR DOWN (FAWEMAPACKER_6M2)</t>
  </si>
  <si>
    <t>FAWEMAPACK_MD</t>
  </si>
  <si>
    <t>METAL DETECTOR (FAWEMAPACKER_MD)</t>
  </si>
  <si>
    <t>FAWEMAPACK_PANEL</t>
  </si>
  <si>
    <t>PACKER PANEL (FAWEMAPACKER_PANEL)</t>
  </si>
  <si>
    <t>FAWEMAPACK_PUSHR</t>
  </si>
  <si>
    <t>PUSHER CONVEYOR (FAWEMAPACKER_PUSHER)</t>
  </si>
  <si>
    <t>FAWEMAPACK_WE</t>
  </si>
  <si>
    <t>WEIGHER (FAWEMAPACKER_WE)</t>
  </si>
  <si>
    <t>FAWEMATUNEL</t>
  </si>
  <si>
    <t>TUNNEL (FAWEMATUNNEL)</t>
  </si>
  <si>
    <t>FAWEMATUNEL_6M1</t>
  </si>
  <si>
    <t>OVEN BLOWER (FAWEMATUNNEL_6M1)</t>
  </si>
  <si>
    <t>FAWEMATUNEL_6M2</t>
  </si>
  <si>
    <t>OVEN BELT CONVEYOR (FAWEMATUNNEL_6M2)</t>
  </si>
  <si>
    <t>FAWEMATUNEL_6M3</t>
  </si>
  <si>
    <t>ROLLER CONVEYOR (FAWEMATUNNEL_6M3)</t>
  </si>
  <si>
    <t>FAWEMATUNEL_6M4</t>
  </si>
  <si>
    <t>COOLING FAN (FAWEMATUNNEL_6M4)</t>
  </si>
  <si>
    <t>FAWEMATUNL_PANEL</t>
  </si>
  <si>
    <t>TUNNEL PANEL (FAWEMATUNNEL_PANEL)</t>
  </si>
  <si>
    <t>ITALPACK PACKING MACHINE</t>
  </si>
  <si>
    <t>ITALPACK_GEN</t>
  </si>
  <si>
    <t>GENERAL (ITALPACK_GEN)</t>
  </si>
  <si>
    <t>ITALPACK_M1</t>
  </si>
  <si>
    <t>VACUUM PUMP (ITALPACK_M1)</t>
  </si>
  <si>
    <t>ITALPACK_M11</t>
  </si>
  <si>
    <t>BAGS MAGEZINE UP (ITALPACK_M11)</t>
  </si>
  <si>
    <t>ITALPACK_M16</t>
  </si>
  <si>
    <t>MAIN PRODUCT FEED (ITALPACK_M16)</t>
  </si>
  <si>
    <t>ITALPACK_M2</t>
  </si>
  <si>
    <t>VACUUM PUMP (ITALPACK_M2)</t>
  </si>
  <si>
    <t>ITALPACK_M5</t>
  </si>
  <si>
    <t>OIL PUMP (ITALPACK_M5)</t>
  </si>
  <si>
    <t>ITALPACK_M50</t>
  </si>
  <si>
    <t>DOSER DVC_1 (ITALPACK_M50)</t>
  </si>
  <si>
    <t>ITALPACK_M51</t>
  </si>
  <si>
    <t>DOSER DVC_2 (ITALPACK_M51)</t>
  </si>
  <si>
    <t>ITALPACK_M52</t>
  </si>
  <si>
    <t>ROTATION (ITALPACK_M52)</t>
  </si>
  <si>
    <t>ITALPACK_M53</t>
  </si>
  <si>
    <t>VIBRATOR (ITALPACK_M53)</t>
  </si>
  <si>
    <t>ITALPACK_M60</t>
  </si>
  <si>
    <t>METAL DETECTOR CONVEYOR (ITALPACK_M60)</t>
  </si>
  <si>
    <t>ITALPACK_M7</t>
  </si>
  <si>
    <t>AGITATOR _1 (ITALPACK_M7)</t>
  </si>
  <si>
    <t>ITALPACK_M8</t>
  </si>
  <si>
    <t>AGITATOR _2 (ITALPACK_M8)</t>
  </si>
  <si>
    <t>ITALPACK_MD</t>
  </si>
  <si>
    <t>METAL DETECTOR (ITALPACK_MD)</t>
  </si>
  <si>
    <t>ITALPACK_NORDSON</t>
  </si>
  <si>
    <t>NORDSON BLUE (ITALPACK_NORDSON)</t>
  </si>
  <si>
    <t>ITALPACK_PANEL</t>
  </si>
  <si>
    <t>PANEL (ITALPACK_PANEL)</t>
  </si>
  <si>
    <t>ITALPACK_WE</t>
  </si>
  <si>
    <t>WEIGHER(ITALPACK_WE)</t>
  </si>
  <si>
    <t>ITALPACKTUNEL_M2</t>
  </si>
  <si>
    <t>OVEN FAN (ITALPACKTUNNEL_M2)</t>
  </si>
  <si>
    <t>ITALPACKTUNEL_M3</t>
  </si>
  <si>
    <t>OVEN BELT (ITALPACKTUNNEL_M3)</t>
  </si>
  <si>
    <t>ITALPACKTUNEL_M4</t>
  </si>
  <si>
    <t>COOLING FAN (ITALPACKTUNNEL_M4)</t>
  </si>
  <si>
    <t>ITALPACKTUNEL_M5</t>
  </si>
  <si>
    <t>LOWER FILM UNWIND (ITALPACKTUNNEL_M5)</t>
  </si>
  <si>
    <t>ITALPACKTUNEL_M6</t>
  </si>
  <si>
    <t>UPPER FILM UNWIND (ITALPACKTUNNEL_M6)</t>
  </si>
  <si>
    <t>ITALPACKTUNEL_M7</t>
  </si>
  <si>
    <t>CHARGING CONVEYOR (ITALPACKTUNNEL_M7)</t>
  </si>
  <si>
    <t>ITALPACKTUNL_PNL</t>
  </si>
  <si>
    <t>TUNNEL PANEL (ITALPACKTUNNEL_PANEL)</t>
  </si>
  <si>
    <t>ITALPACKTUNNEL</t>
  </si>
  <si>
    <t>TUNNEL (ITALPACKTUNNEL)</t>
  </si>
  <si>
    <t>MILLAFFB1000</t>
  </si>
  <si>
    <t>DEHUMIDIFIER DRYER MILL A (MILLAFFB1000)</t>
  </si>
  <si>
    <t>DEHUMIDIFIER</t>
  </si>
  <si>
    <t>MILLBFFB1000</t>
  </si>
  <si>
    <t>DEHUMIDIFIER DRYER MILL B (MILLBFFB1000)</t>
  </si>
  <si>
    <t>MILLCFFB1000</t>
  </si>
  <si>
    <t>DEHUMIDIFIER DRYER MILL C (MILLCFFB1000)</t>
  </si>
  <si>
    <t>MILLD_LT_113499</t>
  </si>
  <si>
    <t>MILL D QFI LT PANEL 113499</t>
  </si>
  <si>
    <t>NICHROME PACKING MACHINE</t>
  </si>
  <si>
    <t>NICHROME_CCM1</t>
  </si>
  <si>
    <t>SEMOLINA CONVEYOR (NICHROME_CCM1)</t>
  </si>
  <si>
    <t>NICHROME_CVCF</t>
  </si>
  <si>
    <t>CONSTANT VOLTAGE CONSTANT FREQUENCY (CVCF) (NICHROME_CVCF)</t>
  </si>
  <si>
    <t>NICHROME_EWF</t>
  </si>
  <si>
    <t>ELECTRONIC WEIGH FILLER (E.W.F) (NICHROME_EWF)</t>
  </si>
  <si>
    <t>NICHROME_GEN</t>
  </si>
  <si>
    <t>GENERAL (NICHROME_GEN)</t>
  </si>
  <si>
    <t>NICHROME_M003</t>
  </si>
  <si>
    <t>FILM UNWINDING (LOOPING) MOTOR (NICHROME_M003)</t>
  </si>
  <si>
    <t>NICHROME_M004</t>
  </si>
  <si>
    <t>SERVO MOTOR FILM FEED (NICHROME_M004)</t>
  </si>
  <si>
    <t>NICHROME_M005</t>
  </si>
  <si>
    <t>SERVO MOTOR AUGER (NICHROME_M005)</t>
  </si>
  <si>
    <t>NICHROME_M006</t>
  </si>
  <si>
    <t>AUGER MOTOR (NICHROME_M006)</t>
  </si>
  <si>
    <t>NICHROME_M007</t>
  </si>
  <si>
    <t>AGITATOR MOTOR (NICHROME_M007)</t>
  </si>
  <si>
    <t>NICHROME_M008</t>
  </si>
  <si>
    <t>WEB TRACKING MOTOR (NICHROME_M008)</t>
  </si>
  <si>
    <t>NICHROME_M009</t>
  </si>
  <si>
    <t>CONVEYOR MOTOR (NICHROME_M009)</t>
  </si>
  <si>
    <t>NICHROME_PANEL</t>
  </si>
  <si>
    <t>MACHINE PANEL (NICHROME_PANEL)</t>
  </si>
  <si>
    <t>NICHROME_VH1</t>
  </si>
  <si>
    <t>VERTICAL AND HORIZONTAL HEATER (NICHROME_VH1)</t>
  </si>
  <si>
    <t>NICHROME_WHR_A</t>
  </si>
  <si>
    <t>WEIGHER A (NICHROME_WEIGHER_A)</t>
  </si>
  <si>
    <t>NICHROME_WHR_B</t>
  </si>
  <si>
    <t>WEIGHER B (NICHROME_WEIGHER_B)</t>
  </si>
  <si>
    <t>SUBSTATION_5367</t>
  </si>
  <si>
    <t>QFI SUBSTATION 5367</t>
  </si>
  <si>
    <t>WRAPWM1</t>
  </si>
  <si>
    <t>WRAPPING MACHINE NEW (WRAPWM1)</t>
  </si>
  <si>
    <t>WRAPPING MACHINE</t>
  </si>
  <si>
    <t>WRAPWM2</t>
  </si>
  <si>
    <t>WRAPPING MACHINE OLD (WRAPWM2)</t>
  </si>
  <si>
    <t>LOCATION</t>
  </si>
  <si>
    <t>CANTEEN</t>
  </si>
  <si>
    <t>CANTEEN AREA</t>
  </si>
  <si>
    <t>CHEMICALRM/1</t>
  </si>
  <si>
    <t>NEW CHEMICAL ROOM</t>
  </si>
  <si>
    <t>CHEMICALRM/2</t>
  </si>
  <si>
    <t>OLD CHEMICAL/INK ROOM</t>
  </si>
  <si>
    <t>CLEAN</t>
  </si>
  <si>
    <t>CLEANING SECTION</t>
  </si>
  <si>
    <t>CLEANING SECTION FIRST FLOOR</t>
  </si>
  <si>
    <t>CLEANING SECTION SECOND FLOOR</t>
  </si>
  <si>
    <t>CLEANING SECTION THIRD FLOOR</t>
  </si>
  <si>
    <t>CLEANING SECTION FOURTH FLOOR</t>
  </si>
  <si>
    <t>CLEANING SECTION FIFTH FLOOR</t>
  </si>
  <si>
    <t>CLEANING SECTION SIXTH FLOOR</t>
  </si>
  <si>
    <t>CLEANING SECTION SEVENTH FLOOR</t>
  </si>
  <si>
    <t>CLEANING SECTION GROUND FLOOR</t>
  </si>
  <si>
    <t>CLEAN/ROOF</t>
  </si>
  <si>
    <t>CLEANING SECTION ROOF</t>
  </si>
  <si>
    <t>ELECROOM</t>
  </si>
  <si>
    <t>ELECTRICALROOM</t>
  </si>
  <si>
    <t>FGSTORE</t>
  </si>
  <si>
    <t>FINISH GOODS STORAGE AND DELIVERY AREA</t>
  </si>
  <si>
    <t>FLOUR/DEL/OFF</t>
  </si>
  <si>
    <t>FLOUR DELIVERY OFFICE AREA</t>
  </si>
  <si>
    <t>FLOUR/LOADING</t>
  </si>
  <si>
    <t>FLOUR BULK LOADING AREA</t>
  </si>
  <si>
    <t>GUARDRM</t>
  </si>
  <si>
    <t>SECURITY CHECK POINT</t>
  </si>
  <si>
    <t>INTAKE&amp;STORE</t>
  </si>
  <si>
    <t>WHEAT INTAKE AND STORAGE</t>
  </si>
  <si>
    <t>JETTY</t>
  </si>
  <si>
    <t>JETTY AREA</t>
  </si>
  <si>
    <t>LAB</t>
  </si>
  <si>
    <t>MILL LABORATORY</t>
  </si>
  <si>
    <t>MILLING SECTION</t>
  </si>
  <si>
    <t>MILLING SECTION FIRST FLOOR</t>
  </si>
  <si>
    <t>MILLING SECTION SECOND FLOOR</t>
  </si>
  <si>
    <t>MILLING SECTION THIRD FLOOR</t>
  </si>
  <si>
    <t>MILLING SECTION FOURTH FLOOR</t>
  </si>
  <si>
    <t>MILL CAPACITOR ROOM</t>
  </si>
  <si>
    <t>MILLING SECTION GROUND FLOOR</t>
  </si>
  <si>
    <t>MILL/HT/ROOM</t>
  </si>
  <si>
    <t>MILL HT PANEL ROOM</t>
  </si>
  <si>
    <t>MILL LT PANEL ROOM</t>
  </si>
  <si>
    <t>MILL/PANELRM/3F</t>
  </si>
  <si>
    <t>MILL PANEL ROOM THIRD FLOOR</t>
  </si>
  <si>
    <t>MILL/PANELRM/GF</t>
  </si>
  <si>
    <t>MILL PANEL ROOM GROUND FLOOR</t>
  </si>
  <si>
    <t>MILL/ROOF</t>
  </si>
  <si>
    <t>MILLING SECTION ROOF</t>
  </si>
  <si>
    <t>MILL/STAIRCASE</t>
  </si>
  <si>
    <t>MILL SECTION STAIRCASE</t>
  </si>
  <si>
    <t>OFFICE</t>
  </si>
  <si>
    <t>CORPORATE BUILDING</t>
  </si>
  <si>
    <t>PACK</t>
  </si>
  <si>
    <t>PACKING SECTION</t>
  </si>
  <si>
    <t>PACKING SECTION FIRST FLOOR</t>
  </si>
  <si>
    <t>PACKING SECTION SECOND FLOOR</t>
  </si>
  <si>
    <t>PACKING SECTION THIRD FLOOR</t>
  </si>
  <si>
    <t>PACK/4F</t>
  </si>
  <si>
    <t>PACKING SECTION FOURTH FLOOR</t>
  </si>
  <si>
    <t>PACK/5F</t>
  </si>
  <si>
    <t>PACKING SECTION FIFTH FLOOR</t>
  </si>
  <si>
    <t>PACKING SECTION SIXTH FLOOR</t>
  </si>
  <si>
    <t>PACKING SECTION SEVENTH FLOOR</t>
  </si>
  <si>
    <t>PACKING SECTION GROUND FLOOR</t>
  </si>
  <si>
    <t>PACK/OFFICE</t>
  </si>
  <si>
    <t>PACKING_OFFICE</t>
  </si>
  <si>
    <t>PACK/ROOF</t>
  </si>
  <si>
    <t>PACKING SECTION SECTION ROOF</t>
  </si>
  <si>
    <t>PACK/STAIRCASE</t>
  </si>
  <si>
    <t>PACKING_STAIRCASE</t>
  </si>
  <si>
    <t>PUMPRM01</t>
  </si>
  <si>
    <t>PUMP ROOM IN WORKSHOP BUILDING</t>
  </si>
  <si>
    <t>PUMPRM02</t>
  </si>
  <si>
    <t>PUMP ROOM FOR CILLERS &amp; AHU</t>
  </si>
  <si>
    <t>QFMMILL</t>
  </si>
  <si>
    <t>QFM MILLING</t>
  </si>
  <si>
    <t>SILO SECTION</t>
  </si>
  <si>
    <t>SILO SECTION FIRST FLOOR</t>
  </si>
  <si>
    <t>SILO SECTION SECOND FLOOR</t>
  </si>
  <si>
    <t>SILO SECTION THIRD FLOOR</t>
  </si>
  <si>
    <t>SILO SECTION THIRD FLOOR TERRACE</t>
  </si>
  <si>
    <t>SILO SECTION FOURTH FLOOR</t>
  </si>
  <si>
    <t>SILO SECTION FIFTH FLOOR</t>
  </si>
  <si>
    <t>SILO SECTION SIXTH FLOOR</t>
  </si>
  <si>
    <t>SILO SECTION SEVENTH FLOOR</t>
  </si>
  <si>
    <t>SILO SECTION SEVENTH FLOOR TERRACE</t>
  </si>
  <si>
    <t>SILO SECTION BASEMENT</t>
  </si>
  <si>
    <t>SILO SECTION CLEANING FIRST FLOOR</t>
  </si>
  <si>
    <t>SILO SECTION GROUND FLOOR</t>
  </si>
  <si>
    <t>SILO/HT/ROOM</t>
  </si>
  <si>
    <t>SILO HT PANEL ROOM</t>
  </si>
  <si>
    <t>SILO LT PANEL ROOM</t>
  </si>
  <si>
    <t>OPEN AREA AROUND SILO</t>
  </si>
  <si>
    <t>SILO/PANELRM/1F</t>
  </si>
  <si>
    <t>SILO SECTION PANELROOM FIRST FLOOR</t>
  </si>
  <si>
    <t>SILO/PANELRM/6F</t>
  </si>
  <si>
    <t>SILO SECTION PANELROOM SIXTH FLOOR</t>
  </si>
  <si>
    <t>SILO/STAIRCASE</t>
  </si>
  <si>
    <t>SILO SECTION STAIRCASE</t>
  </si>
  <si>
    <t>WH/001</t>
  </si>
  <si>
    <t>FLOUR STORAGE WAREHOUSE_1</t>
  </si>
  <si>
    <t>WH/002</t>
  </si>
  <si>
    <t>FLOUR STORAGE WAREHOUSE_2</t>
  </si>
  <si>
    <t>WH/003</t>
  </si>
  <si>
    <t>FLOUR STORAGE WAREHOUSE_3</t>
  </si>
  <si>
    <t>WH/SPARE</t>
  </si>
  <si>
    <t>SPARE PARTS STORE</t>
  </si>
  <si>
    <t>WHEATBUNKER</t>
  </si>
  <si>
    <t>WHEAT BUNKER</t>
  </si>
  <si>
    <t>WS/ELE&amp;MEC</t>
  </si>
  <si>
    <t>WORKSHOP - ELECTRICAL &amp; MECHANICAL</t>
  </si>
  <si>
    <t>WS/FABRIC</t>
  </si>
  <si>
    <t>WORKSHOP - WELDING &amp; FABRICATION</t>
  </si>
  <si>
    <t>WS/GEN</t>
  </si>
  <si>
    <t>WORKSHOP - A/C &amp; GENERAL</t>
  </si>
  <si>
    <t>WS/PLANT</t>
  </si>
  <si>
    <t>WORKSHOP - PLANT</t>
  </si>
  <si>
    <t>WS/VEH</t>
  </si>
  <si>
    <t>WORKSHOP - VEHICLE</t>
  </si>
  <si>
    <t>WS/VEH(DC)</t>
  </si>
  <si>
    <t>WORKSHOP - VEHICLE (DC)</t>
  </si>
  <si>
    <t>WS/VEH(GA)</t>
  </si>
  <si>
    <t>WORKSHOP - VEHICLE (GA)</t>
  </si>
  <si>
    <t>WORKSHOP - VEHICLE (SM)</t>
  </si>
  <si>
    <t>Loading/unloading kit changed for mill B compressor B2.</t>
  </si>
  <si>
    <t>Filter sleeve opened for cleaning and fixed for mill B dust collector.</t>
  </si>
  <si>
    <t>Cutter adjusted for mill B Bran Packer sewing machine.</t>
  </si>
  <si>
    <t>arif, puran, rizwan</t>
  </si>
  <si>
    <t>Guard fixed outside foodco room.</t>
  </si>
  <si>
    <t>perera, ravi</t>
  </si>
  <si>
    <t>Conveyor bush making on lathe.</t>
  </si>
  <si>
    <t>Container unloading, chain conveyor for corn and spare parts for barley 4 from ASSI.</t>
  </si>
  <si>
    <t>Nozzle repair in workshop for ship unloader 1.</t>
  </si>
  <si>
    <t>Scale side bracket fitting for barley 4.</t>
  </si>
  <si>
    <t>B6F ROLL</t>
  </si>
  <si>
    <t>BEFORE ISSUED</t>
  </si>
  <si>
    <t>QFMMWO00093-0720</t>
  </si>
  <si>
    <t>QFMMWO00094-0720</t>
  </si>
  <si>
    <t>QFMMWO00095-0720</t>
  </si>
  <si>
    <t>Elevator Breakdown.</t>
  </si>
  <si>
    <t>Roll pair changed for mill D roller body C4.</t>
  </si>
  <si>
    <t>shahin, arif, puran</t>
  </si>
  <si>
    <t>Rinsing air pressor low, so adjusted for mill C at 3/f.</t>
  </si>
  <si>
    <t>janak, rizwan</t>
  </si>
  <si>
    <t>Broken cleaning nozzle for ship unloader 1 repaired in welding workshop.</t>
  </si>
  <si>
    <t>kishor, tariq, imtiaz, sydney</t>
  </si>
  <si>
    <t>Tapuline pipe cutting for bunker no. 3.</t>
  </si>
  <si>
    <t>Shaft cleaned and greased and wrapped for barley line 4 spare drum.</t>
  </si>
  <si>
    <t>Sewing machine opened and thoroughly cleaned.</t>
  </si>
  <si>
    <t>naushad, tariq</t>
  </si>
  <si>
    <t>Sewing machine removed and fixed SM2 for mill B bran packer.</t>
  </si>
  <si>
    <t>tariq, imtiaz, naushad</t>
  </si>
  <si>
    <t>Conveyor belt aligned for 10 kg Packer.</t>
  </si>
  <si>
    <t>Cleaning nozzle removed and regular nozzle fixed for ship unloader 1.</t>
  </si>
  <si>
    <t>Bag turner adjusted for 6m belt for barley line 4.</t>
  </si>
  <si>
    <t>Bran dust collector chock so cleared at packing 7/f.</t>
  </si>
  <si>
    <t>Bag holder adjusted for mill C Bran Packer.</t>
  </si>
  <si>
    <t>Cutter and solenoid adjusted for 6m belt sewing machine for barley line 4.</t>
  </si>
  <si>
    <t>Inlet pipe chock for mill B elevator 303, so cleared.</t>
  </si>
  <si>
    <t>Dust pipe chock removed at silo 3/f.</t>
  </si>
  <si>
    <t>Mill B compressor tripped.</t>
  </si>
  <si>
    <t>Cutter adjusted for 6m belt sewing machine for barley line 4.</t>
  </si>
  <si>
    <t>Solenoid valve changed for mill B bran dust collector.</t>
  </si>
  <si>
    <t>6mm connector and damaged air pipe changed for mill B pneumatic filter at mill 3/f.</t>
  </si>
  <si>
    <t>abul, shahin, janak, arif</t>
  </si>
  <si>
    <t>Diverter moved manually for mill B at packing 6/f.</t>
  </si>
  <si>
    <t>Damaged air pipe changed for mill A roll body C4.</t>
  </si>
  <si>
    <t>Cutter adjusted for mill B 50 kg Packer.</t>
  </si>
  <si>
    <t>Tripal pipe cutting in bunker no. 3.</t>
  </si>
  <si>
    <t>Cutter changed for old barley sewing machine SM20.</t>
  </si>
  <si>
    <t>Manometer changed for old barley sewing machine.</t>
  </si>
  <si>
    <t>Repair done for sewing machine SM16 in workshop.</t>
  </si>
  <si>
    <t>Stiching belt conveyor drum work on lathe.</t>
  </si>
  <si>
    <t>Cover plates straightened for CC118.</t>
  </si>
  <si>
    <t>Belt making for jetty barley stitiching conveyor.</t>
  </si>
  <si>
    <t>Scrapper brush changed for mill B roller body B3.</t>
  </si>
  <si>
    <t>QFMMWO00097-0720</t>
  </si>
  <si>
    <t>QFMMWO00098-0720</t>
  </si>
  <si>
    <t>800-006-4930</t>
  </si>
  <si>
    <t>SPPMMS1122</t>
  </si>
  <si>
    <t>CONVEYOR BELT 1980X135</t>
  </si>
  <si>
    <t>MAPS-84027-810</t>
  </si>
  <si>
    <t>RNG-50139-010</t>
  </si>
  <si>
    <t>UVV-00093-327</t>
  </si>
  <si>
    <t>SCRAPPER KNIFE 1000 MM</t>
  </si>
  <si>
    <t>UNN-00001-699</t>
  </si>
  <si>
    <t>SPPMMS3644</t>
  </si>
  <si>
    <t>METAL RUBBER BUSH CSMU-95186-810</t>
  </si>
  <si>
    <t>9854G200/080</t>
  </si>
  <si>
    <t>QFMMWO00100-0720</t>
  </si>
  <si>
    <t>QFMMWO00101-0720</t>
  </si>
  <si>
    <t>QFMMWO00102-0720</t>
  </si>
  <si>
    <t>Bag holder rubber changed for mill B 50 kg packer.</t>
  </si>
  <si>
    <t>rizwan, arif</t>
  </si>
  <si>
    <t>QFMMWO00103-0720</t>
  </si>
  <si>
    <t>Links 60 nos. repaired and fixed for silo chain conveyor CC117 and maintenance done.</t>
  </si>
  <si>
    <t>QFMMWO00104-0720</t>
  </si>
  <si>
    <t>C4</t>
  </si>
  <si>
    <t>QFMMWO00105-0720</t>
  </si>
  <si>
    <t>BLOWER M2600</t>
  </si>
  <si>
    <t>BLOWER 6602</t>
  </si>
  <si>
    <t>BRAN FILTER</t>
  </si>
  <si>
    <t xml:space="preserve">Preventive maintenance done for mill A bowers and filter changed for M2600 blower.	</t>
  </si>
  <si>
    <t>Preventive maintenance done for mill D bowers and filter changed for M6602 blower.</t>
  </si>
  <si>
    <t>QFMMWO00106-0720</t>
  </si>
  <si>
    <t>QFMMWO00107-0720</t>
  </si>
  <si>
    <t>QFMMWO00108-0720</t>
  </si>
  <si>
    <t>Damaged metal rubber bush changed for mill A S1 purifier.</t>
  </si>
  <si>
    <t xml:space="preserve">	
QFMMWO00109-0720</t>
  </si>
  <si>
    <t>Broken belt changed for small belt conveyor for Fawema.</t>
  </si>
  <si>
    <t>QFIMWO00069-0720</t>
  </si>
  <si>
    <t>QFIMWO00070-0720</t>
  </si>
  <si>
    <t>QFIMWO00071-0720</t>
  </si>
  <si>
    <t>Pully with taper bush 1610-19 (Cash)</t>
  </si>
  <si>
    <t xml:space="preserve">Stitching  machine </t>
  </si>
  <si>
    <t>Elbow connector 10mm</t>
  </si>
  <si>
    <t>6004-2Z</t>
  </si>
  <si>
    <t>Ball Bearing 6004-2Z/C3</t>
  </si>
  <si>
    <t>Nichrome m/c</t>
  </si>
  <si>
    <t>Thermostat valve 2901-0069-00</t>
  </si>
  <si>
    <t>Mill A,A1 Compressor</t>
  </si>
  <si>
    <t>SPPMMS1406</t>
  </si>
  <si>
    <t>35x52x7mm</t>
  </si>
  <si>
    <t>oil seal 35x52x7mm</t>
  </si>
  <si>
    <t>SPROCKET 12B-3/4" 57 TEETH</t>
  </si>
  <si>
    <t>SPROCKET 12B-3/4" 15 TEETH</t>
  </si>
  <si>
    <t>SPROCKET 12B-3/4" 13 TEETH</t>
  </si>
  <si>
    <t>SYNTHETIC HOSE 10 MM</t>
  </si>
  <si>
    <t>6002-DDU</t>
  </si>
  <si>
    <t>CNGNXX0768</t>
  </si>
  <si>
    <t>BALL BEARING 6002-DDU</t>
  </si>
  <si>
    <t>SYNTHETIC HOSE 8 MM</t>
  </si>
  <si>
    <t>2902-0161-00</t>
  </si>
  <si>
    <t>C2</t>
  </si>
  <si>
    <t>OIL SEAL 35X52X7MM</t>
  </si>
  <si>
    <t>HYDRAULIC HOSE 250 BAR</t>
  </si>
  <si>
    <t>B1</t>
  </si>
  <si>
    <t xml:space="preserve">                Maintenance - Mechanical Over Time for the month Aug_ 2020 - Total</t>
  </si>
  <si>
    <t>Air leakage repaired for feed roll for mill C roller body C9.</t>
  </si>
  <si>
    <t>Air cylinder changed for feed roll for mill C roller body C4.</t>
  </si>
  <si>
    <t>Rubber cut for ship unloader 1 emergency door for dust collector tower.</t>
  </si>
  <si>
    <t>Preventive maintenance done for Alapala elevator and chain conveyor.</t>
  </si>
  <si>
    <t>Patch work done for silo elevator BE101 at basement.</t>
  </si>
  <si>
    <t>Stiching belt conveyor new roller plate machining work and pipe cutting.</t>
  </si>
  <si>
    <t>QFMMWO00112-0720</t>
  </si>
  <si>
    <t>QFMMWO00113-0720</t>
  </si>
  <si>
    <t>Cyclone outlet side diverter fixed for mill C passage C1A at 4/f.</t>
  </si>
  <si>
    <t>Impact machine chocked for mill A at 2/f, so opened and fixed.</t>
  </si>
  <si>
    <t>Outlet pipe opened for cleaning for mill B cleaning bin 309.</t>
  </si>
  <si>
    <t>ravi</t>
  </si>
  <si>
    <t xml:space="preserve">Adjustment done for feed roll for mill C roller body C7. </t>
  </si>
  <si>
    <t>abul, shahin, arif, rizwan</t>
  </si>
  <si>
    <t>Air pipe leakage repaired for mill A  packing 7/f slide gate.</t>
  </si>
  <si>
    <t>Damaged roll changed for roll conveyor for mill A Palletizer.</t>
  </si>
  <si>
    <t>Cyclone outlet pipe Y fitting for mill C at 4/f.</t>
  </si>
  <si>
    <t>Grinding and fluting done for mill B3 roll.</t>
  </si>
  <si>
    <t>Bunker no. 5 repaired, 6 nos. sheets fixed.</t>
  </si>
  <si>
    <t>Patch work done for silo intake line at 1/f.</t>
  </si>
  <si>
    <t>kihosr, imtiaz</t>
  </si>
  <si>
    <t>Choke removed for silo dust bin at G/F.</t>
  </si>
  <si>
    <t>Broken chain repaired for lifting table for mill A Palletizer.</t>
  </si>
  <si>
    <t>abul, raviullah</t>
  </si>
  <si>
    <t>Rinsing air pressure low for mill A, worn out diaphragm changed for PVD valve at mill 3/f.</t>
  </si>
  <si>
    <t>shahin, arif, janak, rizwan</t>
  </si>
  <si>
    <t>Solenoid valve changed for mill B 50 kg Palletizer.</t>
  </si>
  <si>
    <t>Air leakage repaired and air connector changed for silo intake scale.</t>
  </si>
  <si>
    <t>Stitching conveyor modified for 6m Barley line 4, roller and belt conveyor fixed.</t>
  </si>
  <si>
    <t>kishor, sydney, imtiaz, tariq</t>
  </si>
  <si>
    <t>Flexible pipe sleeve cleaned for ship unloader 2.</t>
  </si>
  <si>
    <t>Holes made for bucket for silo forklift.</t>
  </si>
  <si>
    <t>SPPMMS5078</t>
  </si>
  <si>
    <t>FLOW CONTROL VALVE 8 MM</t>
  </si>
  <si>
    <t>1/8-GS8D</t>
  </si>
  <si>
    <t>SYNTHETIC AIR HOSE 6MM</t>
  </si>
  <si>
    <t>6 MTR</t>
  </si>
  <si>
    <t>SYNTHETIC AIR HOSE 8MM</t>
  </si>
  <si>
    <t>SPPMMS9448</t>
  </si>
  <si>
    <t>NEEDLE BEARING NRB-02213</t>
  </si>
  <si>
    <t>UNN-48119-003</t>
  </si>
  <si>
    <t>MWPX-81095-810</t>
  </si>
  <si>
    <t>1095-810</t>
  </si>
  <si>
    <t>UNM-29008-013</t>
  </si>
  <si>
    <t>RGL-83068-810</t>
  </si>
  <si>
    <t>BE103, B/M HOPPER</t>
  </si>
  <si>
    <t>7ltr</t>
  </si>
  <si>
    <t>Synthetic air hose 10mm</t>
  </si>
  <si>
    <t>Roller chain 12B-3/4"</t>
  </si>
  <si>
    <t>Ball bearing 6002-DDU</t>
  </si>
  <si>
    <t>metal scraper 2"</t>
  </si>
  <si>
    <t>16B-1"2W</t>
  </si>
  <si>
    <t>chain lock 16B-1"</t>
  </si>
  <si>
    <t>Unloading valve kit</t>
  </si>
  <si>
    <t>Mill C,C2 compressor</t>
  </si>
  <si>
    <t>hand golves</t>
  </si>
  <si>
    <t>35ltr</t>
  </si>
  <si>
    <t>Mill marmak m/c</t>
  </si>
  <si>
    <t>CNGNXX0198</t>
  </si>
  <si>
    <t>BLK-2"</t>
  </si>
  <si>
    <t>pvc black tape 2"</t>
  </si>
  <si>
    <t>Mill B,B2 compressor</t>
  </si>
  <si>
    <t>flow control valve 8mm</t>
  </si>
  <si>
    <t>Synthetic air hose 6mm</t>
  </si>
  <si>
    <t>6mtr</t>
  </si>
  <si>
    <t>Needle bearing  NRB-02213</t>
  </si>
  <si>
    <t>QFMMWO00001-0820</t>
  </si>
  <si>
    <t>QFMMWO00004-0820</t>
  </si>
  <si>
    <t>Hydraulic oil changed for Marmak.</t>
  </si>
  <si>
    <t>35 LIT</t>
  </si>
  <si>
    <t>QFMMWO00002-0820</t>
  </si>
  <si>
    <t>MILL 3/F FILTER PVD VALVE</t>
  </si>
  <si>
    <t>QFMMWO00003-0820</t>
  </si>
  <si>
    <t>QFMMWO00005-0820</t>
  </si>
  <si>
    <t>Cross joint changed for packing 7/f mini sifter.</t>
  </si>
  <si>
    <t>abul, shahin, raviullah</t>
  </si>
  <si>
    <r>
      <t xml:space="preserve">Maintenance Time record -  Break down  Aug  2020        </t>
    </r>
    <r>
      <rPr>
        <b/>
        <sz val="14"/>
        <color theme="1"/>
        <rFont val="Calibri"/>
        <family val="2"/>
        <scheme val="minor"/>
      </rPr>
      <t xml:space="preserve">Mech / </t>
    </r>
  </si>
  <si>
    <t xml:space="preserve">Maintenance Time record  Aug  2020               Mech / </t>
  </si>
  <si>
    <t>Depositing belt, belt table, 2 nos. bearings and air cylinder changed for mill B Palletizer.</t>
  </si>
  <si>
    <t>Feed roll cover opened for cleaning for all mills.</t>
  </si>
  <si>
    <t>Hopper and elbow removed from silo basement for BE103, repaired in welding workshop.</t>
  </si>
  <si>
    <t>kishor, sydney, imtiaz, tariq, kishan</t>
  </si>
  <si>
    <t>Tension, 20 mm given for silo CC103.</t>
  </si>
  <si>
    <t>Tension, 8 mm given for silo CC102.</t>
  </si>
  <si>
    <t>Feed roll cover fixed for mill A and B roller bodies.</t>
  </si>
  <si>
    <t>mohseen, azad, puran</t>
  </si>
  <si>
    <t>Both side net cover fixed for mill B Palletizer.</t>
  </si>
  <si>
    <t>Mill C started with miller.</t>
  </si>
  <si>
    <t>Feed gate adjusted for mill C roller  body C7.</t>
  </si>
  <si>
    <t>MUSA-50077-010</t>
  </si>
  <si>
    <t>UXN-24038-210</t>
  </si>
  <si>
    <t>UXN-24038-206</t>
  </si>
  <si>
    <t>MINISIFTER, PACK 7/F</t>
  </si>
  <si>
    <t>QFMMWO00006-0820</t>
  </si>
  <si>
    <t>abul, arif, shahin, robel, durga,</t>
  </si>
  <si>
    <t>BALL BEARING 3305</t>
  </si>
  <si>
    <t>SPPMMS5064</t>
  </si>
  <si>
    <t>QFMMWO00007-0820</t>
  </si>
  <si>
    <t>QFMMWO00008-0820</t>
  </si>
  <si>
    <t>QFMMWO00009-0820</t>
  </si>
  <si>
    <t>QFMMWO00010-0820</t>
  </si>
  <si>
    <t>Roll pair changed for mill B roller body B3(2).</t>
  </si>
  <si>
    <t>arif, janak, durga</t>
  </si>
  <si>
    <t>Connectors and unions changed for intake dust collector for silo at 5/f.</t>
  </si>
  <si>
    <t>naushad, rizwan, robel</t>
  </si>
  <si>
    <t>naushad, robel, rizwan</t>
  </si>
  <si>
    <t>Air pipe leakage repaired for mill A diverter at mill 2/f.</t>
  </si>
  <si>
    <t>Preventive maintenance done for mill D roller bodies.</t>
  </si>
  <si>
    <t>Preventive maintence done for Mill A Palletizer.</t>
  </si>
  <si>
    <t>abul, shahin, arif, durga</t>
  </si>
  <si>
    <t>Preventive maintenance done for blowers at g/f and 4/f.</t>
  </si>
  <si>
    <t>janak, rizwan,robel</t>
  </si>
  <si>
    <t>Broken inspection glass changed for dust collectors (2 nos.) for mill C at 2/f.</t>
  </si>
  <si>
    <t>Hub with lever changed for mill C roller body C8 and B4F.</t>
  </si>
  <si>
    <t>Roll pair changed for mill C roller body B3.</t>
  </si>
  <si>
    <t>arif, janak, rizwan, robel</t>
  </si>
  <si>
    <t>Chute fixed for silo bin 137.</t>
  </si>
  <si>
    <t>6mm air connector changed for sewing machine SM22 for barley line 4.</t>
  </si>
  <si>
    <t>Missing screw fixed for sewing machine SM22 for barley line 4.</t>
  </si>
  <si>
    <t>Bunker no. 4 sheets repaired.</t>
  </si>
  <si>
    <t>Inlet pipe leakage repaired for mill C cleaning side scale.</t>
  </si>
  <si>
    <t>azad, mohseen, puran</t>
  </si>
  <si>
    <t>Bearings greased for mill C scourer.</t>
  </si>
  <si>
    <t>Beater bars, 16 nos. and bearings changed for mill C scourer.</t>
  </si>
  <si>
    <t>abul, arif, shahin, janak</t>
  </si>
  <si>
    <t>Pneumatic filter opened for filter sleeves cleaning for mill D.</t>
  </si>
  <si>
    <t>durga, robel</t>
  </si>
  <si>
    <t>Air pipe leakage repaired for mill B diverter at packing 6/f.</t>
  </si>
  <si>
    <t>25 kg setting done for mill A Palletizer.</t>
  </si>
  <si>
    <t>Rubber fixed for emergency door for for ship unloader 2.</t>
  </si>
  <si>
    <t>Leakage repaired for air lock for ship unloader 2.</t>
  </si>
  <si>
    <t>Portal conveyor checked for ship unloader 2 for stuck debris.</t>
  </si>
  <si>
    <t>Broken frame pasted and repaired the portable bag closer NP7A for mill.</t>
  </si>
  <si>
    <t>Silo transfer scale cover opened and manually discharged and 4/f transfer pipe opened and fixed.</t>
  </si>
  <si>
    <t>5 mm chain tension given for Stacker 2.</t>
  </si>
  <si>
    <t>Adjustment done for sewing machine for old barley.</t>
  </si>
  <si>
    <t>Mill compressor A1 tripped, so A2 started.</t>
  </si>
  <si>
    <t>Solenoid valve changed for aspiration valve 3826/27 bin 333 at packing 7/F.</t>
  </si>
  <si>
    <t>Rinsing air pressure adjusted for mill C at 3/f.</t>
  </si>
  <si>
    <t>Feeler and cutter adjusted for old barley sewing machine.</t>
  </si>
  <si>
    <t>MDDK-82274-760</t>
  </si>
  <si>
    <t>MHXF-83017-810</t>
  </si>
  <si>
    <t>STRAIGHT CONNECTOR 12MM</t>
  </si>
  <si>
    <t>TN9/MT33</t>
  </si>
  <si>
    <t>SPPMMS7415</t>
  </si>
  <si>
    <t>BEARING 3305-EKTN9/3</t>
  </si>
  <si>
    <t>GRLA-1/8</t>
  </si>
  <si>
    <t>SPPMMS5002</t>
  </si>
  <si>
    <t>FLOW CONTROL VALVE 6 MM</t>
  </si>
  <si>
    <t>A84/2134</t>
  </si>
  <si>
    <t>V BELT A84/2134</t>
  </si>
  <si>
    <t>QFMMWO00019-0820</t>
  </si>
  <si>
    <t>QFMMWO00020-0820</t>
  </si>
  <si>
    <t>C8</t>
  </si>
  <si>
    <t>QFMMWO00021-0820</t>
  </si>
  <si>
    <t>QFMMWO00024-0820</t>
  </si>
  <si>
    <t>QFMMWO00022-0820</t>
  </si>
  <si>
    <t>DUST COLLECTOR M2054</t>
  </si>
  <si>
    <t>Solenoid valve changed for mill A dust collector (M2054) at cleaning 6/f.</t>
  </si>
  <si>
    <t>B4F</t>
  </si>
  <si>
    <t>QFMMWO00025-0820</t>
  </si>
  <si>
    <t>QFMMWO00026-0820</t>
  </si>
  <si>
    <t xml:space="preserve">MILL </t>
  </si>
  <si>
    <t>S1 PURIFIER</t>
  </si>
  <si>
    <t>Roller bearings cleaned and greased.</t>
  </si>
  <si>
    <t>Roll shifting.</t>
  </si>
  <si>
    <t>robel, ravi</t>
  </si>
  <si>
    <t>Belt washed in water for metal detector.</t>
  </si>
  <si>
    <t>rizwan, ravi, robel</t>
  </si>
  <si>
    <t>Belt roll knurled on lathe for mill B Palletizer.</t>
  </si>
  <si>
    <t>Breather rubber changed for mill A bran scale at mill 1/f.</t>
  </si>
  <si>
    <t>Belt holding shaft turned and tension given for mill B Palletizer.</t>
  </si>
  <si>
    <t>Links, 02 nos. removed and tension adjsuted for silo chain conveyor CC103.</t>
  </si>
  <si>
    <t>Tension given for silo CC102.</t>
  </si>
  <si>
    <t>Perforation done for silo intake elevator bucket belt.</t>
  </si>
  <si>
    <t>Leakage repaired for jetty conveyor Q3.</t>
  </si>
  <si>
    <t>Plate cutting and flat bar cutting for barley 4 stitcing coveyor modification.</t>
  </si>
  <si>
    <t>Choke cleared for mill C screw conveyor hopper at mill 4/f.</t>
  </si>
  <si>
    <t>Leakage repaired for mill B flour bin at packing 2/f.</t>
  </si>
  <si>
    <t>Choke cleared for mill C gluton chemical feeder.</t>
  </si>
  <si>
    <t>Mil B bran line choke cleared at mill 2/f.</t>
  </si>
  <si>
    <t>Feed roll checked for mill D roll C5.</t>
  </si>
  <si>
    <t>Inlet pipe support making and fixing for mill A Scourer.</t>
  </si>
  <si>
    <t>Brken bolt changed for 10 kg packer bag holder.</t>
  </si>
  <si>
    <t>Feed roll adjusted for mill A roller body C8.</t>
  </si>
  <si>
    <t>Damaged belt joint repaired for S/M belt conveyor for mill A 50 kg packer.</t>
  </si>
  <si>
    <t>Stuck broken bucket removed from scale no 4 for barley line 4.</t>
  </si>
  <si>
    <t>Broken bucket, 02 nos. removed from elevator and new one fixed for barley line 4.</t>
  </si>
  <si>
    <t>kishor, tariq, sydney, imtiaz</t>
  </si>
  <si>
    <t>Hole making for bucket for silo intake elevator bucket belt.</t>
  </si>
  <si>
    <t>Oil cleaned for silo BE102.</t>
  </si>
  <si>
    <t>Wooden slat removed and belt fixed for 8m stitching conveyor for barley line 4.</t>
  </si>
  <si>
    <t>Leakage repaired for silo chain conveyor CC102.</t>
  </si>
  <si>
    <t>arif, rizwan, robelf</t>
  </si>
  <si>
    <t>Rubber sleeve changed for mill C bran bin 463.</t>
  </si>
  <si>
    <t>Vacuum hose repaired and fixed for Fawema.</t>
  </si>
  <si>
    <t>Rubber sleeve changed for mill C bran bin 461.</t>
  </si>
  <si>
    <t>naushad, janak, raviullah</t>
  </si>
  <si>
    <t>abul, naushad, janak, robel, raviullah, durga</t>
  </si>
  <si>
    <t xml:space="preserve">Preventive maintenance done for mill D cleaning side and blowers. </t>
  </si>
  <si>
    <t>Preventive maintenance done for mill A roller bodies and milling side.
Motor belt changed for C4 roll body.
Motor belt changed for C8 roll body.
Roll cylinder changed for C1A roll body.
Roll cylinder changed for C7 roll body.</t>
  </si>
  <si>
    <t>Hopper MAK repaired and fixed for mill B bin 309 at 1/f.</t>
  </si>
  <si>
    <t>abul, janak, raviuallah, perera</t>
  </si>
  <si>
    <t>Painting done for mill A cleaning side elevators boot.</t>
  </si>
  <si>
    <t>budha</t>
  </si>
  <si>
    <t>Elevator hopper and pipe and elbow repaired and fitted for silo elevator BE103.</t>
  </si>
  <si>
    <t>Conveyor belt alignment done for 6m stitching belt for barley line 4.</t>
  </si>
  <si>
    <t>Sheet repaired for bunker 4.</t>
  </si>
  <si>
    <t>kishor, janak, sydney, ravi</t>
  </si>
  <si>
    <t>Choke cleared for mill B flour line at mill 2/f.</t>
  </si>
  <si>
    <t>Air leakage repaired for mill B bran packer scale.</t>
  </si>
  <si>
    <t>Sput pipe fixed after cleaning for silo bin 117.</t>
  </si>
  <si>
    <t>L</t>
  </si>
  <si>
    <t>Bearing changed for mill D air lock C4.</t>
  </si>
  <si>
    <t>abul, janak, mohseen, ravi</t>
  </si>
  <si>
    <t>Outlet pipe fixed for mill B cleaning side bin 309 at g/f.</t>
  </si>
  <si>
    <t>Metal detector shifted from packing 1/f to yard side.</t>
  </si>
  <si>
    <t>naushad, janak, mohseen, raviullah</t>
  </si>
  <si>
    <t>Rubber sleeve changed for mill B bran bin 362 at packing 1/f.</t>
  </si>
  <si>
    <t>Leakage repaired for silo intake elevator BE102.</t>
  </si>
  <si>
    <t>Leakage repaired for head section for silo elevator BE101.</t>
  </si>
  <si>
    <t>Looper  adjusted for semolina sewing machine at packing 1/f.</t>
  </si>
  <si>
    <t>Height adjusted for stitching belt conveyor for 8m belt for braley line 4.</t>
  </si>
  <si>
    <t>kishro, sydney, tariq, imtiaz, kishan</t>
  </si>
  <si>
    <t>Tension, 8mm given for jetty conveyor Q1.</t>
  </si>
  <si>
    <t>Gear box oil level checked for cable drum for ship unloader 1.</t>
  </si>
  <si>
    <t>Mill C diverter 4772/73 manually operated at mill 2/f.</t>
  </si>
  <si>
    <t>arif, rizwan, puran</t>
  </si>
  <si>
    <t>Air cylinder (40*125)  changed for mill A Bran Packer.</t>
  </si>
  <si>
    <t>Work in oil plant.</t>
  </si>
  <si>
    <t>UXN-54012-075</t>
  </si>
  <si>
    <t>UNS-23089-010</t>
  </si>
  <si>
    <t>50 KG SCREW</t>
  </si>
  <si>
    <t>C1A ROLL</t>
  </si>
  <si>
    <t>QFMMWO00032-0820</t>
  </si>
  <si>
    <t>QFMMWO00033-0820</t>
  </si>
  <si>
    <t>C7 ROLL</t>
  </si>
  <si>
    <t>Bearing changed for mill B 50 kg packer FOR SCREW FEEDER (FAST FEED) BIN 341 at packing 2/f.</t>
  </si>
  <si>
    <t>QFMMWO00034-0820</t>
  </si>
  <si>
    <t>Solenoid valve and limit switch changed for mill C roller body C1A.</t>
  </si>
  <si>
    <t>Air cylinder changed for mill C roller body C6 feed roll.</t>
  </si>
  <si>
    <t>Filler no. 2 screw chocked, so choke removed for Fawema.</t>
  </si>
  <si>
    <t>3 mm tension given for jetty barley elevator.</t>
  </si>
  <si>
    <t>Gear box oil level checked for jetty conveyor Q3.</t>
  </si>
  <si>
    <t>5 mm tension given for barley line 4 stitching belt conveyor.</t>
  </si>
  <si>
    <t>Hole making completed for bucket for silo intake elevator bucket belt.</t>
  </si>
  <si>
    <t>Air pipe leakage repaired for barley line 4 dust collector.</t>
  </si>
  <si>
    <t>BE101 vibration reading taken.</t>
  </si>
  <si>
    <t>Broken bolt changed for gear box base platform for silo elevato BE101 at 7/f.</t>
  </si>
  <si>
    <t>Air pipe and connector changed for air cylinder for mill A roller body C3.</t>
  </si>
  <si>
    <t>Key changed for belt pulley for mill A roller body C4 feed roll.</t>
  </si>
  <si>
    <t>Air pipe leakage repaired for mill B 50 kg scale at packing 2/f.</t>
  </si>
  <si>
    <t>1MTR</t>
  </si>
  <si>
    <t>QFMMWO00037-0820</t>
  </si>
  <si>
    <t>QFMMWO00038-0820</t>
  </si>
  <si>
    <t>QFMMWO00039-0820</t>
  </si>
  <si>
    <t>AIRLOCK C4</t>
  </si>
  <si>
    <t>QFMMWO00040-0820</t>
  </si>
  <si>
    <t>CNGNXX0779</t>
  </si>
  <si>
    <t>QFMMWO00041-0820</t>
  </si>
  <si>
    <t>C3 ROLL</t>
  </si>
  <si>
    <t>5/F FILTER INTAKE</t>
  </si>
  <si>
    <t>QFMMWO00042-0820</t>
  </si>
  <si>
    <t>Bran line given from 2/f to g/f from mill A and mill B for bran packing.</t>
  </si>
  <si>
    <t>abul, shahin, naushad, azad, mohseen, durga, robel</t>
  </si>
  <si>
    <t>Metal detector conveyor shifted from packing 2/f to g/f.</t>
  </si>
  <si>
    <t>abul, janak, ravi, durga</t>
  </si>
  <si>
    <t>Press foot and throat guide adjusted for mill B 50 kg bag stitching machine.</t>
  </si>
  <si>
    <t>Worked in oil plant.</t>
  </si>
  <si>
    <t>Limit switch changed for mill D roller body 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</si>
</sst>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164" formatCode="[$-409]h:mm\ AM/PM;@"/>
    <numFmt numFmtId="165" formatCode="[$-409]d\-mmm;@"/>
    <numFmt numFmtId="166" formatCode="0.000"/>
    <numFmt numFmtId="167" formatCode="[$-409]d\-mmm\-yy;@"/>
    <numFmt numFmtId="168" formatCode="0.0"/>
  </numFmts>
  <fonts count="48" x14ac:knownFonts="1">
    <font>
      <sz val="11"/>
      <color theme="1"/>
      <name val="Calibri"/>
      <family val="2"/>
      <scheme val="minor"/>
    </font>
    <font>
      <b/>
      <sz val="11"/>
      <color theme="1"/>
      <name val="Calibri"/>
      <family val="2"/>
      <scheme val="minor"/>
    </font>
    <font>
      <b/>
      <sz val="20"/>
      <color theme="1"/>
      <name val="Calibri"/>
      <family val="2"/>
      <scheme val="minor"/>
    </font>
    <font>
      <sz val="11"/>
      <color rgb="FF000000"/>
      <name val="Calibri"/>
      <family val="2"/>
      <scheme val="minor"/>
    </font>
    <font>
      <vertAlign val="superscript"/>
      <sz val="11"/>
      <color theme="1"/>
      <name val="Calibri"/>
      <family val="2"/>
      <scheme val="minor"/>
    </font>
    <font>
      <sz val="9"/>
      <color indexed="81"/>
      <name val="Tahoma"/>
      <family val="2"/>
    </font>
    <font>
      <b/>
      <sz val="9"/>
      <color indexed="81"/>
      <name val="Tahoma"/>
      <family val="2"/>
    </font>
    <font>
      <b/>
      <sz val="18"/>
      <color theme="1"/>
      <name val="Calibri"/>
      <family val="2"/>
      <scheme val="minor"/>
    </font>
    <font>
      <b/>
      <sz val="14"/>
      <color theme="1"/>
      <name val="Calibri"/>
      <family val="2"/>
      <scheme val="minor"/>
    </font>
    <font>
      <sz val="9"/>
      <color theme="1"/>
      <name val="Calibri"/>
      <family val="2"/>
      <scheme val="minor"/>
    </font>
    <font>
      <sz val="15.4"/>
      <color theme="1"/>
      <name val="Calibri"/>
      <family val="2"/>
      <scheme val="minor"/>
    </font>
    <font>
      <b/>
      <sz val="12"/>
      <color theme="1"/>
      <name val="Calibri"/>
      <family val="2"/>
      <scheme val="minor"/>
    </font>
    <font>
      <sz val="12"/>
      <color theme="1"/>
      <name val="Calibri"/>
      <family val="2"/>
      <scheme val="minor"/>
    </font>
    <font>
      <sz val="11"/>
      <color rgb="FF000000"/>
      <name val="Calibri"/>
      <family val="2"/>
    </font>
    <font>
      <i/>
      <sz val="11"/>
      <color theme="1"/>
      <name val="Calibri"/>
      <family val="2"/>
      <scheme val="minor"/>
    </font>
    <font>
      <b/>
      <i/>
      <sz val="11"/>
      <color theme="1"/>
      <name val="Calibri"/>
      <family val="2"/>
      <scheme val="minor"/>
    </font>
    <font>
      <sz val="10"/>
      <name val="Arial"/>
      <family val="2"/>
    </font>
    <font>
      <b/>
      <sz val="18"/>
      <color theme="1"/>
      <name val="Times New Roman"/>
      <family val="1"/>
    </font>
    <font>
      <sz val="10"/>
      <color theme="1"/>
      <name val="Times New Roman"/>
      <family val="1"/>
    </font>
    <font>
      <b/>
      <sz val="14"/>
      <color theme="1"/>
      <name val="Times New Roman"/>
      <family val="1"/>
    </font>
    <font>
      <b/>
      <sz val="10"/>
      <color theme="1"/>
      <name val="Times New Roman"/>
      <family val="1"/>
    </font>
    <font>
      <b/>
      <sz val="10"/>
      <name val="Times New Roman"/>
      <family val="1"/>
    </font>
    <font>
      <b/>
      <sz val="11"/>
      <color rgb="FFFF0000"/>
      <name val="Calibri"/>
      <family val="2"/>
    </font>
    <font>
      <b/>
      <sz val="11"/>
      <name val="Calibri"/>
      <family val="2"/>
    </font>
    <font>
      <sz val="11"/>
      <name val="Times New Roman"/>
      <family val="1"/>
    </font>
    <font>
      <sz val="10"/>
      <name val="Times New Roman"/>
      <family val="1"/>
    </font>
    <font>
      <sz val="11"/>
      <color theme="1"/>
      <name val="Times New Roman"/>
      <family val="1"/>
    </font>
    <font>
      <sz val="11"/>
      <name val="Calibri"/>
      <family val="2"/>
    </font>
    <font>
      <sz val="11"/>
      <color theme="1"/>
      <name val="Calibri"/>
      <family val="2"/>
      <scheme val="minor"/>
    </font>
    <font>
      <sz val="10"/>
      <color rgb="FF000000"/>
      <name val="Arial"/>
      <family val="2"/>
    </font>
    <font>
      <sz val="20"/>
      <color theme="1"/>
      <name val="Calibri"/>
      <family val="2"/>
      <scheme val="minor"/>
    </font>
    <font>
      <sz val="22"/>
      <color theme="1"/>
      <name val="Calibri"/>
      <family val="2"/>
      <scheme val="minor"/>
    </font>
    <font>
      <sz val="14"/>
      <color theme="1"/>
      <name val="Calibri"/>
      <family val="2"/>
      <scheme val="minor"/>
    </font>
    <font>
      <i/>
      <sz val="11"/>
      <name val="Calibri"/>
      <family val="2"/>
      <scheme val="minor"/>
    </font>
    <font>
      <sz val="16"/>
      <color theme="1"/>
      <name val="Calibri"/>
      <family val="2"/>
      <scheme val="minor"/>
    </font>
    <font>
      <sz val="10.5"/>
      <color theme="1"/>
      <name val="Calibri"/>
      <family val="2"/>
      <scheme val="minor"/>
    </font>
    <font>
      <sz val="13"/>
      <color theme="1"/>
      <name val="Calibri"/>
      <family val="2"/>
      <scheme val="minor"/>
    </font>
    <font>
      <sz val="10"/>
      <color theme="1"/>
      <name val="Calibri"/>
      <family val="2"/>
      <scheme val="minor"/>
    </font>
    <font>
      <sz val="11"/>
      <name val="Calibri"/>
      <family val="2"/>
      <scheme val="minor"/>
    </font>
    <font>
      <b/>
      <sz val="11"/>
      <name val="Calibri"/>
      <family val="2"/>
      <scheme val="minor"/>
    </font>
    <font>
      <sz val="11"/>
      <color theme="1"/>
      <name val="Calibri"/>
      <family val="2"/>
    </font>
    <font>
      <sz val="10"/>
      <color rgb="FFFF0000"/>
      <name val="Times New Roman"/>
      <family val="1"/>
    </font>
    <font>
      <sz val="36"/>
      <color theme="1"/>
      <name val="Calibri"/>
      <family val="2"/>
      <scheme val="minor"/>
    </font>
    <font>
      <b/>
      <sz val="24"/>
      <color theme="1"/>
      <name val="Calibri"/>
      <family val="2"/>
      <scheme val="minor"/>
    </font>
    <font>
      <b/>
      <sz val="28"/>
      <color theme="1"/>
      <name val="Calibri"/>
      <family val="2"/>
      <scheme val="minor"/>
    </font>
    <font>
      <sz val="8"/>
      <name val="Calibri"/>
      <family val="2"/>
      <scheme val="minor"/>
    </font>
    <font>
      <strike/>
      <sz val="10"/>
      <color rgb="FF000000"/>
      <name val="Arial"/>
      <family val="2"/>
    </font>
    <font>
      <strike/>
      <sz val="10"/>
      <name val="Arial"/>
      <family val="2"/>
    </font>
  </fonts>
  <fills count="21">
    <fill>
      <patternFill patternType="none"/>
    </fill>
    <fill>
      <patternFill patternType="gray125"/>
    </fill>
    <fill>
      <patternFill patternType="solid">
        <fgColor theme="2" tint="-0.249977111117893"/>
        <bgColor indexed="64"/>
      </patternFill>
    </fill>
    <fill>
      <patternFill patternType="solid">
        <fgColor theme="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indexed="9"/>
        <bgColor indexed="64"/>
      </patternFill>
    </fill>
    <fill>
      <patternFill patternType="solid">
        <fgColor rgb="FFD8F3AD"/>
        <bgColor indexed="64"/>
      </patternFill>
    </fill>
    <fill>
      <patternFill patternType="solid">
        <fgColor theme="3" tint="0.79998168889431442"/>
        <bgColor indexed="64"/>
      </patternFill>
    </fill>
    <fill>
      <patternFill patternType="solid">
        <fgColor theme="9"/>
        <bgColor indexed="64"/>
      </patternFill>
    </fill>
    <fill>
      <patternFill patternType="solid">
        <fgColor theme="4" tint="0.59999389629810485"/>
        <bgColor theme="4" tint="0.59999389629810485"/>
      </patternFill>
    </fill>
    <fill>
      <patternFill patternType="solid">
        <fgColor theme="4" tint="0.79998168889431442"/>
        <bgColor indexed="64"/>
      </patternFill>
    </fill>
    <fill>
      <patternFill patternType="solid">
        <fgColor rgb="FFFFCC99"/>
        <bgColor indexed="64"/>
      </patternFill>
    </fill>
    <fill>
      <patternFill patternType="solid">
        <fgColor rgb="FFFF0000"/>
        <bgColor indexed="64"/>
      </patternFill>
    </fill>
    <fill>
      <patternFill patternType="solid">
        <fgColor theme="9" tint="0.79998168889431442"/>
        <bgColor indexed="64"/>
      </patternFill>
    </fill>
    <fill>
      <patternFill patternType="solid">
        <fgColor theme="1" tint="0.499984740745262"/>
        <bgColor indexed="64"/>
      </patternFill>
    </fill>
    <fill>
      <patternFill patternType="solid">
        <fgColor rgb="FFF5F9BD"/>
        <bgColor indexed="64"/>
      </patternFill>
    </fill>
    <fill>
      <patternFill patternType="solid">
        <fgColor theme="0"/>
        <bgColor theme="4" tint="0.59999389629810485"/>
      </patternFill>
    </fill>
    <fill>
      <patternFill patternType="solid">
        <fgColor rgb="FFFFC000"/>
        <bgColor indexed="64"/>
      </patternFill>
    </fill>
    <fill>
      <patternFill patternType="solid">
        <fgColor rgb="FF92D050"/>
        <bgColor indexed="64"/>
      </patternFill>
    </fill>
  </fills>
  <borders count="74">
    <border>
      <left/>
      <right/>
      <top/>
      <bottom/>
      <diagonal/>
    </border>
    <border>
      <left style="double">
        <color auto="1"/>
      </left>
      <right style="hair">
        <color auto="1"/>
      </right>
      <top style="double">
        <color auto="1"/>
      </top>
      <bottom style="hair">
        <color auto="1"/>
      </bottom>
      <diagonal/>
    </border>
    <border>
      <left style="hair">
        <color auto="1"/>
      </left>
      <right style="hair">
        <color auto="1"/>
      </right>
      <top style="double">
        <color auto="1"/>
      </top>
      <bottom style="hair">
        <color auto="1"/>
      </bottom>
      <diagonal/>
    </border>
    <border>
      <left style="hair">
        <color auto="1"/>
      </left>
      <right style="double">
        <color auto="1"/>
      </right>
      <top style="double">
        <color auto="1"/>
      </top>
      <bottom style="hair">
        <color auto="1"/>
      </bottom>
      <diagonal/>
    </border>
    <border>
      <left style="double">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double">
        <color auto="1"/>
      </right>
      <top style="hair">
        <color auto="1"/>
      </top>
      <bottom style="hair">
        <color auto="1"/>
      </bottom>
      <diagonal/>
    </border>
    <border>
      <left style="double">
        <color auto="1"/>
      </left>
      <right style="hair">
        <color auto="1"/>
      </right>
      <top style="hair">
        <color auto="1"/>
      </top>
      <bottom style="double">
        <color auto="1"/>
      </bottom>
      <diagonal/>
    </border>
    <border>
      <left style="hair">
        <color auto="1"/>
      </left>
      <right style="hair">
        <color auto="1"/>
      </right>
      <top style="hair">
        <color auto="1"/>
      </top>
      <bottom style="double">
        <color auto="1"/>
      </bottom>
      <diagonal/>
    </border>
    <border>
      <left style="hair">
        <color auto="1"/>
      </left>
      <right style="double">
        <color auto="1"/>
      </right>
      <top style="hair">
        <color auto="1"/>
      </top>
      <bottom style="double">
        <color auto="1"/>
      </bottom>
      <diagonal/>
    </border>
    <border>
      <left style="hair">
        <color auto="1"/>
      </left>
      <right style="hair">
        <color auto="1"/>
      </right>
      <top style="hair">
        <color auto="1"/>
      </top>
      <bottom/>
      <diagonal/>
    </border>
    <border>
      <left style="hair">
        <color auto="1"/>
      </left>
      <right style="double">
        <color auto="1"/>
      </right>
      <top style="hair">
        <color auto="1"/>
      </top>
      <bottom/>
      <diagonal/>
    </border>
    <border>
      <left style="double">
        <color auto="1"/>
      </left>
      <right style="hair">
        <color auto="1"/>
      </right>
      <top style="hair">
        <color auto="1"/>
      </top>
      <bottom/>
      <diagonal/>
    </border>
    <border>
      <left/>
      <right style="hair">
        <color auto="1"/>
      </right>
      <top/>
      <bottom/>
      <diagonal/>
    </border>
    <border>
      <left style="hair">
        <color auto="1"/>
      </left>
      <right style="hair">
        <color auto="1"/>
      </right>
      <top/>
      <bottom/>
      <diagonal/>
    </border>
    <border>
      <left style="hair">
        <color auto="1"/>
      </left>
      <right style="hair">
        <color auto="1"/>
      </right>
      <top/>
      <bottom style="hair">
        <color auto="1"/>
      </bottom>
      <diagonal/>
    </border>
    <border>
      <left/>
      <right style="hair">
        <color auto="1"/>
      </right>
      <top style="hair">
        <color auto="1"/>
      </top>
      <bottom/>
      <diagonal/>
    </border>
    <border>
      <left style="hair">
        <color auto="1"/>
      </left>
      <right/>
      <top/>
      <bottom/>
      <diagonal/>
    </border>
    <border>
      <left style="hair">
        <color auto="1"/>
      </left>
      <right/>
      <top style="hair">
        <color auto="1"/>
      </top>
      <bottom/>
      <diagonal/>
    </border>
    <border>
      <left/>
      <right/>
      <top style="hair">
        <color indexed="64"/>
      </top>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style="double">
        <color indexed="64"/>
      </right>
      <top style="hair">
        <color indexed="64"/>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right style="double">
        <color indexed="64"/>
      </right>
      <top/>
      <bottom style="hair">
        <color indexed="64"/>
      </bottom>
      <diagonal/>
    </border>
    <border>
      <left style="hair">
        <color indexed="64"/>
      </left>
      <right/>
      <top style="hair">
        <color indexed="64"/>
      </top>
      <bottom style="double">
        <color indexed="64"/>
      </bottom>
      <diagonal/>
    </border>
    <border>
      <left/>
      <right/>
      <top style="hair">
        <color indexed="64"/>
      </top>
      <bottom style="double">
        <color indexed="64"/>
      </bottom>
      <diagonal/>
    </border>
    <border>
      <left/>
      <right style="hair">
        <color indexed="64"/>
      </right>
      <top style="hair">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style="hair">
        <color indexed="64"/>
      </left>
      <right style="double">
        <color indexed="64"/>
      </right>
      <top style="double">
        <color indexed="64"/>
      </top>
      <bottom/>
      <diagonal/>
    </border>
    <border>
      <left/>
      <right style="double">
        <color indexed="64"/>
      </right>
      <top/>
      <bottom/>
      <diagonal/>
    </border>
    <border>
      <left/>
      <right style="double">
        <color indexed="64"/>
      </right>
      <top/>
      <bottom style="double">
        <color indexed="64"/>
      </bottom>
      <diagonal/>
    </border>
    <border>
      <left style="hair">
        <color indexed="64"/>
      </left>
      <right/>
      <top style="double">
        <color indexed="64"/>
      </top>
      <bottom style="hair">
        <color indexed="64"/>
      </bottom>
      <diagonal/>
    </border>
    <border>
      <left/>
      <right/>
      <top style="double">
        <color indexed="64"/>
      </top>
      <bottom style="hair">
        <color indexed="64"/>
      </bottom>
      <diagonal/>
    </border>
    <border>
      <left/>
      <right style="hair">
        <color indexed="64"/>
      </right>
      <top style="double">
        <color indexed="64"/>
      </top>
      <bottom style="hair">
        <color indexed="64"/>
      </bottom>
      <diagonal/>
    </border>
    <border>
      <left/>
      <right style="double">
        <color indexed="64"/>
      </right>
      <top style="double">
        <color indexed="64"/>
      </top>
      <bottom style="hair">
        <color indexed="64"/>
      </bottom>
      <diagonal/>
    </border>
    <border>
      <left style="hair">
        <color auto="1"/>
      </left>
      <right style="double">
        <color auto="1"/>
      </right>
      <top/>
      <bottom style="hair">
        <color auto="1"/>
      </bottom>
      <diagonal/>
    </border>
    <border>
      <left style="hair">
        <color auto="1"/>
      </left>
      <right style="double">
        <color auto="1"/>
      </right>
      <top/>
      <bottom/>
      <diagonal/>
    </border>
    <border>
      <left/>
      <right style="hair">
        <color auto="1"/>
      </right>
      <top/>
      <bottom style="double">
        <color auto="1"/>
      </bottom>
      <diagonal/>
    </border>
    <border>
      <left style="hair">
        <color auto="1"/>
      </left>
      <right style="hair">
        <color auto="1"/>
      </right>
      <top/>
      <bottom style="double">
        <color auto="1"/>
      </bottom>
      <diagonal/>
    </border>
    <border>
      <left style="hair">
        <color auto="1"/>
      </left>
      <right/>
      <top/>
      <bottom style="double">
        <color auto="1"/>
      </bottom>
      <diagonal/>
    </border>
    <border>
      <left style="hair">
        <color auto="1"/>
      </left>
      <right style="double">
        <color auto="1"/>
      </right>
      <top/>
      <bottom style="double">
        <color auto="1"/>
      </bottom>
      <diagonal/>
    </border>
    <border>
      <left style="hair">
        <color auto="1"/>
      </left>
      <right style="hair">
        <color auto="1"/>
      </right>
      <top style="double">
        <color auto="1"/>
      </top>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double">
        <color indexed="64"/>
      </right>
      <top/>
      <bottom style="double">
        <color indexed="64"/>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hair">
        <color indexed="64"/>
      </right>
      <top style="medium">
        <color indexed="64"/>
      </top>
      <bottom style="hair">
        <color indexed="64"/>
      </bottom>
      <diagonal/>
    </border>
    <border>
      <left style="hair">
        <color indexed="64"/>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style="hair">
        <color auto="1"/>
      </right>
      <top style="hair">
        <color indexed="64"/>
      </top>
      <bottom style="hair">
        <color indexed="64"/>
      </bottom>
      <diagonal/>
    </border>
    <border>
      <left style="hair">
        <color auto="1"/>
      </left>
      <right style="medium">
        <color indexed="64"/>
      </right>
      <top style="hair">
        <color indexed="64"/>
      </top>
      <bottom style="hair">
        <color indexed="64"/>
      </bottom>
      <diagonal/>
    </border>
    <border>
      <left style="medium">
        <color indexed="64"/>
      </left>
      <right style="hair">
        <color auto="1"/>
      </right>
      <top style="hair">
        <color indexed="64"/>
      </top>
      <bottom style="medium">
        <color indexed="64"/>
      </bottom>
      <diagonal/>
    </border>
    <border>
      <left style="hair">
        <color auto="1"/>
      </left>
      <right style="hair">
        <color auto="1"/>
      </right>
      <top style="hair">
        <color indexed="64"/>
      </top>
      <bottom style="medium">
        <color indexed="64"/>
      </bottom>
      <diagonal/>
    </border>
    <border>
      <left style="hair">
        <color auto="1"/>
      </left>
      <right style="medium">
        <color indexed="64"/>
      </right>
      <top style="hair">
        <color indexed="64"/>
      </top>
      <bottom style="medium">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theme="0"/>
      </left>
      <right style="thin">
        <color theme="0"/>
      </right>
      <top style="thin">
        <color theme="0"/>
      </top>
      <bottom style="thin">
        <color theme="0"/>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double">
        <color indexed="64"/>
      </right>
      <top style="thin">
        <color indexed="64"/>
      </top>
      <bottom/>
      <diagonal/>
    </border>
    <border>
      <left/>
      <right/>
      <top style="double">
        <color auto="1"/>
      </top>
      <bottom/>
      <diagonal/>
    </border>
  </borders>
  <cellStyleXfs count="4">
    <xf numFmtId="0" fontId="0" fillId="0" borderId="0"/>
    <xf numFmtId="0" fontId="16" fillId="0" borderId="0"/>
    <xf numFmtId="0" fontId="29" fillId="0" borderId="0"/>
    <xf numFmtId="0" fontId="28" fillId="0" borderId="0"/>
  </cellStyleXfs>
  <cellXfs count="531">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1" xfId="0" applyBorder="1"/>
    <xf numFmtId="0" fontId="0" fillId="0" borderId="4" xfId="0" applyBorder="1"/>
    <xf numFmtId="0" fontId="0" fillId="0" borderId="5" xfId="0" applyBorder="1"/>
    <xf numFmtId="0" fontId="0" fillId="0" borderId="5" xfId="0" applyBorder="1" applyAlignment="1">
      <alignment horizontal="center"/>
    </xf>
    <xf numFmtId="0" fontId="0" fillId="0" borderId="8" xfId="0" applyBorder="1"/>
    <xf numFmtId="0" fontId="0" fillId="0" borderId="8" xfId="0" applyBorder="1" applyAlignment="1">
      <alignment horizontal="center"/>
    </xf>
    <xf numFmtId="0" fontId="0" fillId="0" borderId="10" xfId="0" applyBorder="1" applyAlignment="1">
      <alignment horizontal="center"/>
    </xf>
    <xf numFmtId="14" fontId="0" fillId="0" borderId="5" xfId="0" applyNumberFormat="1" applyBorder="1" applyAlignment="1">
      <alignment horizontal="center" vertical="center"/>
    </xf>
    <xf numFmtId="0" fontId="0" fillId="0" borderId="12" xfId="0" applyBorder="1"/>
    <xf numFmtId="0" fontId="0" fillId="0" borderId="10" xfId="0" applyBorder="1"/>
    <xf numFmtId="0" fontId="0" fillId="0" borderId="6" xfId="0" applyBorder="1" applyAlignment="1">
      <alignment horizontal="center"/>
    </xf>
    <xf numFmtId="14" fontId="0" fillId="0" borderId="5" xfId="0" applyNumberFormat="1" applyBorder="1" applyAlignment="1">
      <alignment horizontal="center"/>
    </xf>
    <xf numFmtId="0" fontId="3" fillId="0" borderId="5" xfId="0" applyFont="1" applyBorder="1"/>
    <xf numFmtId="0" fontId="0" fillId="3" borderId="5" xfId="0" applyFill="1" applyBorder="1" applyAlignment="1">
      <alignment horizontal="center" vertical="center"/>
    </xf>
    <xf numFmtId="0" fontId="0" fillId="0" borderId="10" xfId="0" applyBorder="1" applyAlignment="1">
      <alignment wrapText="1"/>
    </xf>
    <xf numFmtId="0" fontId="0" fillId="0" borderId="5" xfId="0" applyBorder="1" applyAlignment="1">
      <alignment wrapText="1"/>
    </xf>
    <xf numFmtId="0" fontId="0" fillId="0" borderId="8" xfId="0" applyBorder="1" applyAlignment="1">
      <alignment wrapText="1"/>
    </xf>
    <xf numFmtId="0" fontId="0" fillId="0" borderId="0" xfId="0" applyAlignment="1">
      <alignment wrapText="1"/>
    </xf>
    <xf numFmtId="0" fontId="3" fillId="0" borderId="5" xfId="0" applyFont="1" applyBorder="1" applyAlignment="1">
      <alignment wrapText="1"/>
    </xf>
    <xf numFmtId="164" fontId="0" fillId="0" borderId="5" xfId="0" applyNumberFormat="1" applyBorder="1" applyAlignment="1">
      <alignment horizontal="center" vertical="center"/>
    </xf>
    <xf numFmtId="0" fontId="0" fillId="0" borderId="5" xfId="0" applyBorder="1" applyAlignment="1">
      <alignment horizontal="left" vertical="center" wrapText="1"/>
    </xf>
    <xf numFmtId="18" fontId="0" fillId="0" borderId="5" xfId="0" applyNumberFormat="1" applyBorder="1" applyAlignment="1">
      <alignment horizontal="center"/>
    </xf>
    <xf numFmtId="18" fontId="0" fillId="0" borderId="5" xfId="0" applyNumberFormat="1" applyBorder="1"/>
    <xf numFmtId="0" fontId="0" fillId="4" borderId="5" xfId="0" applyFill="1" applyBorder="1" applyAlignment="1">
      <alignment horizontal="center"/>
    </xf>
    <xf numFmtId="0" fontId="0" fillId="4" borderId="5" xfId="0" applyFill="1" applyBorder="1"/>
    <xf numFmtId="18" fontId="0" fillId="4" borderId="5" xfId="0" applyNumberFormat="1" applyFill="1" applyBorder="1" applyAlignment="1">
      <alignment horizontal="center"/>
    </xf>
    <xf numFmtId="14" fontId="0" fillId="0" borderId="15" xfId="0" applyNumberFormat="1" applyBorder="1" applyAlignment="1">
      <alignment horizontal="center" vertical="center"/>
    </xf>
    <xf numFmtId="0" fontId="0" fillId="0" borderId="15" xfId="0" applyBorder="1" applyAlignment="1">
      <alignment horizontal="left" vertical="center" wrapText="1"/>
    </xf>
    <xf numFmtId="164" fontId="0" fillId="0" borderId="15" xfId="0" applyNumberFormat="1" applyBorder="1" applyAlignment="1">
      <alignment horizontal="center" vertical="center"/>
    </xf>
    <xf numFmtId="0" fontId="0" fillId="0" borderId="5" xfId="0" applyBorder="1" applyAlignment="1">
      <alignment horizontal="center" wrapText="1"/>
    </xf>
    <xf numFmtId="14" fontId="0" fillId="0" borderId="5" xfId="0" applyNumberFormat="1" applyBorder="1"/>
    <xf numFmtId="18" fontId="0" fillId="0" borderId="5" xfId="0" applyNumberFormat="1" applyBorder="1" applyAlignment="1">
      <alignment horizontal="left"/>
    </xf>
    <xf numFmtId="0" fontId="0" fillId="0" borderId="7" xfId="0" applyBorder="1"/>
    <xf numFmtId="0" fontId="0" fillId="3" borderId="5" xfId="0" applyFill="1" applyBorder="1" applyAlignment="1">
      <alignment horizontal="center"/>
    </xf>
    <xf numFmtId="0" fontId="0" fillId="3" borderId="5" xfId="0" applyFill="1" applyBorder="1"/>
    <xf numFmtId="18" fontId="0" fillId="3" borderId="5" xfId="0" applyNumberFormat="1" applyFill="1" applyBorder="1" applyAlignment="1">
      <alignment horizontal="center"/>
    </xf>
    <xf numFmtId="14" fontId="0" fillId="3" borderId="5" xfId="0" applyNumberFormat="1" applyFill="1" applyBorder="1" applyAlignment="1">
      <alignment horizontal="center"/>
    </xf>
    <xf numFmtId="0" fontId="0" fillId="4" borderId="5" xfId="0" applyFill="1" applyBorder="1" applyAlignment="1">
      <alignment horizontal="center" vertical="center"/>
    </xf>
    <xf numFmtId="0" fontId="0" fillId="4" borderId="5" xfId="0" applyFill="1" applyBorder="1" applyAlignment="1">
      <alignment wrapText="1"/>
    </xf>
    <xf numFmtId="0" fontId="1" fillId="0" borderId="7" xfId="0" applyFont="1" applyBorder="1"/>
    <xf numFmtId="0" fontId="8" fillId="0" borderId="8" xfId="0" applyFont="1" applyBorder="1" applyAlignment="1">
      <alignment horizontal="center" vertical="center"/>
    </xf>
    <xf numFmtId="0" fontId="1" fillId="0" borderId="2" xfId="0" applyFont="1" applyBorder="1" applyAlignment="1">
      <alignment horizontal="center" vertical="center" textRotation="90" wrapText="1"/>
    </xf>
    <xf numFmtId="0" fontId="1" fillId="0" borderId="33" xfId="0" applyFont="1" applyBorder="1" applyAlignment="1">
      <alignment horizontal="center" vertical="center" wrapText="1"/>
    </xf>
    <xf numFmtId="0" fontId="1" fillId="0" borderId="5" xfId="0" applyFont="1" applyBorder="1" applyAlignment="1">
      <alignment horizontal="center" wrapText="1"/>
    </xf>
    <xf numFmtId="0" fontId="0" fillId="0" borderId="34" xfId="0" applyBorder="1"/>
    <xf numFmtId="0" fontId="8" fillId="0" borderId="28" xfId="0" applyFont="1" applyBorder="1" applyAlignment="1">
      <alignment vertical="center"/>
    </xf>
    <xf numFmtId="0" fontId="8" fillId="0" borderId="29" xfId="0" applyFont="1" applyBorder="1" applyAlignment="1">
      <alignment vertical="center"/>
    </xf>
    <xf numFmtId="0" fontId="8" fillId="0" borderId="30" xfId="0" applyFont="1" applyBorder="1" applyAlignment="1">
      <alignment vertical="center"/>
    </xf>
    <xf numFmtId="0" fontId="0" fillId="0" borderId="35" xfId="0" applyBorder="1"/>
    <xf numFmtId="49" fontId="1" fillId="0" borderId="5" xfId="0" applyNumberFormat="1" applyFont="1" applyBorder="1" applyAlignment="1">
      <alignment horizontal="center" vertical="center"/>
    </xf>
    <xf numFmtId="49" fontId="1" fillId="0" borderId="5" xfId="0" applyNumberFormat="1" applyFont="1" applyBorder="1" applyAlignment="1">
      <alignment horizontal="center" vertical="center" wrapText="1"/>
    </xf>
    <xf numFmtId="49" fontId="1" fillId="0" borderId="6" xfId="0" applyNumberFormat="1" applyFont="1" applyBorder="1" applyAlignment="1">
      <alignment horizontal="center" vertical="center" wrapText="1"/>
    </xf>
    <xf numFmtId="49" fontId="1" fillId="0" borderId="6" xfId="0" applyNumberFormat="1" applyFont="1" applyBorder="1" applyAlignment="1">
      <alignment horizontal="center" vertical="center"/>
    </xf>
    <xf numFmtId="49" fontId="0" fillId="0" borderId="0" xfId="0" applyNumberFormat="1"/>
    <xf numFmtId="49" fontId="9" fillId="0" borderId="34" xfId="0" applyNumberFormat="1" applyFont="1" applyBorder="1" applyAlignment="1">
      <alignment horizontal="center" vertical="center"/>
    </xf>
    <xf numFmtId="49" fontId="9" fillId="0" borderId="0" xfId="0" applyNumberFormat="1" applyFont="1" applyAlignment="1">
      <alignment horizontal="center" vertical="center"/>
    </xf>
    <xf numFmtId="0" fontId="9" fillId="0" borderId="0" xfId="0" applyFont="1" applyAlignment="1">
      <alignment horizontal="center" vertical="center"/>
    </xf>
    <xf numFmtId="0" fontId="9" fillId="0" borderId="4" xfId="0" applyFont="1" applyBorder="1" applyAlignment="1">
      <alignment horizontal="center" vertical="center"/>
    </xf>
    <xf numFmtId="22" fontId="10" fillId="5" borderId="1" xfId="0" applyNumberFormat="1" applyFont="1" applyFill="1" applyBorder="1" applyAlignment="1">
      <alignment vertical="center" wrapText="1"/>
    </xf>
    <xf numFmtId="0" fontId="11" fillId="5" borderId="2" xfId="0" applyFont="1" applyFill="1" applyBorder="1" applyAlignment="1">
      <alignment vertical="center"/>
    </xf>
    <xf numFmtId="0" fontId="0" fillId="0" borderId="6" xfId="0" applyBorder="1"/>
    <xf numFmtId="14" fontId="0" fillId="0" borderId="4" xfId="0" applyNumberFormat="1" applyBorder="1" applyAlignment="1">
      <alignment horizontal="center"/>
    </xf>
    <xf numFmtId="0" fontId="0" fillId="0" borderId="5" xfId="0" applyBorder="1" applyAlignment="1">
      <alignment horizontal="left"/>
    </xf>
    <xf numFmtId="0" fontId="0" fillId="0" borderId="5" xfId="0" applyBorder="1" applyAlignment="1">
      <alignment horizontal="left" vertical="center"/>
    </xf>
    <xf numFmtId="14" fontId="0" fillId="0" borderId="7" xfId="0" applyNumberFormat="1" applyBorder="1" applyAlignment="1">
      <alignment horizontal="center"/>
    </xf>
    <xf numFmtId="14" fontId="0" fillId="0" borderId="8" xfId="0" applyNumberFormat="1" applyBorder="1" applyAlignment="1">
      <alignment horizontal="center"/>
    </xf>
    <xf numFmtId="0" fontId="0" fillId="0" borderId="8" xfId="0" applyBorder="1" applyAlignment="1">
      <alignment horizontal="left"/>
    </xf>
    <xf numFmtId="0" fontId="0" fillId="0" borderId="9" xfId="0" applyBorder="1" applyAlignment="1">
      <alignment horizontal="center"/>
    </xf>
    <xf numFmtId="165" fontId="1" fillId="0" borderId="1" xfId="0" applyNumberFormat="1" applyFont="1" applyBorder="1" applyAlignment="1">
      <alignment horizontal="center" vertical="center" wrapText="1"/>
    </xf>
    <xf numFmtId="165" fontId="1" fillId="0" borderId="4" xfId="0" applyNumberFormat="1" applyFont="1" applyBorder="1" applyAlignment="1">
      <alignment horizontal="center" vertical="center"/>
    </xf>
    <xf numFmtId="165" fontId="9" fillId="0" borderId="4" xfId="0" applyNumberFormat="1" applyFont="1" applyBorder="1" applyAlignment="1">
      <alignment horizontal="center" vertical="center"/>
    </xf>
    <xf numFmtId="165" fontId="0" fillId="0" borderId="4" xfId="0" applyNumberFormat="1" applyBorder="1"/>
    <xf numFmtId="165" fontId="1" fillId="0" borderId="7" xfId="0" applyNumberFormat="1" applyFont="1" applyBorder="1"/>
    <xf numFmtId="165" fontId="0" fillId="0" borderId="0" xfId="0" applyNumberFormat="1"/>
    <xf numFmtId="1" fontId="9" fillId="0" borderId="5" xfId="0" applyNumberFormat="1" applyFont="1" applyBorder="1" applyAlignment="1">
      <alignment horizontal="center" vertical="center"/>
    </xf>
    <xf numFmtId="1" fontId="9" fillId="0" borderId="6" xfId="0" applyNumberFormat="1" applyFont="1" applyBorder="1" applyAlignment="1">
      <alignment horizontal="center" vertical="center"/>
    </xf>
    <xf numFmtId="2" fontId="1" fillId="0" borderId="5" xfId="0" applyNumberFormat="1" applyFont="1" applyBorder="1" applyAlignment="1">
      <alignment horizontal="center" vertical="center"/>
    </xf>
    <xf numFmtId="0" fontId="1" fillId="0" borderId="0" xfId="0" applyFont="1"/>
    <xf numFmtId="0" fontId="0" fillId="0" borderId="15" xfId="0" applyBorder="1" applyAlignment="1">
      <alignment horizontal="center" wrapText="1"/>
    </xf>
    <xf numFmtId="0" fontId="0" fillId="0" borderId="15" xfId="0" applyBorder="1" applyAlignment="1">
      <alignment horizontal="center"/>
    </xf>
    <xf numFmtId="0" fontId="0" fillId="0" borderId="2" xfId="0" applyBorder="1" applyAlignment="1">
      <alignment horizontal="center"/>
    </xf>
    <xf numFmtId="0" fontId="0" fillId="0" borderId="2" xfId="0" applyBorder="1" applyAlignment="1">
      <alignment wrapText="1"/>
    </xf>
    <xf numFmtId="0" fontId="0" fillId="0" borderId="2" xfId="0" applyBorder="1"/>
    <xf numFmtId="0" fontId="0" fillId="0" borderId="3" xfId="0" applyBorder="1" applyAlignment="1">
      <alignment horizontal="center"/>
    </xf>
    <xf numFmtId="0" fontId="0" fillId="0" borderId="26" xfId="0" applyBorder="1"/>
    <xf numFmtId="0" fontId="0" fillId="0" borderId="24" xfId="0" applyBorder="1" applyAlignment="1">
      <alignment horizontal="center" vertical="center"/>
    </xf>
    <xf numFmtId="0" fontId="0" fillId="0" borderId="42" xfId="0" applyBorder="1"/>
    <xf numFmtId="0" fontId="0" fillId="0" borderId="43" xfId="0" applyBorder="1" applyAlignment="1">
      <alignment horizontal="center" vertical="center"/>
    </xf>
    <xf numFmtId="0" fontId="0" fillId="0" borderId="43" xfId="0" applyBorder="1" applyAlignment="1">
      <alignment horizontal="center" wrapText="1"/>
    </xf>
    <xf numFmtId="0" fontId="0" fillId="0" borderId="43" xfId="0" applyBorder="1" applyAlignment="1">
      <alignment horizontal="center"/>
    </xf>
    <xf numFmtId="0" fontId="0" fillId="0" borderId="44" xfId="0" applyBorder="1" applyAlignment="1">
      <alignment horizontal="center" vertical="center"/>
    </xf>
    <xf numFmtId="0" fontId="0" fillId="0" borderId="0" xfId="0" applyAlignment="1">
      <alignment horizontal="center" wrapText="1"/>
    </xf>
    <xf numFmtId="0" fontId="0" fillId="0" borderId="31" xfId="0" applyBorder="1"/>
    <xf numFmtId="0" fontId="0" fillId="0" borderId="32" xfId="0" applyBorder="1" applyAlignment="1">
      <alignment horizontal="center" vertical="center"/>
    </xf>
    <xf numFmtId="0" fontId="1" fillId="0" borderId="32" xfId="0" applyFont="1" applyBorder="1" applyAlignment="1">
      <alignment horizontal="center" vertical="center"/>
    </xf>
    <xf numFmtId="0" fontId="1" fillId="0" borderId="32" xfId="0" applyFont="1" applyBorder="1" applyAlignment="1">
      <alignment horizontal="center" wrapText="1"/>
    </xf>
    <xf numFmtId="0" fontId="1" fillId="0" borderId="32" xfId="0" applyFont="1" applyBorder="1" applyAlignment="1">
      <alignment horizontal="center"/>
    </xf>
    <xf numFmtId="0" fontId="1" fillId="0" borderId="35" xfId="0" applyFont="1" applyBorder="1" applyAlignment="1">
      <alignment horizontal="center" vertical="center"/>
    </xf>
    <xf numFmtId="16" fontId="0" fillId="0" borderId="5" xfId="0" applyNumberFormat="1" applyBorder="1" applyAlignment="1">
      <alignment horizontal="center" wrapText="1"/>
    </xf>
    <xf numFmtId="0" fontId="13" fillId="0" borderId="5" xfId="0" applyFont="1" applyBorder="1" applyAlignment="1">
      <alignment horizontal="left" vertical="center" wrapText="1"/>
    </xf>
    <xf numFmtId="16" fontId="0" fillId="0" borderId="8" xfId="0" applyNumberFormat="1" applyBorder="1" applyAlignment="1">
      <alignment horizontal="center" wrapText="1"/>
    </xf>
    <xf numFmtId="0" fontId="13" fillId="0" borderId="8" xfId="0" applyFont="1" applyBorder="1" applyAlignment="1">
      <alignment horizontal="left" vertical="center" wrapText="1"/>
    </xf>
    <xf numFmtId="16" fontId="0" fillId="0" borderId="2" xfId="0" applyNumberFormat="1" applyBorder="1"/>
    <xf numFmtId="16" fontId="0" fillId="0" borderId="5" xfId="0" applyNumberFormat="1" applyBorder="1"/>
    <xf numFmtId="16" fontId="0" fillId="0" borderId="8" xfId="0" applyNumberFormat="1" applyBorder="1"/>
    <xf numFmtId="18" fontId="0" fillId="0" borderId="2" xfId="0" applyNumberFormat="1" applyBorder="1" applyAlignment="1">
      <alignment horizontal="center"/>
    </xf>
    <xf numFmtId="18" fontId="0" fillId="0" borderId="8" xfId="0" applyNumberFormat="1" applyBorder="1" applyAlignment="1">
      <alignment horizontal="center"/>
    </xf>
    <xf numFmtId="0" fontId="14" fillId="0" borderId="0" xfId="0" applyFont="1" applyAlignment="1">
      <alignment vertical="center" wrapText="1"/>
    </xf>
    <xf numFmtId="0" fontId="15" fillId="0" borderId="0" xfId="0" applyFont="1" applyAlignment="1">
      <alignment horizontal="center" vertical="center"/>
    </xf>
    <xf numFmtId="0" fontId="15" fillId="0" borderId="0" xfId="0" applyFont="1" applyAlignment="1">
      <alignment horizontal="center" vertical="center" wrapText="1"/>
    </xf>
    <xf numFmtId="0" fontId="14" fillId="0" borderId="0" xfId="0" applyFont="1" applyAlignment="1">
      <alignment vertical="center"/>
    </xf>
    <xf numFmtId="0" fontId="14" fillId="0" borderId="0" xfId="0" applyFont="1" applyAlignment="1">
      <alignment horizontal="center" vertical="center"/>
    </xf>
    <xf numFmtId="164" fontId="14" fillId="0" borderId="0" xfId="0" applyNumberFormat="1" applyFont="1" applyAlignment="1">
      <alignment horizontal="center" vertical="center"/>
    </xf>
    <xf numFmtId="18" fontId="14" fillId="0" borderId="0" xfId="0" applyNumberFormat="1" applyFont="1" applyAlignment="1">
      <alignment horizontal="center" vertical="center"/>
    </xf>
    <xf numFmtId="0" fontId="14" fillId="0" borderId="0" xfId="0" applyFont="1" applyAlignment="1">
      <alignment horizontal="center" vertical="center" wrapText="1"/>
    </xf>
    <xf numFmtId="164" fontId="15" fillId="0" borderId="0" xfId="0" applyNumberFormat="1" applyFont="1" applyAlignment="1">
      <alignment horizontal="center" vertical="center" wrapText="1"/>
    </xf>
    <xf numFmtId="18" fontId="15" fillId="0" borderId="0" xfId="0" applyNumberFormat="1" applyFont="1" applyAlignment="1">
      <alignment horizontal="center" vertical="center" wrapText="1"/>
    </xf>
    <xf numFmtId="0" fontId="15" fillId="0" borderId="0" xfId="0" applyFont="1" applyAlignment="1">
      <alignment vertical="center"/>
    </xf>
    <xf numFmtId="164" fontId="14" fillId="0" borderId="0" xfId="0" applyNumberFormat="1" applyFont="1" applyAlignment="1">
      <alignment vertical="center"/>
    </xf>
    <xf numFmtId="49" fontId="14" fillId="0" borderId="0" xfId="0" applyNumberFormat="1" applyFont="1" applyAlignment="1">
      <alignment horizontal="center" vertical="center"/>
    </xf>
    <xf numFmtId="166" fontId="0" fillId="0" borderId="0" xfId="0" applyNumberFormat="1" applyAlignment="1">
      <alignment horizontal="center"/>
    </xf>
    <xf numFmtId="166" fontId="0" fillId="0" borderId="5" xfId="0" applyNumberFormat="1" applyBorder="1"/>
    <xf numFmtId="0" fontId="18" fillId="0" borderId="0" xfId="0" applyFont="1"/>
    <xf numFmtId="0" fontId="20" fillId="3" borderId="47" xfId="0" applyFont="1" applyFill="1" applyBorder="1" applyAlignment="1">
      <alignment vertical="center" wrapText="1"/>
    </xf>
    <xf numFmtId="0" fontId="20" fillId="3" borderId="48" xfId="0" applyFont="1" applyFill="1" applyBorder="1" applyAlignment="1">
      <alignment vertical="center" wrapText="1"/>
    </xf>
    <xf numFmtId="0" fontId="21" fillId="3" borderId="48" xfId="0" applyFont="1" applyFill="1" applyBorder="1" applyAlignment="1">
      <alignment vertical="center" wrapText="1"/>
    </xf>
    <xf numFmtId="0" fontId="24" fillId="0" borderId="50" xfId="0" applyFont="1" applyBorder="1" applyAlignment="1">
      <alignment horizontal="center" vertical="center" wrapText="1"/>
    </xf>
    <xf numFmtId="0" fontId="24" fillId="0" borderId="51" xfId="0" applyFont="1" applyBorder="1" applyAlignment="1">
      <alignment horizontal="center" vertical="center" wrapText="1"/>
    </xf>
    <xf numFmtId="167" fontId="24" fillId="0" borderId="51" xfId="0" applyNumberFormat="1" applyFont="1" applyBorder="1" applyAlignment="1">
      <alignment horizontal="left" wrapText="1"/>
    </xf>
    <xf numFmtId="0" fontId="25" fillId="0" borderId="0" xfId="0" applyFont="1"/>
    <xf numFmtId="0" fontId="26" fillId="3" borderId="50" xfId="0" applyFont="1" applyFill="1" applyBorder="1" applyAlignment="1">
      <alignment horizontal="center" vertical="center" wrapText="1"/>
    </xf>
    <xf numFmtId="0" fontId="26" fillId="3" borderId="51" xfId="0" applyFont="1" applyFill="1" applyBorder="1" applyAlignment="1">
      <alignment horizontal="center" vertical="center" wrapText="1"/>
    </xf>
    <xf numFmtId="0" fontId="24" fillId="3" borderId="51" xfId="0" applyFont="1" applyFill="1" applyBorder="1" applyAlignment="1">
      <alignment wrapText="1"/>
    </xf>
    <xf numFmtId="0" fontId="26" fillId="0" borderId="50" xfId="0" applyFont="1" applyBorder="1" applyAlignment="1">
      <alignment horizontal="center" vertical="center" wrapText="1"/>
    </xf>
    <xf numFmtId="0" fontId="24" fillId="3" borderId="51" xfId="0" applyFont="1" applyFill="1" applyBorder="1" applyAlignment="1">
      <alignment horizontal="left" wrapText="1"/>
    </xf>
    <xf numFmtId="0" fontId="18" fillId="7" borderId="0" xfId="0" applyFont="1" applyFill="1"/>
    <xf numFmtId="0" fontId="26" fillId="0" borderId="51" xfId="0" applyFont="1" applyBorder="1" applyAlignment="1">
      <alignment horizontal="center" vertical="center" wrapText="1"/>
    </xf>
    <xf numFmtId="0" fontId="24" fillId="0" borderId="51" xfId="0" applyFont="1" applyBorder="1" applyAlignment="1">
      <alignment wrapText="1"/>
    </xf>
    <xf numFmtId="0" fontId="26" fillId="3" borderId="51" xfId="0" applyFont="1" applyFill="1" applyBorder="1" applyAlignment="1">
      <alignment horizontal="center" wrapText="1"/>
    </xf>
    <xf numFmtId="0" fontId="24" fillId="3" borderId="51" xfId="0" applyFont="1" applyFill="1" applyBorder="1" applyAlignment="1">
      <alignment vertical="center" wrapText="1"/>
    </xf>
    <xf numFmtId="0" fontId="24" fillId="3" borderId="51" xfId="0" applyFont="1" applyFill="1" applyBorder="1" applyAlignment="1">
      <alignment horizontal="left" vertical="center" wrapText="1"/>
    </xf>
    <xf numFmtId="0" fontId="24" fillId="3" borderId="51" xfId="0" applyFont="1" applyFill="1" applyBorder="1" applyAlignment="1">
      <alignment horizontal="center" wrapText="1"/>
    </xf>
    <xf numFmtId="0" fontId="26" fillId="0" borderId="51" xfId="0" applyFont="1" applyBorder="1" applyAlignment="1">
      <alignment horizontal="center"/>
    </xf>
    <xf numFmtId="0" fontId="24" fillId="0" borderId="51" xfId="0" applyFont="1" applyBorder="1" applyAlignment="1">
      <alignment horizontal="left" wrapText="1"/>
    </xf>
    <xf numFmtId="0" fontId="26" fillId="0" borderId="51" xfId="0" applyFont="1" applyBorder="1" applyAlignment="1">
      <alignment horizontal="center" wrapText="1"/>
    </xf>
    <xf numFmtId="0" fontId="26" fillId="3" borderId="53" xfId="0" applyFont="1" applyFill="1" applyBorder="1" applyAlignment="1">
      <alignment horizontal="center" vertical="center" wrapText="1"/>
    </xf>
    <xf numFmtId="0" fontId="24" fillId="3" borderId="54" xfId="0" applyFont="1" applyFill="1" applyBorder="1" applyAlignment="1">
      <alignment horizontal="left" vertical="center" wrapText="1"/>
    </xf>
    <xf numFmtId="0" fontId="20" fillId="3" borderId="0" xfId="0" applyFont="1" applyFill="1"/>
    <xf numFmtId="0" fontId="20" fillId="0" borderId="0" xfId="0" applyFont="1"/>
    <xf numFmtId="0" fontId="20" fillId="0" borderId="0" xfId="0" applyFont="1" applyAlignment="1">
      <alignment horizontal="center"/>
    </xf>
    <xf numFmtId="0" fontId="18" fillId="7" borderId="0" xfId="0" applyFont="1" applyFill="1" applyAlignment="1">
      <alignment horizontal="left" vertical="center" indent="1"/>
    </xf>
    <xf numFmtId="0" fontId="18" fillId="0" borderId="0" xfId="0" applyFont="1" applyAlignment="1">
      <alignment horizontal="left" vertical="center"/>
    </xf>
    <xf numFmtId="16" fontId="9" fillId="0" borderId="4" xfId="0" applyNumberFormat="1" applyFont="1" applyFill="1" applyBorder="1" applyAlignment="1">
      <alignment horizontal="center" vertical="center"/>
    </xf>
    <xf numFmtId="1" fontId="9" fillId="0" borderId="5" xfId="0" applyNumberFormat="1" applyFont="1" applyFill="1" applyBorder="1" applyAlignment="1">
      <alignment horizontal="center" vertical="center"/>
    </xf>
    <xf numFmtId="1" fontId="9" fillId="0" borderId="6" xfId="0" applyNumberFormat="1" applyFont="1" applyFill="1" applyBorder="1" applyAlignment="1">
      <alignment horizontal="center" vertical="center"/>
    </xf>
    <xf numFmtId="0" fontId="16" fillId="0" borderId="0" xfId="2" applyFont="1" applyAlignment="1">
      <alignment horizontal="center"/>
    </xf>
    <xf numFmtId="0" fontId="29" fillId="0" borderId="0" xfId="2"/>
    <xf numFmtId="0" fontId="29" fillId="0" borderId="0" xfId="2" applyAlignment="1">
      <alignment horizontal="center"/>
    </xf>
    <xf numFmtId="165" fontId="16" fillId="0" borderId="0" xfId="2" applyNumberFormat="1" applyFont="1" applyAlignment="1">
      <alignment horizontal="center"/>
    </xf>
    <xf numFmtId="0" fontId="16" fillId="0" borderId="0" xfId="2" applyFont="1" applyAlignment="1">
      <alignment horizontal="left"/>
    </xf>
    <xf numFmtId="0" fontId="29" fillId="0" borderId="0" xfId="2" applyAlignment="1">
      <alignment horizontal="left"/>
    </xf>
    <xf numFmtId="0" fontId="15" fillId="0" borderId="0" xfId="0" applyFont="1" applyAlignment="1">
      <alignment vertical="center" wrapText="1"/>
    </xf>
    <xf numFmtId="0" fontId="27" fillId="0" borderId="51" xfId="0" applyFont="1" applyFill="1" applyBorder="1" applyAlignment="1">
      <alignment horizontal="center"/>
    </xf>
    <xf numFmtId="0" fontId="25" fillId="0" borderId="51" xfId="0" applyFont="1" applyFill="1" applyBorder="1" applyAlignment="1">
      <alignment horizontal="center"/>
    </xf>
    <xf numFmtId="0" fontId="25" fillId="0" borderId="54" xfId="0" applyFont="1" applyFill="1" applyBorder="1" applyAlignment="1">
      <alignment horizontal="center" vertical="center"/>
    </xf>
    <xf numFmtId="0" fontId="21" fillId="0" borderId="0" xfId="0" applyFont="1" applyAlignment="1">
      <alignment horizontal="center"/>
    </xf>
    <xf numFmtId="0" fontId="23" fillId="0" borderId="48" xfId="0" applyFont="1" applyFill="1" applyBorder="1" applyAlignment="1">
      <alignment horizontal="center" vertical="center"/>
    </xf>
    <xf numFmtId="0" fontId="33" fillId="0" borderId="0" xfId="0" applyFont="1" applyAlignment="1">
      <alignment vertical="center" wrapText="1"/>
    </xf>
    <xf numFmtId="164" fontId="14" fillId="0" borderId="0" xfId="0" applyNumberFormat="1" applyFont="1" applyAlignment="1">
      <alignment horizontal="left" vertical="center" wrapText="1"/>
    </xf>
    <xf numFmtId="16" fontId="14" fillId="0" borderId="0" xfId="0" applyNumberFormat="1" applyFont="1" applyAlignment="1">
      <alignment horizontal="center" vertical="center"/>
    </xf>
    <xf numFmtId="0" fontId="25" fillId="0" borderId="0" xfId="0" applyFont="1" applyAlignment="1">
      <alignment horizontal="center"/>
    </xf>
    <xf numFmtId="0" fontId="0" fillId="0" borderId="61" xfId="0" applyBorder="1"/>
    <xf numFmtId="0" fontId="0" fillId="0" borderId="62" xfId="0" applyBorder="1"/>
    <xf numFmtId="0" fontId="0" fillId="0" borderId="64" xfId="0" applyBorder="1" applyAlignment="1">
      <alignment horizontal="left"/>
    </xf>
    <xf numFmtId="0" fontId="32" fillId="0" borderId="5" xfId="0" applyFont="1" applyBorder="1" applyAlignment="1">
      <alignment horizontal="left" vertical="top" wrapText="1"/>
    </xf>
    <xf numFmtId="0" fontId="32" fillId="0" borderId="64" xfId="0" applyFont="1" applyBorder="1" applyAlignment="1">
      <alignment horizontal="left" vertical="top" wrapText="1"/>
    </xf>
    <xf numFmtId="0" fontId="34" fillId="0" borderId="61" xfId="0" applyFont="1" applyBorder="1" applyAlignment="1">
      <alignment horizontal="center" vertical="center"/>
    </xf>
    <xf numFmtId="0" fontId="34" fillId="0" borderId="5" xfId="0" applyFont="1" applyBorder="1" applyAlignment="1">
      <alignment horizontal="left" vertical="center" wrapText="1"/>
    </xf>
    <xf numFmtId="0" fontId="34" fillId="0" borderId="63" xfId="0" applyFont="1" applyBorder="1" applyAlignment="1">
      <alignment horizontal="center" vertical="center"/>
    </xf>
    <xf numFmtId="0" fontId="34" fillId="0" borderId="64" xfId="0" applyFont="1" applyBorder="1" applyAlignment="1">
      <alignment horizontal="left" vertical="center" wrapText="1"/>
    </xf>
    <xf numFmtId="0" fontId="12" fillId="0" borderId="59" xfId="0" applyFont="1" applyFill="1" applyBorder="1" applyAlignment="1">
      <alignment horizontal="right"/>
    </xf>
    <xf numFmtId="0" fontId="30" fillId="0" borderId="60" xfId="0" applyFont="1" applyFill="1" applyBorder="1" applyAlignment="1">
      <alignment horizontal="left"/>
    </xf>
    <xf numFmtId="0" fontId="36" fillId="0" borderId="62" xfId="0" applyFont="1" applyBorder="1" applyAlignment="1">
      <alignment horizontal="left" vertical="center" wrapText="1"/>
    </xf>
    <xf numFmtId="0" fontId="36" fillId="0" borderId="65" xfId="0" applyFont="1" applyBorder="1" applyAlignment="1">
      <alignment horizontal="left" vertical="center" wrapText="1"/>
    </xf>
    <xf numFmtId="0" fontId="21" fillId="0" borderId="51" xfId="0" applyFont="1" applyFill="1" applyBorder="1" applyAlignment="1">
      <alignment horizontal="center" vertical="center" wrapText="1"/>
    </xf>
    <xf numFmtId="0" fontId="25" fillId="0" borderId="54" xfId="0" applyFont="1" applyFill="1" applyBorder="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6" fillId="0" borderId="0" xfId="2" applyFont="1"/>
    <xf numFmtId="164" fontId="14" fillId="0" borderId="0" xfId="0" applyNumberFormat="1" applyFont="1" applyAlignment="1">
      <alignment horizontal="center" vertical="center" wrapText="1"/>
    </xf>
    <xf numFmtId="18" fontId="14" fillId="0" borderId="0" xfId="0" applyNumberFormat="1" applyFont="1" applyAlignment="1">
      <alignment horizontal="center" vertical="center" wrapText="1"/>
    </xf>
    <xf numFmtId="49" fontId="14" fillId="0" borderId="0" xfId="0" applyNumberFormat="1" applyFont="1" applyAlignment="1">
      <alignment horizontal="center" vertical="center" wrapText="1"/>
    </xf>
    <xf numFmtId="16" fontId="14" fillId="0" borderId="0" xfId="0" applyNumberFormat="1" applyFont="1" applyAlignment="1">
      <alignment horizontal="center" vertical="center" wrapText="1"/>
    </xf>
    <xf numFmtId="0" fontId="35" fillId="0" borderId="61" xfId="0" applyFont="1" applyBorder="1" applyAlignment="1">
      <alignment horizontal="left"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35" fillId="0" borderId="5" xfId="0" applyFont="1" applyBorder="1" applyAlignment="1">
      <alignment vertical="center" wrapText="1"/>
    </xf>
    <xf numFmtId="0" fontId="35" fillId="0" borderId="64" xfId="0" applyFont="1" applyBorder="1" applyAlignment="1">
      <alignment vertical="center" wrapText="1"/>
    </xf>
    <xf numFmtId="0" fontId="0" fillId="0" borderId="64" xfId="0" applyBorder="1" applyAlignment="1">
      <alignment horizontal="left" vertical="center"/>
    </xf>
    <xf numFmtId="0" fontId="35" fillId="0" borderId="63" xfId="0" applyFont="1" applyBorder="1" applyAlignment="1">
      <alignment horizontal="left" vertical="center" wrapText="1"/>
    </xf>
    <xf numFmtId="0" fontId="29" fillId="0" borderId="0" xfId="2" applyFill="1"/>
    <xf numFmtId="8" fontId="14" fillId="0" borderId="0" xfId="0" applyNumberFormat="1" applyFont="1" applyAlignment="1">
      <alignment vertical="center" wrapText="1"/>
    </xf>
    <xf numFmtId="0" fontId="35" fillId="0" borderId="5" xfId="0" applyFont="1" applyBorder="1" applyAlignment="1">
      <alignment vertical="top" wrapText="1"/>
    </xf>
    <xf numFmtId="0" fontId="35" fillId="0" borderId="64" xfId="0" applyFont="1" applyBorder="1" applyAlignment="1">
      <alignment vertical="top" wrapText="1"/>
    </xf>
    <xf numFmtId="0" fontId="37" fillId="0" borderId="61" xfId="0" applyFont="1" applyBorder="1" applyAlignment="1">
      <alignment horizontal="left" wrapText="1"/>
    </xf>
    <xf numFmtId="0" fontId="37" fillId="0" borderId="63" xfId="0" applyFont="1" applyBorder="1" applyAlignment="1">
      <alignment horizontal="left" wrapText="1"/>
    </xf>
    <xf numFmtId="0" fontId="20" fillId="3" borderId="0" xfId="0" applyFont="1" applyFill="1" applyBorder="1"/>
    <xf numFmtId="0" fontId="18" fillId="0" borderId="0" xfId="0" applyFont="1" applyAlignment="1">
      <alignment horizontal="center"/>
    </xf>
    <xf numFmtId="0" fontId="25" fillId="0" borderId="51" xfId="0" applyFont="1" applyFill="1" applyBorder="1" applyAlignment="1">
      <alignment horizontal="center" vertical="center" wrapText="1"/>
    </xf>
    <xf numFmtId="0" fontId="25" fillId="0" borderId="51" xfId="0" applyFont="1" applyFill="1" applyBorder="1" applyAlignment="1">
      <alignment horizontal="center" vertical="center"/>
    </xf>
    <xf numFmtId="16" fontId="0" fillId="0" borderId="0" xfId="0" applyNumberFormat="1"/>
    <xf numFmtId="0" fontId="38" fillId="0" borderId="0" xfId="0" applyFont="1" applyFill="1"/>
    <xf numFmtId="0" fontId="39" fillId="0" borderId="0" xfId="0" applyFont="1" applyFill="1"/>
    <xf numFmtId="0" fontId="0" fillId="0" borderId="0" xfId="0" applyFill="1"/>
    <xf numFmtId="0" fontId="26" fillId="3" borderId="66" xfId="0" applyFont="1" applyFill="1" applyBorder="1" applyAlignment="1">
      <alignment horizontal="center" vertical="center" wrapText="1"/>
    </xf>
    <xf numFmtId="0" fontId="24" fillId="3" borderId="67" xfId="0" applyFont="1" applyFill="1" applyBorder="1" applyAlignment="1">
      <alignment horizontal="left" vertical="center" wrapText="1"/>
    </xf>
    <xf numFmtId="0" fontId="25" fillId="0" borderId="67" xfId="0" applyFont="1" applyFill="1" applyBorder="1" applyAlignment="1">
      <alignment horizontal="center" vertical="center" wrapText="1"/>
    </xf>
    <xf numFmtId="0" fontId="25" fillId="0" borderId="67" xfId="0" applyFont="1" applyFill="1" applyBorder="1" applyAlignment="1">
      <alignment horizontal="center" vertical="center"/>
    </xf>
    <xf numFmtId="49" fontId="9" fillId="0" borderId="34" xfId="0" applyNumberFormat="1" applyFont="1" applyFill="1" applyBorder="1" applyAlignment="1">
      <alignment horizontal="center" vertical="center"/>
    </xf>
    <xf numFmtId="0" fontId="20" fillId="0" borderId="49" xfId="0" applyFont="1" applyFill="1" applyBorder="1" applyAlignment="1">
      <alignment horizontal="center" vertical="center" wrapText="1"/>
    </xf>
    <xf numFmtId="0" fontId="21" fillId="0" borderId="52" xfId="0" applyFont="1" applyFill="1" applyBorder="1" applyAlignment="1">
      <alignment horizontal="center" wrapText="1"/>
    </xf>
    <xf numFmtId="0" fontId="16" fillId="0" borderId="0" xfId="2" applyFont="1" applyFill="1" applyAlignment="1">
      <alignment horizontal="left"/>
    </xf>
    <xf numFmtId="0" fontId="16" fillId="8" borderId="0" xfId="2" applyFont="1" applyFill="1"/>
    <xf numFmtId="16" fontId="16" fillId="0" borderId="0" xfId="2" applyNumberFormat="1" applyFont="1" applyAlignment="1">
      <alignment horizontal="center"/>
    </xf>
    <xf numFmtId="165" fontId="16" fillId="4" borderId="0" xfId="2" applyNumberFormat="1" applyFont="1" applyFill="1" applyAlignment="1">
      <alignment horizontal="center"/>
    </xf>
    <xf numFmtId="0" fontId="16" fillId="4" borderId="0" xfId="2" applyFont="1" applyFill="1" applyAlignment="1">
      <alignment horizontal="left"/>
    </xf>
    <xf numFmtId="0" fontId="16" fillId="4" borderId="0" xfId="2" applyFont="1" applyFill="1"/>
    <xf numFmtId="0" fontId="16" fillId="4" borderId="0" xfId="2" applyFont="1" applyFill="1" applyAlignment="1">
      <alignment horizontal="center"/>
    </xf>
    <xf numFmtId="0" fontId="29" fillId="4" borderId="0" xfId="2" applyFill="1"/>
    <xf numFmtId="0" fontId="29" fillId="4" borderId="0" xfId="2" applyFill="1" applyAlignment="1">
      <alignment horizontal="center"/>
    </xf>
    <xf numFmtId="0" fontId="29" fillId="0" borderId="0" xfId="2" applyFill="1" applyAlignment="1">
      <alignment horizontal="center"/>
    </xf>
    <xf numFmtId="165" fontId="16" fillId="0" borderId="0" xfId="2" applyNumberFormat="1" applyFont="1" applyFill="1" applyAlignment="1">
      <alignment horizontal="center"/>
    </xf>
    <xf numFmtId="0" fontId="16" fillId="0" borderId="0" xfId="2" applyFont="1" applyFill="1"/>
    <xf numFmtId="16" fontId="16" fillId="0" borderId="0" xfId="2" applyNumberFormat="1" applyFont="1" applyFill="1" applyAlignment="1">
      <alignment horizontal="center"/>
    </xf>
    <xf numFmtId="0" fontId="32" fillId="0" borderId="5" xfId="0" applyFont="1" applyBorder="1" applyAlignment="1">
      <alignment horizontal="left" vertical="center" wrapText="1"/>
    </xf>
    <xf numFmtId="0" fontId="32" fillId="0" borderId="64" xfId="0" applyFont="1" applyBorder="1" applyAlignment="1">
      <alignment horizontal="left" vertical="center" wrapText="1"/>
    </xf>
    <xf numFmtId="0" fontId="29" fillId="9" borderId="0" xfId="2" applyFill="1" applyAlignment="1">
      <alignment horizontal="center"/>
    </xf>
    <xf numFmtId="165" fontId="16" fillId="9" borderId="0" xfId="2" applyNumberFormat="1" applyFont="1" applyFill="1" applyAlignment="1">
      <alignment horizontal="center"/>
    </xf>
    <xf numFmtId="0" fontId="29" fillId="9" borderId="0" xfId="2" applyFill="1" applyAlignment="1">
      <alignment horizontal="left"/>
    </xf>
    <xf numFmtId="0" fontId="29" fillId="9" borderId="0" xfId="2" applyFill="1"/>
    <xf numFmtId="0" fontId="16" fillId="9" borderId="0" xfId="2" applyFont="1" applyFill="1"/>
    <xf numFmtId="0" fontId="29" fillId="8" borderId="0" xfId="2" applyFill="1" applyAlignment="1">
      <alignment horizontal="center"/>
    </xf>
    <xf numFmtId="165" fontId="16" fillId="8" borderId="0" xfId="2" applyNumberFormat="1" applyFont="1" applyFill="1" applyAlignment="1">
      <alignment horizontal="center"/>
    </xf>
    <xf numFmtId="0" fontId="29" fillId="8" borderId="0" xfId="2" applyFill="1" applyAlignment="1">
      <alignment horizontal="left"/>
    </xf>
    <xf numFmtId="0" fontId="29" fillId="8" borderId="0" xfId="2" applyFill="1"/>
    <xf numFmtId="49" fontId="40" fillId="11" borderId="68" xfId="0" applyNumberFormat="1" applyFont="1" applyFill="1" applyBorder="1"/>
    <xf numFmtId="16" fontId="29" fillId="9" borderId="0" xfId="2" applyNumberFormat="1" applyFill="1" applyAlignment="1">
      <alignment horizontal="center"/>
    </xf>
    <xf numFmtId="16" fontId="29" fillId="0" borderId="0" xfId="2" applyNumberFormat="1" applyAlignment="1">
      <alignment horizontal="center"/>
    </xf>
    <xf numFmtId="0" fontId="41" fillId="0" borderId="51" xfId="0" applyFont="1" applyFill="1" applyBorder="1" applyAlignment="1">
      <alignment horizontal="center" vertical="center" wrapText="1"/>
    </xf>
    <xf numFmtId="168" fontId="25" fillId="0" borderId="51" xfId="0" applyNumberFormat="1" applyFont="1" applyFill="1" applyBorder="1" applyAlignment="1">
      <alignment horizontal="center" vertical="center" wrapText="1"/>
    </xf>
    <xf numFmtId="0" fontId="0" fillId="13" borderId="0" xfId="0" applyFill="1"/>
    <xf numFmtId="0" fontId="1" fillId="0" borderId="0" xfId="0" applyFont="1" applyAlignment="1">
      <alignment horizontal="center"/>
    </xf>
    <xf numFmtId="0" fontId="0" fillId="4" borderId="0" xfId="0" applyFill="1"/>
    <xf numFmtId="16" fontId="0" fillId="4" borderId="0" xfId="0" applyNumberFormat="1" applyFill="1"/>
    <xf numFmtId="0" fontId="38" fillId="4" borderId="0" xfId="0" applyFont="1" applyFill="1"/>
    <xf numFmtId="0" fontId="0" fillId="4" borderId="0" xfId="0" applyFill="1" applyAlignment="1">
      <alignment horizontal="center"/>
    </xf>
    <xf numFmtId="16" fontId="0" fillId="13" borderId="0" xfId="0" applyNumberFormat="1" applyFill="1"/>
    <xf numFmtId="0" fontId="38" fillId="13" borderId="0" xfId="0" applyFont="1" applyFill="1"/>
    <xf numFmtId="0" fontId="0" fillId="13" borderId="0" xfId="0" applyFill="1" applyAlignment="1">
      <alignment horizontal="center"/>
    </xf>
    <xf numFmtId="16" fontId="0" fillId="12" borderId="0" xfId="0" applyNumberFormat="1" applyFill="1"/>
    <xf numFmtId="0" fontId="38" fillId="12" borderId="0" xfId="0" applyFont="1" applyFill="1"/>
    <xf numFmtId="0" fontId="0" fillId="12" borderId="0" xfId="0" applyFill="1"/>
    <xf numFmtId="0" fontId="0" fillId="12" borderId="0" xfId="0" applyFill="1" applyAlignment="1">
      <alignment horizontal="center"/>
    </xf>
    <xf numFmtId="0" fontId="14" fillId="14" borderId="0" xfId="0" applyFont="1" applyFill="1" applyAlignment="1">
      <alignment vertical="center" wrapText="1"/>
    </xf>
    <xf numFmtId="0" fontId="14" fillId="0" borderId="0" xfId="0" applyFont="1" applyFill="1" applyAlignment="1">
      <alignment vertical="center" wrapText="1"/>
    </xf>
    <xf numFmtId="0" fontId="28" fillId="0" borderId="0" xfId="3" applyAlignment="1">
      <alignment horizontal="center"/>
    </xf>
    <xf numFmtId="16" fontId="16" fillId="10" borderId="0" xfId="2" applyNumberFormat="1" applyFont="1" applyFill="1" applyAlignment="1">
      <alignment horizontal="center"/>
    </xf>
    <xf numFmtId="16" fontId="29" fillId="4" borderId="0" xfId="2" applyNumberFormat="1" applyFill="1" applyAlignment="1">
      <alignment horizontal="center"/>
    </xf>
    <xf numFmtId="16" fontId="29" fillId="0" borderId="0" xfId="2" applyNumberFormat="1" applyFill="1" applyAlignment="1">
      <alignment horizontal="center"/>
    </xf>
    <xf numFmtId="1" fontId="9" fillId="3" borderId="5" xfId="0" applyNumberFormat="1" applyFont="1" applyFill="1" applyBorder="1" applyAlignment="1">
      <alignment horizontal="center" vertical="center"/>
    </xf>
    <xf numFmtId="16" fontId="0" fillId="9" borderId="0" xfId="0" applyNumberFormat="1" applyFill="1"/>
    <xf numFmtId="0" fontId="0" fillId="9" borderId="0" xfId="0" applyFill="1"/>
    <xf numFmtId="0" fontId="29" fillId="0" borderId="0" xfId="2" applyFill="1" applyAlignment="1">
      <alignment horizontal="left"/>
    </xf>
    <xf numFmtId="16" fontId="0" fillId="9" borderId="0" xfId="0" applyNumberFormat="1" applyFill="1" applyAlignment="1">
      <alignment horizontal="center"/>
    </xf>
    <xf numFmtId="0" fontId="0" fillId="9" borderId="0" xfId="0" applyFill="1" applyAlignment="1">
      <alignment horizontal="center"/>
    </xf>
    <xf numFmtId="16" fontId="0" fillId="15" borderId="0" xfId="0" applyNumberFormat="1" applyFill="1"/>
    <xf numFmtId="0" fontId="0" fillId="15" borderId="0" xfId="0" applyFill="1"/>
    <xf numFmtId="0" fontId="29" fillId="15" borderId="0" xfId="2" applyFill="1" applyAlignment="1">
      <alignment horizontal="center"/>
    </xf>
    <xf numFmtId="165" fontId="16" fillId="15" borderId="0" xfId="2" applyNumberFormat="1" applyFont="1" applyFill="1" applyAlignment="1">
      <alignment horizontal="center"/>
    </xf>
    <xf numFmtId="0" fontId="29" fillId="15" borderId="0" xfId="2" applyFill="1" applyAlignment="1">
      <alignment horizontal="left"/>
    </xf>
    <xf numFmtId="16" fontId="29" fillId="15" borderId="0" xfId="2" applyNumberFormat="1" applyFill="1" applyAlignment="1">
      <alignment horizontal="center"/>
    </xf>
    <xf numFmtId="0" fontId="16" fillId="15" borderId="0" xfId="2" applyFont="1" applyFill="1"/>
    <xf numFmtId="0" fontId="29" fillId="15" borderId="0" xfId="2" applyFill="1"/>
    <xf numFmtId="0" fontId="29" fillId="0" borderId="0" xfId="2" applyAlignment="1">
      <alignment wrapText="1"/>
    </xf>
    <xf numFmtId="16" fontId="16" fillId="4" borderId="0" xfId="2" applyNumberFormat="1" applyFont="1" applyFill="1" applyAlignment="1">
      <alignment horizontal="center"/>
    </xf>
    <xf numFmtId="0" fontId="16" fillId="9" borderId="0" xfId="2" applyFont="1" applyFill="1" applyAlignment="1">
      <alignment horizontal="left"/>
    </xf>
    <xf numFmtId="0" fontId="16" fillId="9" borderId="0" xfId="2" applyFont="1" applyFill="1" applyAlignment="1">
      <alignment horizontal="center"/>
    </xf>
    <xf numFmtId="16" fontId="16" fillId="9" borderId="0" xfId="2" applyNumberFormat="1" applyFont="1" applyFill="1" applyAlignment="1">
      <alignment horizontal="center"/>
    </xf>
    <xf numFmtId="14" fontId="29" fillId="9" borderId="0" xfId="2" applyNumberFormat="1" applyFill="1" applyAlignment="1">
      <alignment horizontal="center"/>
    </xf>
    <xf numFmtId="14" fontId="0" fillId="0" borderId="0" xfId="0" applyNumberFormat="1"/>
    <xf numFmtId="0" fontId="0" fillId="15" borderId="0" xfId="0" applyFill="1" applyAlignment="1">
      <alignment horizontal="center"/>
    </xf>
    <xf numFmtId="0" fontId="25" fillId="16" borderId="51" xfId="0" applyFont="1" applyFill="1" applyBorder="1" applyAlignment="1">
      <alignment horizontal="center" vertical="center" wrapText="1"/>
    </xf>
    <xf numFmtId="0" fontId="25" fillId="16" borderId="51" xfId="0" applyFont="1" applyFill="1" applyBorder="1" applyAlignment="1">
      <alignment horizontal="center"/>
    </xf>
    <xf numFmtId="0" fontId="25" fillId="16" borderId="51" xfId="0" applyFont="1" applyFill="1" applyBorder="1" applyAlignment="1">
      <alignment horizontal="center" vertical="center"/>
    </xf>
    <xf numFmtId="0" fontId="13" fillId="0" borderId="70" xfId="0" applyFont="1" applyBorder="1" applyAlignment="1">
      <alignment vertical="center"/>
    </xf>
    <xf numFmtId="0" fontId="13" fillId="0" borderId="69" xfId="0" applyFont="1" applyBorder="1" applyAlignment="1">
      <alignment vertical="center"/>
    </xf>
    <xf numFmtId="16" fontId="0" fillId="0" borderId="0" xfId="0" applyNumberFormat="1" applyFill="1"/>
    <xf numFmtId="0" fontId="0" fillId="0" borderId="0" xfId="0" applyFill="1" applyAlignment="1">
      <alignment horizontal="center"/>
    </xf>
    <xf numFmtId="20" fontId="14" fillId="0" borderId="0" xfId="0" applyNumberFormat="1" applyFont="1" applyAlignment="1">
      <alignment horizontal="center" vertical="center"/>
    </xf>
    <xf numFmtId="0" fontId="29" fillId="12" borderId="0" xfId="2" applyFill="1" applyAlignment="1">
      <alignment horizontal="center"/>
    </xf>
    <xf numFmtId="165" fontId="16" fillId="12" borderId="0" xfId="2" applyNumberFormat="1" applyFont="1" applyFill="1" applyAlignment="1">
      <alignment horizontal="center"/>
    </xf>
    <xf numFmtId="0" fontId="16" fillId="12" borderId="0" xfId="2" applyFont="1" applyFill="1" applyAlignment="1">
      <alignment horizontal="left"/>
    </xf>
    <xf numFmtId="0" fontId="16" fillId="12" borderId="0" xfId="2" applyFont="1" applyFill="1"/>
    <xf numFmtId="0" fontId="16" fillId="12" borderId="0" xfId="2" applyFont="1" applyFill="1" applyAlignment="1">
      <alignment horizontal="center"/>
    </xf>
    <xf numFmtId="0" fontId="29" fillId="12" borderId="0" xfId="2" applyFill="1"/>
    <xf numFmtId="16" fontId="13" fillId="0" borderId="51" xfId="0" applyNumberFormat="1" applyFont="1" applyBorder="1" applyAlignment="1">
      <alignment horizontal="right" vertical="center"/>
    </xf>
    <xf numFmtId="0" fontId="13" fillId="0" borderId="51" xfId="0" applyFont="1" applyBorder="1" applyAlignment="1">
      <alignment vertical="center"/>
    </xf>
    <xf numFmtId="0" fontId="13" fillId="0" borderId="51" xfId="0" applyFont="1" applyBorder="1" applyAlignment="1">
      <alignment horizontal="center" vertical="center"/>
    </xf>
    <xf numFmtId="0" fontId="13" fillId="0" borderId="51" xfId="0" applyFont="1" applyBorder="1" applyAlignment="1">
      <alignment horizontal="right" vertical="center"/>
    </xf>
    <xf numFmtId="0" fontId="27" fillId="12" borderId="51" xfId="0" applyFont="1" applyFill="1" applyBorder="1" applyAlignment="1">
      <alignment vertical="center"/>
    </xf>
    <xf numFmtId="0" fontId="13" fillId="12" borderId="51" xfId="0" applyFont="1" applyFill="1" applyBorder="1" applyAlignment="1">
      <alignment vertical="center"/>
    </xf>
    <xf numFmtId="16" fontId="16" fillId="12" borderId="0" xfId="2" applyNumberFormat="1" applyFont="1" applyFill="1" applyAlignment="1">
      <alignment horizontal="center"/>
    </xf>
    <xf numFmtId="0" fontId="13" fillId="4" borderId="67" xfId="0" applyFont="1" applyFill="1" applyBorder="1" applyAlignment="1">
      <alignment horizontal="center" vertical="center"/>
    </xf>
    <xf numFmtId="16" fontId="13" fillId="0" borderId="71" xfId="0" applyNumberFormat="1" applyFont="1" applyBorder="1" applyAlignment="1">
      <alignment horizontal="right" vertical="center"/>
    </xf>
    <xf numFmtId="0" fontId="13" fillId="0" borderId="71" xfId="0" applyFont="1" applyBorder="1" applyAlignment="1">
      <alignment vertical="center"/>
    </xf>
    <xf numFmtId="0" fontId="13" fillId="0" borderId="71" xfId="0" applyFont="1" applyBorder="1" applyAlignment="1">
      <alignment horizontal="center" vertical="center"/>
    </xf>
    <xf numFmtId="16" fontId="13" fillId="0" borderId="0" xfId="0" applyNumberFormat="1" applyFont="1" applyBorder="1" applyAlignment="1">
      <alignment horizontal="right" vertical="center"/>
    </xf>
    <xf numFmtId="0" fontId="13" fillId="0" borderId="0" xfId="0" applyFont="1" applyBorder="1" applyAlignment="1">
      <alignment vertical="center"/>
    </xf>
    <xf numFmtId="0" fontId="13" fillId="0" borderId="0" xfId="0" applyFont="1" applyBorder="1" applyAlignment="1">
      <alignment horizontal="center" vertical="center"/>
    </xf>
    <xf numFmtId="0" fontId="13" fillId="13" borderId="0" xfId="0" applyFont="1" applyFill="1" applyBorder="1" applyAlignment="1">
      <alignment vertical="center"/>
    </xf>
    <xf numFmtId="0" fontId="13" fillId="9" borderId="0" xfId="0" applyFont="1" applyFill="1" applyBorder="1" applyAlignment="1">
      <alignment vertical="center"/>
    </xf>
    <xf numFmtId="0" fontId="13" fillId="17" borderId="0" xfId="0" applyFont="1" applyFill="1" applyBorder="1" applyAlignment="1">
      <alignment vertical="center"/>
    </xf>
    <xf numFmtId="0" fontId="13" fillId="17" borderId="0" xfId="0" applyFont="1" applyFill="1" applyBorder="1" applyAlignment="1">
      <alignment horizontal="center" vertical="center"/>
    </xf>
    <xf numFmtId="0" fontId="16" fillId="15" borderId="0" xfId="2" applyFont="1" applyFill="1" applyAlignment="1">
      <alignment horizontal="left"/>
    </xf>
    <xf numFmtId="0" fontId="16" fillId="15" borderId="0" xfId="2" applyFont="1" applyFill="1" applyAlignment="1">
      <alignment horizontal="center"/>
    </xf>
    <xf numFmtId="0" fontId="13" fillId="17" borderId="71" xfId="0" applyFont="1" applyFill="1" applyBorder="1" applyAlignment="1">
      <alignment vertical="center"/>
    </xf>
    <xf numFmtId="0" fontId="13" fillId="13" borderId="71" xfId="0" applyFont="1" applyFill="1" applyBorder="1" applyAlignment="1">
      <alignment vertical="center"/>
    </xf>
    <xf numFmtId="0" fontId="13" fillId="13" borderId="51" xfId="0" applyFont="1" applyFill="1" applyBorder="1" applyAlignment="1">
      <alignment vertical="center"/>
    </xf>
    <xf numFmtId="0" fontId="13" fillId="17" borderId="51" xfId="0" applyFont="1" applyFill="1" applyBorder="1" applyAlignment="1">
      <alignment vertical="center"/>
    </xf>
    <xf numFmtId="0" fontId="13" fillId="17" borderId="51" xfId="0" applyFont="1" applyFill="1" applyBorder="1" applyAlignment="1">
      <alignment horizontal="center" vertical="center"/>
    </xf>
    <xf numFmtId="0" fontId="41" fillId="0" borderId="51" xfId="0" applyFont="1" applyFill="1" applyBorder="1" applyAlignment="1">
      <alignment horizontal="center" vertical="center"/>
    </xf>
    <xf numFmtId="0" fontId="29" fillId="12" borderId="0" xfId="2" applyFill="1" applyAlignment="1">
      <alignment horizontal="left"/>
    </xf>
    <xf numFmtId="0" fontId="28" fillId="0" borderId="0" xfId="3"/>
    <xf numFmtId="0" fontId="41" fillId="0" borderId="54" xfId="0" applyFont="1" applyFill="1" applyBorder="1" applyAlignment="1">
      <alignment horizontal="center" vertical="center"/>
    </xf>
    <xf numFmtId="0" fontId="21" fillId="0" borderId="72" xfId="0" applyFont="1" applyFill="1" applyBorder="1" applyAlignment="1">
      <alignment horizontal="center" wrapText="1"/>
    </xf>
    <xf numFmtId="0" fontId="16" fillId="0" borderId="0" xfId="2" applyFont="1" applyFill="1" applyAlignment="1">
      <alignment horizontal="center"/>
    </xf>
    <xf numFmtId="0" fontId="29" fillId="13" borderId="0" xfId="2" applyFill="1" applyAlignment="1">
      <alignment horizontal="center"/>
    </xf>
    <xf numFmtId="165" fontId="16" fillId="13" borderId="0" xfId="2" applyNumberFormat="1" applyFont="1" applyFill="1" applyAlignment="1">
      <alignment horizontal="center"/>
    </xf>
    <xf numFmtId="0" fontId="16" fillId="13" borderId="0" xfId="2" applyFont="1" applyFill="1" applyAlignment="1">
      <alignment horizontal="left"/>
    </xf>
    <xf numFmtId="0" fontId="16" fillId="13" borderId="0" xfId="2" applyFont="1" applyFill="1"/>
    <xf numFmtId="0" fontId="16" fillId="13" borderId="0" xfId="2" applyFont="1" applyFill="1" applyAlignment="1">
      <alignment horizontal="center"/>
    </xf>
    <xf numFmtId="0" fontId="29" fillId="13" borderId="0" xfId="2" applyFill="1"/>
    <xf numFmtId="16" fontId="29" fillId="12" borderId="0" xfId="2" applyNumberFormat="1" applyFill="1" applyAlignment="1">
      <alignment horizontal="center"/>
    </xf>
    <xf numFmtId="0" fontId="3" fillId="0" borderId="0" xfId="0" applyFont="1"/>
    <xf numFmtId="0" fontId="46" fillId="12" borderId="0" xfId="2" applyFont="1" applyFill="1" applyAlignment="1">
      <alignment horizontal="center"/>
    </xf>
    <xf numFmtId="165" fontId="47" fillId="12" borderId="0" xfId="2" applyNumberFormat="1" applyFont="1" applyFill="1" applyAlignment="1">
      <alignment horizontal="center"/>
    </xf>
    <xf numFmtId="0" fontId="47" fillId="12" borderId="0" xfId="2" applyFont="1" applyFill="1" applyAlignment="1">
      <alignment horizontal="left"/>
    </xf>
    <xf numFmtId="0" fontId="47" fillId="12" borderId="0" xfId="2" applyFont="1" applyFill="1"/>
    <xf numFmtId="16" fontId="47" fillId="0" borderId="0" xfId="2" applyNumberFormat="1" applyFont="1" applyAlignment="1">
      <alignment horizontal="center"/>
    </xf>
    <xf numFmtId="0" fontId="47" fillId="12" borderId="0" xfId="2" applyFont="1" applyFill="1" applyAlignment="1">
      <alignment horizontal="center"/>
    </xf>
    <xf numFmtId="0" fontId="46" fillId="12" borderId="0" xfId="2" applyFont="1" applyFill="1"/>
    <xf numFmtId="0" fontId="46" fillId="0" borderId="0" xfId="2" applyFont="1"/>
    <xf numFmtId="0" fontId="37" fillId="0" borderId="51" xfId="0" applyFont="1" applyBorder="1"/>
    <xf numFmtId="49" fontId="40" fillId="18" borderId="51" xfId="0" applyNumberFormat="1" applyFont="1" applyFill="1" applyBorder="1"/>
    <xf numFmtId="0" fontId="14" fillId="4" borderId="0" xfId="0" applyFont="1" applyFill="1" applyAlignment="1">
      <alignment vertical="center" wrapText="1"/>
    </xf>
    <xf numFmtId="18" fontId="14" fillId="0" borderId="0" xfId="0" applyNumberFormat="1" applyFont="1" applyAlignment="1">
      <alignment vertical="center" wrapText="1"/>
    </xf>
    <xf numFmtId="20" fontId="14" fillId="0" borderId="0" xfId="0" applyNumberFormat="1" applyFont="1" applyAlignment="1">
      <alignment horizontal="center" vertical="center" wrapText="1"/>
    </xf>
    <xf numFmtId="0" fontId="21" fillId="15" borderId="0" xfId="0" applyFont="1" applyFill="1" applyAlignment="1">
      <alignment horizontal="center"/>
    </xf>
    <xf numFmtId="0" fontId="21" fillId="0" borderId="49" xfId="0" applyFont="1" applyFill="1" applyBorder="1" applyAlignment="1">
      <alignment horizontal="center" vertical="center" wrapText="1"/>
    </xf>
    <xf numFmtId="0" fontId="21" fillId="0" borderId="55" xfId="0" applyFont="1" applyBorder="1" applyAlignment="1">
      <alignment horizontal="center" vertical="center"/>
    </xf>
    <xf numFmtId="0" fontId="21" fillId="0" borderId="0" xfId="0" applyFont="1" applyAlignment="1">
      <alignment horizontal="left"/>
    </xf>
    <xf numFmtId="0" fontId="25" fillId="16" borderId="67" xfId="0" applyFont="1" applyFill="1" applyBorder="1" applyAlignment="1">
      <alignment horizontal="center" vertical="center" wrapText="1"/>
    </xf>
    <xf numFmtId="0" fontId="0" fillId="19" borderId="0" xfId="0" applyFill="1"/>
    <xf numFmtId="0" fontId="22" fillId="9" borderId="48" xfId="0" applyFont="1" applyFill="1" applyBorder="1" applyAlignment="1">
      <alignment horizontal="center" vertical="center"/>
    </xf>
    <xf numFmtId="0" fontId="25" fillId="9" borderId="51" xfId="0" applyFont="1" applyFill="1" applyBorder="1" applyAlignment="1">
      <alignment horizontal="center" vertical="center"/>
    </xf>
    <xf numFmtId="0" fontId="25" fillId="9" borderId="51" xfId="0" applyFont="1" applyFill="1" applyBorder="1" applyAlignment="1">
      <alignment horizontal="center" vertical="center" wrapText="1"/>
    </xf>
    <xf numFmtId="0" fontId="25" fillId="9" borderId="54" xfId="0" applyFont="1" applyFill="1" applyBorder="1" applyAlignment="1">
      <alignment horizontal="center" vertical="center" wrapText="1"/>
    </xf>
    <xf numFmtId="0" fontId="25" fillId="9" borderId="67" xfId="0" applyFont="1" applyFill="1" applyBorder="1" applyAlignment="1">
      <alignment horizontal="center" vertical="center"/>
    </xf>
    <xf numFmtId="0" fontId="25" fillId="9" borderId="67" xfId="0" applyFont="1" applyFill="1" applyBorder="1" applyAlignment="1">
      <alignment horizontal="center" vertical="center" wrapText="1"/>
    </xf>
    <xf numFmtId="0" fontId="25" fillId="16" borderId="67" xfId="0" applyFont="1" applyFill="1" applyBorder="1" applyAlignment="1">
      <alignment horizontal="center" vertical="center"/>
    </xf>
    <xf numFmtId="0" fontId="24" fillId="3" borderId="50" xfId="0" applyFont="1" applyFill="1" applyBorder="1" applyAlignment="1">
      <alignment horizontal="center" vertical="center" wrapText="1"/>
    </xf>
    <xf numFmtId="0" fontId="24" fillId="3" borderId="51" xfId="0" applyFont="1" applyFill="1" applyBorder="1" applyAlignment="1">
      <alignment horizontal="center" vertical="center" wrapText="1"/>
    </xf>
    <xf numFmtId="0" fontId="24" fillId="0" borderId="51" xfId="0" applyFont="1" applyBorder="1" applyAlignment="1">
      <alignment horizontal="center"/>
    </xf>
    <xf numFmtId="0" fontId="24" fillId="0" borderId="51" xfId="0" applyFont="1" applyBorder="1" applyAlignment="1">
      <alignment horizontal="center" wrapText="1"/>
    </xf>
    <xf numFmtId="0" fontId="24" fillId="3" borderId="66" xfId="0" applyFont="1" applyFill="1" applyBorder="1" applyAlignment="1">
      <alignment horizontal="center" vertical="center" wrapText="1"/>
    </xf>
    <xf numFmtId="0" fontId="24" fillId="3" borderId="53" xfId="0" applyFont="1" applyFill="1" applyBorder="1" applyAlignment="1">
      <alignment horizontal="center" vertical="center" wrapText="1"/>
    </xf>
    <xf numFmtId="0" fontId="1" fillId="0" borderId="0" xfId="0" applyFont="1" applyAlignment="1">
      <alignment horizontal="center" vertical="center"/>
    </xf>
    <xf numFmtId="18" fontId="0" fillId="0" borderId="0" xfId="0" applyNumberFormat="1" applyFont="1" applyAlignment="1">
      <alignment horizontal="center" vertical="center"/>
    </xf>
    <xf numFmtId="18" fontId="1" fillId="0" borderId="0" xfId="0" applyNumberFormat="1"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vertical="center"/>
    </xf>
    <xf numFmtId="0" fontId="0" fillId="0" borderId="0" xfId="0" applyFont="1" applyAlignment="1">
      <alignment horizontal="center" vertical="center"/>
    </xf>
    <xf numFmtId="49" fontId="0" fillId="0" borderId="0" xfId="0" applyNumberFormat="1" applyFont="1" applyAlignment="1">
      <alignment horizontal="center" vertical="center"/>
    </xf>
    <xf numFmtId="0" fontId="0" fillId="0" borderId="0" xfId="0" applyFont="1" applyAlignment="1">
      <alignment vertical="center" wrapText="1"/>
    </xf>
    <xf numFmtId="0" fontId="0" fillId="0" borderId="0" xfId="0" applyFont="1" applyAlignment="1">
      <alignment vertical="center"/>
    </xf>
    <xf numFmtId="16" fontId="0" fillId="0" borderId="0" xfId="0" applyNumberFormat="1" applyFont="1" applyAlignment="1">
      <alignment horizontal="center" vertical="center"/>
    </xf>
    <xf numFmtId="0" fontId="0" fillId="0" borderId="0" xfId="0" applyFont="1" applyAlignment="1">
      <alignment horizontal="center" vertical="center" wrapText="1"/>
    </xf>
    <xf numFmtId="18" fontId="0" fillId="0" borderId="0" xfId="0" applyNumberFormat="1" applyFont="1" applyAlignment="1">
      <alignment horizontal="center" vertical="center" wrapText="1"/>
    </xf>
    <xf numFmtId="16" fontId="0" fillId="0" borderId="0" xfId="0" applyNumberFormat="1" applyFont="1" applyAlignment="1">
      <alignment horizontal="center" vertical="center" wrapText="1"/>
    </xf>
    <xf numFmtId="20" fontId="0" fillId="0" borderId="0" xfId="0" applyNumberFormat="1" applyFont="1" applyAlignment="1">
      <alignment horizontal="center" vertical="center"/>
    </xf>
    <xf numFmtId="18" fontId="0" fillId="0" borderId="0" xfId="0" applyNumberFormat="1" applyFont="1" applyAlignment="1">
      <alignment vertical="center" wrapText="1"/>
    </xf>
    <xf numFmtId="17" fontId="0" fillId="0" borderId="13" xfId="0" applyNumberFormat="1"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0" fillId="0" borderId="15" xfId="0" applyBorder="1" applyAlignment="1">
      <alignment horizontal="center" vertical="center"/>
    </xf>
    <xf numFmtId="0" fontId="0" fillId="0" borderId="1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5" xfId="0" applyFont="1" applyBorder="1" applyAlignment="1">
      <alignment horizontal="center" vertical="center" wrapText="1"/>
    </xf>
    <xf numFmtId="0" fontId="0" fillId="6" borderId="5" xfId="0" applyFill="1" applyBorder="1" applyAlignment="1">
      <alignment horizontal="center"/>
    </xf>
    <xf numFmtId="0" fontId="20" fillId="0" borderId="0" xfId="0" applyFont="1" applyAlignment="1">
      <alignment horizontal="left"/>
    </xf>
    <xf numFmtId="0" fontId="20" fillId="0" borderId="73" xfId="0" applyFont="1" applyBorder="1" applyAlignment="1">
      <alignment horizontal="center" vertical="center"/>
    </xf>
    <xf numFmtId="0" fontId="20" fillId="0" borderId="0" xfId="0" applyFont="1" applyAlignment="1">
      <alignment horizontal="left"/>
    </xf>
    <xf numFmtId="0" fontId="16" fillId="0" borderId="0" xfId="2" applyFont="1" applyAlignment="1">
      <alignment wrapText="1"/>
    </xf>
    <xf numFmtId="0" fontId="25" fillId="9" borderId="54" xfId="0" applyFont="1" applyFill="1" applyBorder="1" applyAlignment="1">
      <alignment horizontal="center" vertical="center"/>
    </xf>
    <xf numFmtId="0" fontId="25" fillId="9" borderId="51" xfId="0" applyFont="1" applyFill="1" applyBorder="1" applyAlignment="1">
      <alignment horizontal="center"/>
    </xf>
    <xf numFmtId="0" fontId="27" fillId="9" borderId="51" xfId="0" applyFont="1" applyFill="1" applyBorder="1" applyAlignment="1">
      <alignment horizontal="center"/>
    </xf>
    <xf numFmtId="0" fontId="0" fillId="20" borderId="0" xfId="0" applyFill="1"/>
    <xf numFmtId="16" fontId="0" fillId="0" borderId="0" xfId="0" applyNumberFormat="1" applyAlignment="1">
      <alignment horizontal="center" vertical="center"/>
    </xf>
    <xf numFmtId="18" fontId="0" fillId="0" borderId="0" xfId="0" applyNumberFormat="1" applyAlignment="1">
      <alignment horizontal="center" vertical="center"/>
    </xf>
    <xf numFmtId="49"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46" fillId="0" borderId="0" xfId="2" applyFont="1" applyAlignment="1">
      <alignment horizontal="center"/>
    </xf>
    <xf numFmtId="165" fontId="47" fillId="9" borderId="0" xfId="2" applyNumberFormat="1" applyFont="1" applyFill="1" applyAlignment="1">
      <alignment horizontal="center"/>
    </xf>
    <xf numFmtId="0" fontId="47" fillId="9" borderId="0" xfId="2" applyFont="1" applyFill="1" applyAlignment="1">
      <alignment horizontal="left"/>
    </xf>
    <xf numFmtId="0" fontId="47" fillId="0" borderId="0" xfId="2" applyFont="1"/>
    <xf numFmtId="0" fontId="47" fillId="9" borderId="0" xfId="2" applyFont="1" applyFill="1" applyAlignment="1">
      <alignment horizontal="center"/>
    </xf>
    <xf numFmtId="0" fontId="47" fillId="9" borderId="0" xfId="2" applyFont="1" applyFill="1"/>
    <xf numFmtId="0" fontId="46" fillId="9" borderId="0" xfId="2" applyFont="1" applyFill="1"/>
    <xf numFmtId="0" fontId="46" fillId="9" borderId="0" xfId="2" applyFont="1" applyFill="1" applyAlignment="1">
      <alignment horizontal="center"/>
    </xf>
    <xf numFmtId="17" fontId="0" fillId="0" borderId="16" xfId="0" applyNumberFormat="1" applyBorder="1" applyAlignment="1">
      <alignment horizontal="center" vertical="center"/>
    </xf>
    <xf numFmtId="17" fontId="0" fillId="0" borderId="13" xfId="0" applyNumberFormat="1"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0" fillId="0" borderId="18" xfId="0" applyBorder="1" applyAlignment="1">
      <alignment horizontal="center" vertical="center" wrapText="1"/>
    </xf>
    <xf numFmtId="0" fontId="0" fillId="0" borderId="17" xfId="0" applyBorder="1" applyAlignment="1">
      <alignment horizontal="center" vertical="center" wrapText="1"/>
    </xf>
    <xf numFmtId="0" fontId="0" fillId="0" borderId="0" xfId="0" applyAlignment="1">
      <alignment horizontal="center" vertical="center"/>
    </xf>
    <xf numFmtId="0" fontId="0" fillId="0" borderId="17" xfId="0" applyBorder="1" applyAlignment="1">
      <alignment horizontal="center" vertical="center"/>
    </xf>
    <xf numFmtId="17" fontId="0" fillId="0" borderId="5" xfId="0" applyNumberFormat="1" applyBorder="1" applyAlignment="1">
      <alignment horizontal="center" vertical="center" wrapText="1"/>
    </xf>
    <xf numFmtId="17" fontId="0" fillId="0" borderId="5" xfId="0" applyNumberFormat="1" applyBorder="1" applyAlignment="1">
      <alignment horizontal="center" vertical="center"/>
    </xf>
    <xf numFmtId="0" fontId="0" fillId="0" borderId="5" xfId="0" applyBorder="1" applyAlignment="1">
      <alignment horizontal="center" vertical="center"/>
    </xf>
    <xf numFmtId="0" fontId="0" fillId="0" borderId="15" xfId="0" applyBorder="1" applyAlignment="1">
      <alignment horizontal="center" vertical="center"/>
    </xf>
    <xf numFmtId="0" fontId="0" fillId="0" borderId="10"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16" fontId="0" fillId="0" borderId="10" xfId="0" applyNumberFormat="1" applyBorder="1" applyAlignment="1">
      <alignment horizontal="center" vertical="center" wrapText="1"/>
    </xf>
    <xf numFmtId="16" fontId="0" fillId="0" borderId="14" xfId="0" applyNumberFormat="1" applyBorder="1" applyAlignment="1">
      <alignment horizontal="center" vertical="center" wrapText="1"/>
    </xf>
    <xf numFmtId="16" fontId="0" fillId="0" borderId="43" xfId="0" applyNumberFormat="1" applyBorder="1" applyAlignment="1">
      <alignment horizontal="center" vertical="center" wrapText="1"/>
    </xf>
    <xf numFmtId="0" fontId="0" fillId="0" borderId="41" xfId="0" applyBorder="1" applyAlignment="1">
      <alignment horizontal="center" vertical="center"/>
    </xf>
    <xf numFmtId="0" fontId="0" fillId="0" borderId="45" xfId="0" applyBorder="1" applyAlignment="1">
      <alignment horizontal="center" vertical="center"/>
    </xf>
    <xf numFmtId="17" fontId="0" fillId="0" borderId="1" xfId="0" applyNumberFormat="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46" xfId="0" applyBorder="1" applyAlignment="1">
      <alignment horizontal="center" vertical="center"/>
    </xf>
    <xf numFmtId="0" fontId="0" fillId="0" borderId="33" xfId="0" applyBorder="1" applyAlignment="1">
      <alignment horizontal="center" vertical="center"/>
    </xf>
    <xf numFmtId="0" fontId="0" fillId="0" borderId="40"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2" fillId="2" borderId="2" xfId="0" applyFont="1" applyFill="1" applyBorder="1" applyAlignment="1">
      <alignment vertical="center"/>
    </xf>
    <xf numFmtId="0" fontId="2" fillId="2" borderId="3" xfId="0" applyFont="1" applyFill="1" applyBorder="1" applyAlignment="1">
      <alignment vertical="center"/>
    </xf>
    <xf numFmtId="0" fontId="2" fillId="2" borderId="5" xfId="0" applyFont="1" applyFill="1" applyBorder="1" applyAlignment="1">
      <alignment vertical="center"/>
    </xf>
    <xf numFmtId="0" fontId="2" fillId="2" borderId="6" xfId="0" applyFont="1" applyFill="1" applyBorder="1" applyAlignment="1">
      <alignment vertical="center"/>
    </xf>
    <xf numFmtId="17" fontId="0" fillId="0" borderId="4" xfId="0" applyNumberFormat="1" applyBorder="1" applyAlignment="1">
      <alignment horizontal="center" vertical="center"/>
    </xf>
    <xf numFmtId="17" fontId="0" fillId="0" borderId="7" xfId="0" applyNumberFormat="1" applyBorder="1" applyAlignment="1">
      <alignment horizontal="center" vertical="center"/>
    </xf>
    <xf numFmtId="0" fontId="1" fillId="0" borderId="6" xfId="0" applyFont="1" applyBorder="1" applyAlignment="1">
      <alignment horizontal="center" vertical="center"/>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1" fillId="0" borderId="9" xfId="0" applyFont="1" applyBorder="1" applyAlignment="1">
      <alignment horizontal="center" vertical="center"/>
    </xf>
    <xf numFmtId="16" fontId="0" fillId="0" borderId="4" xfId="0" applyNumberFormat="1" applyBorder="1" applyAlignment="1">
      <alignment horizontal="center" vertical="center"/>
    </xf>
    <xf numFmtId="16" fontId="0" fillId="0" borderId="15" xfId="0" applyNumberFormat="1" applyBorder="1" applyAlignment="1">
      <alignment horizontal="center" vertical="center" wrapText="1"/>
    </xf>
    <xf numFmtId="0" fontId="1" fillId="0" borderId="6" xfId="0" applyFont="1" applyBorder="1" applyAlignment="1">
      <alignment horizontal="center" vertical="center" wrapText="1"/>
    </xf>
    <xf numFmtId="0" fontId="7" fillId="0" borderId="4" xfId="0" applyFont="1" applyBorder="1" applyAlignment="1">
      <alignment horizontal="center"/>
    </xf>
    <xf numFmtId="0" fontId="7" fillId="0" borderId="5" xfId="0" applyFont="1" applyBorder="1" applyAlignment="1">
      <alignment horizont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5" xfId="0" applyFont="1" applyBorder="1" applyAlignment="1">
      <alignment horizontal="center"/>
    </xf>
    <xf numFmtId="0" fontId="1" fillId="0" borderId="5" xfId="0" applyFont="1" applyBorder="1" applyAlignment="1">
      <alignment horizontal="center" vertical="center" wrapText="1"/>
    </xf>
    <xf numFmtId="0" fontId="7" fillId="0" borderId="1" xfId="0" applyFont="1" applyBorder="1" applyAlignment="1">
      <alignment horizontal="center"/>
    </xf>
    <xf numFmtId="0" fontId="7" fillId="0" borderId="2" xfId="0" applyFont="1" applyBorder="1" applyAlignment="1">
      <alignment horizontal="center"/>
    </xf>
    <xf numFmtId="2" fontId="8" fillId="0" borderId="28" xfId="0" applyNumberFormat="1" applyFont="1" applyBorder="1" applyAlignment="1">
      <alignment horizontal="center" vertical="center"/>
    </xf>
    <xf numFmtId="2" fontId="8" fillId="0" borderId="29" xfId="0" applyNumberFormat="1" applyFont="1" applyBorder="1" applyAlignment="1">
      <alignment horizontal="center" vertical="center"/>
    </xf>
    <xf numFmtId="2" fontId="8" fillId="0" borderId="30" xfId="0" applyNumberFormat="1" applyFont="1" applyBorder="1" applyAlignment="1">
      <alignment horizontal="center" vertical="center"/>
    </xf>
    <xf numFmtId="0" fontId="7" fillId="0" borderId="3" xfId="0" applyFont="1" applyBorder="1" applyAlignment="1">
      <alignment horizontal="center"/>
    </xf>
    <xf numFmtId="0" fontId="1" fillId="0" borderId="4" xfId="0" applyFont="1" applyBorder="1" applyAlignment="1">
      <alignment horizontal="center" vertical="center" wrapText="1"/>
    </xf>
    <xf numFmtId="49" fontId="1" fillId="0" borderId="18" xfId="0" applyNumberFormat="1" applyFont="1" applyBorder="1" applyAlignment="1">
      <alignment horizontal="center" vertical="center" wrapText="1"/>
    </xf>
    <xf numFmtId="49" fontId="1" fillId="0" borderId="19" xfId="0" applyNumberFormat="1" applyFont="1" applyBorder="1" applyAlignment="1">
      <alignment horizontal="center" vertical="center" wrapText="1"/>
    </xf>
    <xf numFmtId="49" fontId="1" fillId="0" borderId="16" xfId="0" applyNumberFormat="1" applyFont="1" applyBorder="1" applyAlignment="1">
      <alignment horizontal="center" vertical="center" wrapText="1"/>
    </xf>
    <xf numFmtId="49" fontId="1" fillId="0" borderId="24" xfId="0" applyNumberFormat="1" applyFont="1" applyBorder="1" applyAlignment="1">
      <alignment horizontal="center" vertical="center" wrapText="1"/>
    </xf>
    <xf numFmtId="49" fontId="1" fillId="0" borderId="25" xfId="0" applyNumberFormat="1" applyFont="1" applyBorder="1" applyAlignment="1">
      <alignment horizontal="center" vertical="center" wrapText="1"/>
    </xf>
    <xf numFmtId="49" fontId="1" fillId="0" borderId="26" xfId="0" applyNumberFormat="1" applyFont="1" applyBorder="1" applyAlignment="1">
      <alignment horizontal="center" vertical="center" wrapText="1"/>
    </xf>
    <xf numFmtId="49" fontId="1" fillId="0" borderId="20" xfId="0" applyNumberFormat="1" applyFont="1" applyBorder="1" applyAlignment="1">
      <alignment horizontal="center" vertical="center" wrapText="1"/>
    </xf>
    <xf numFmtId="49" fontId="1" fillId="0" borderId="21" xfId="0" applyNumberFormat="1" applyFont="1" applyBorder="1" applyAlignment="1">
      <alignment horizontal="center" vertical="center" wrapText="1"/>
    </xf>
    <xf numFmtId="49" fontId="1" fillId="0" borderId="22" xfId="0" applyNumberFormat="1" applyFont="1" applyBorder="1" applyAlignment="1">
      <alignment horizontal="center" vertical="center" wrapText="1"/>
    </xf>
    <xf numFmtId="49" fontId="1" fillId="0" borderId="23" xfId="0" applyNumberFormat="1" applyFont="1" applyBorder="1" applyAlignment="1">
      <alignment horizontal="center" vertical="center" wrapText="1"/>
    </xf>
    <xf numFmtId="49" fontId="1" fillId="0" borderId="27" xfId="0" applyNumberFormat="1" applyFont="1" applyBorder="1" applyAlignment="1">
      <alignment horizontal="center" vertical="center" wrapText="1"/>
    </xf>
    <xf numFmtId="49" fontId="1" fillId="0" borderId="20" xfId="0" applyNumberFormat="1" applyFont="1" applyBorder="1" applyAlignment="1">
      <alignment horizontal="center" vertical="center"/>
    </xf>
    <xf numFmtId="49" fontId="1" fillId="0" borderId="21" xfId="0" applyNumberFormat="1" applyFont="1" applyBorder="1" applyAlignment="1">
      <alignment horizontal="center" vertical="center"/>
    </xf>
    <xf numFmtId="49" fontId="1" fillId="0" borderId="22" xfId="0" applyNumberFormat="1" applyFont="1" applyBorder="1" applyAlignment="1">
      <alignment horizontal="center" vertical="center"/>
    </xf>
    <xf numFmtId="0" fontId="7" fillId="0" borderId="31" xfId="0" applyFont="1" applyBorder="1" applyAlignment="1">
      <alignment horizontal="center"/>
    </xf>
    <xf numFmtId="0" fontId="7" fillId="0" borderId="32" xfId="0" applyFont="1" applyBorder="1" applyAlignment="1">
      <alignment horizontal="center"/>
    </xf>
    <xf numFmtId="0" fontId="2" fillId="5" borderId="36" xfId="0" applyFont="1" applyFill="1" applyBorder="1" applyAlignment="1">
      <alignment horizontal="center" vertical="center"/>
    </xf>
    <xf numFmtId="0" fontId="2" fillId="5" borderId="37" xfId="0" applyFont="1" applyFill="1" applyBorder="1" applyAlignment="1">
      <alignment horizontal="center" vertical="center"/>
    </xf>
    <xf numFmtId="0" fontId="2" fillId="5" borderId="38" xfId="0" applyFont="1" applyFill="1" applyBorder="1" applyAlignment="1">
      <alignment horizontal="center" vertical="center"/>
    </xf>
    <xf numFmtId="0" fontId="11" fillId="5" borderId="36" xfId="0" applyFont="1" applyFill="1" applyBorder="1" applyAlignment="1">
      <alignment horizontal="center" vertical="center"/>
    </xf>
    <xf numFmtId="0" fontId="11" fillId="5" borderId="38" xfId="0" applyFont="1" applyFill="1" applyBorder="1" applyAlignment="1">
      <alignment horizontal="center" vertical="center"/>
    </xf>
    <xf numFmtId="0" fontId="2" fillId="5" borderId="39" xfId="0" applyFont="1" applyFill="1" applyBorder="1" applyAlignment="1">
      <alignment horizontal="center" vertical="center"/>
    </xf>
    <xf numFmtId="0" fontId="12" fillId="6" borderId="4" xfId="0" applyFont="1" applyFill="1" applyBorder="1" applyAlignment="1">
      <alignment horizontal="center" vertical="center"/>
    </xf>
    <xf numFmtId="0" fontId="12" fillId="6" borderId="5" xfId="0" applyFont="1" applyFill="1" applyBorder="1" applyAlignment="1">
      <alignment horizontal="center" vertical="center"/>
    </xf>
    <xf numFmtId="0" fontId="0" fillId="6" borderId="5" xfId="0" applyFill="1" applyBorder="1" applyAlignment="1">
      <alignment horizontal="center" vertical="center" wrapText="1"/>
    </xf>
    <xf numFmtId="0" fontId="0" fillId="5" borderId="5" xfId="0" applyFill="1" applyBorder="1" applyAlignment="1">
      <alignment horizontal="center" vertical="center"/>
    </xf>
    <xf numFmtId="0" fontId="0" fillId="6" borderId="5" xfId="0" applyFill="1" applyBorder="1" applyAlignment="1">
      <alignment horizontal="center"/>
    </xf>
    <xf numFmtId="0" fontId="0" fillId="6" borderId="6" xfId="0" applyFill="1" applyBorder="1" applyAlignment="1">
      <alignment horizontal="center" vertical="center"/>
    </xf>
    <xf numFmtId="0" fontId="17" fillId="3" borderId="0" xfId="0" applyFont="1" applyFill="1" applyAlignment="1">
      <alignment horizontal="center" vertical="center"/>
    </xf>
    <xf numFmtId="0" fontId="19" fillId="3" borderId="32" xfId="0" applyFont="1" applyFill="1" applyBorder="1" applyAlignment="1">
      <alignment horizontal="center" vertical="center"/>
    </xf>
    <xf numFmtId="0" fontId="20" fillId="0" borderId="31" xfId="0" applyFont="1" applyBorder="1" applyAlignment="1">
      <alignment horizontal="center" vertical="center"/>
    </xf>
    <xf numFmtId="0" fontId="20" fillId="0" borderId="32" xfId="0" applyFont="1" applyBorder="1" applyAlignment="1">
      <alignment horizontal="center" vertical="center"/>
    </xf>
    <xf numFmtId="0" fontId="20" fillId="0" borderId="35" xfId="0" applyFont="1" applyBorder="1" applyAlignment="1">
      <alignment horizontal="center" vertical="center"/>
    </xf>
    <xf numFmtId="0" fontId="20" fillId="0" borderId="0" xfId="0" applyFont="1" applyAlignment="1">
      <alignment horizontal="left"/>
    </xf>
    <xf numFmtId="0" fontId="20" fillId="0" borderId="73" xfId="0" applyFont="1" applyBorder="1" applyAlignment="1">
      <alignment horizontal="center" vertical="center"/>
    </xf>
    <xf numFmtId="0" fontId="32" fillId="6" borderId="5" xfId="0" applyFont="1" applyFill="1" applyBorder="1" applyAlignment="1">
      <alignment horizontal="center" vertical="center" wrapText="1"/>
    </xf>
    <xf numFmtId="0" fontId="32" fillId="6" borderId="62" xfId="0" applyFont="1" applyFill="1" applyBorder="1" applyAlignment="1">
      <alignment horizontal="center" vertical="center"/>
    </xf>
    <xf numFmtId="0" fontId="30" fillId="5" borderId="56" xfId="0" applyFont="1" applyFill="1" applyBorder="1" applyAlignment="1">
      <alignment horizontal="center" vertical="center"/>
    </xf>
    <xf numFmtId="0" fontId="30" fillId="5" borderId="57" xfId="0" applyFont="1" applyFill="1" applyBorder="1" applyAlignment="1">
      <alignment horizontal="center" vertical="center"/>
    </xf>
    <xf numFmtId="0" fontId="30" fillId="5" borderId="58" xfId="0" applyFont="1" applyFill="1" applyBorder="1" applyAlignment="1">
      <alignment horizontal="center" vertical="center"/>
    </xf>
    <xf numFmtId="0" fontId="31" fillId="5" borderId="59" xfId="0" applyFont="1" applyFill="1" applyBorder="1" applyAlignment="1">
      <alignment horizontal="center" vertical="center"/>
    </xf>
    <xf numFmtId="0" fontId="31" fillId="5" borderId="58" xfId="0" applyFont="1" applyFill="1" applyBorder="1" applyAlignment="1">
      <alignment horizontal="center" vertical="center"/>
    </xf>
    <xf numFmtId="0" fontId="32" fillId="6" borderId="61" xfId="0" applyFont="1" applyFill="1" applyBorder="1" applyAlignment="1">
      <alignment horizontal="center" vertical="center" wrapText="1"/>
    </xf>
    <xf numFmtId="0" fontId="32" fillId="6" borderId="5" xfId="0" applyFont="1" applyFill="1" applyBorder="1" applyAlignment="1">
      <alignment horizontal="center" vertical="center"/>
    </xf>
  </cellXfs>
  <cellStyles count="4">
    <cellStyle name="Normal" xfId="0" builtinId="0"/>
    <cellStyle name="Normal 2" xfId="1" xr:uid="{00000000-0005-0000-0000-000001000000}"/>
    <cellStyle name="Normal 3" xfId="2" xr:uid="{3B4ADA16-8D28-49D2-ACE1-088827050FDC}"/>
    <cellStyle name="Normal 4" xfId="3" xr:uid="{F6695FC6-B8B9-473A-AC6C-36A3BF68C598}"/>
  </cellStyles>
  <dxfs count="21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fgColor indexed="64"/>
          <bgColor indexed="65"/>
        </patternFill>
      </fill>
    </dxf>
    <dxf>
      <fill>
        <patternFill>
          <bgColor rgb="FFC00000"/>
        </patternFill>
      </fill>
    </dxf>
    <dxf>
      <font>
        <color rgb="FF006100"/>
      </font>
      <fill>
        <patternFill>
          <bgColor rgb="FFC6EFCE"/>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ont>
        <color rgb="FF006100"/>
      </font>
      <fill>
        <patternFill>
          <bgColor rgb="FFC6EFCE"/>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ont>
        <color rgb="FF006100"/>
      </font>
      <fill>
        <patternFill>
          <bgColor rgb="FFC6EFCE"/>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ill>
        <patternFill>
          <bgColor rgb="FFC00000"/>
        </patternFill>
      </fill>
    </dxf>
    <dxf>
      <font>
        <color rgb="FF006100"/>
      </font>
      <fill>
        <patternFill>
          <bgColor rgb="FFC6EFCE"/>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ont>
        <color rgb="FF006100"/>
      </font>
      <fill>
        <patternFill>
          <bgColor rgb="FFC6EFCE"/>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ont>
        <color rgb="FF006100"/>
      </font>
      <fill>
        <patternFill>
          <bgColor rgb="FFC6EFCE"/>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ont>
        <color rgb="FF006100"/>
      </font>
      <fill>
        <patternFill>
          <bgColor rgb="FFC6EFCE"/>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ont>
        <color rgb="FF006100"/>
      </font>
      <fill>
        <patternFill>
          <bgColor rgb="FFC6EFCE"/>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ont>
        <color rgb="FF006100"/>
      </font>
      <fill>
        <patternFill>
          <bgColor rgb="FFC6EFCE"/>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C00000"/>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ont>
        <color rgb="FF006100"/>
      </font>
      <fill>
        <patternFill>
          <bgColor rgb="FFC6EFCE"/>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ont>
        <color rgb="FF006100"/>
      </font>
      <fill>
        <patternFill>
          <bgColor rgb="FFC6EFCE"/>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ill>
        <patternFill>
          <bgColor rgb="FFC00000"/>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ill>
        <patternFill>
          <bgColor rgb="FFC00000"/>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C00000"/>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bgColor rgb="FFC00000"/>
        </patternFill>
      </fill>
    </dxf>
    <dxf>
      <font>
        <color rgb="FF006100"/>
      </font>
      <fill>
        <patternFill>
          <bgColor rgb="FFC6EFCE"/>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ont>
        <color rgb="FF006100"/>
      </font>
      <fill>
        <patternFill>
          <bgColor rgb="FFC6EFCE"/>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ont>
        <color rgb="FF006100"/>
      </font>
      <fill>
        <patternFill>
          <bgColor rgb="FFC6EFCE"/>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ill>
        <patternFill>
          <bgColor rgb="FFC00000"/>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ont>
        <color rgb="FF006100"/>
      </font>
      <fill>
        <patternFill>
          <bgColor rgb="FFC6EFCE"/>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ont>
        <color rgb="FF006100"/>
      </font>
      <fill>
        <patternFill>
          <bgColor rgb="FFC6EFCE"/>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ont>
        <color rgb="FF006100"/>
      </font>
      <fill>
        <patternFill>
          <bgColor rgb="FFC6EFCE"/>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ont>
        <color rgb="FF006100"/>
      </font>
      <fill>
        <patternFill>
          <bgColor rgb="FFC6EFCE"/>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ont>
        <color rgb="FF006100"/>
      </font>
      <fill>
        <patternFill>
          <bgColor rgb="FFC6EFCE"/>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ont>
        <color rgb="FF006100"/>
      </font>
      <fill>
        <patternFill>
          <bgColor rgb="FFC6EFCE"/>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ont>
        <color rgb="FF006100"/>
      </font>
      <fill>
        <patternFill>
          <bgColor rgb="FFC6EFCE"/>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ont>
        <color rgb="FF006100"/>
      </font>
      <fill>
        <patternFill>
          <bgColor rgb="FFC6EFCE"/>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C00000"/>
        </patternFill>
      </fill>
    </dxf>
    <dxf>
      <font>
        <color rgb="FF006100"/>
      </font>
      <fill>
        <patternFill>
          <bgColor rgb="FFC6EFCE"/>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ont>
        <color rgb="FF006100"/>
      </font>
      <fill>
        <patternFill>
          <bgColor rgb="FFC6EFCE"/>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C00000"/>
        </patternFill>
      </fill>
    </dxf>
    <dxf>
      <font>
        <color rgb="FF006100"/>
      </font>
      <fill>
        <patternFill>
          <bgColor rgb="FFC6EFCE"/>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ont>
        <color rgb="FF006100"/>
      </font>
      <fill>
        <patternFill>
          <bgColor rgb="FFC6EFCE"/>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ont>
        <color rgb="FF006100"/>
      </font>
      <fill>
        <patternFill>
          <bgColor rgb="FFC6EFCE"/>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ont>
        <color rgb="FF006100"/>
      </font>
      <fill>
        <patternFill>
          <bgColor rgb="FFC6EFCE"/>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ont>
        <color rgb="FF006100"/>
      </font>
      <fill>
        <patternFill>
          <bgColor rgb="FFC6EFCE"/>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ont>
        <color rgb="FF006100"/>
      </font>
      <fill>
        <patternFill>
          <bgColor rgb="FFC6EFCE"/>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ill>
        <patternFill>
          <bgColor rgb="FFC00000"/>
        </patternFill>
      </fill>
    </dxf>
    <dxf>
      <font>
        <color rgb="FF006100"/>
      </font>
      <fill>
        <patternFill>
          <bgColor rgb="FFC6EFCE"/>
        </patternFill>
      </fill>
    </dxf>
    <dxf>
      <fill>
        <patternFill>
          <bgColor rgb="FF92D050"/>
        </patternFill>
      </fill>
    </dxf>
    <dxf>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patternType="solid">
          <fgColor rgb="FFFFCC99"/>
          <bgColor rgb="FF000000"/>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patternType="solid">
          <fgColor rgb="FFFFCC99"/>
          <bgColor rgb="FF000000"/>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patternType="solid">
          <fgColor rgb="FFFFCC99"/>
          <bgColor rgb="FF000000"/>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patternType="solid">
          <fgColor rgb="FFFFCC99"/>
          <bgColor rgb="FF000000"/>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patternType="solid">
          <fgColor rgb="FFFFCC99"/>
          <bgColor rgb="FF000000"/>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patternType="solid">
          <fgColor rgb="FFFFCC99"/>
          <bgColor rgb="FF000000"/>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patternType="solid">
          <fgColor rgb="FFFFCC99"/>
          <bgColor rgb="FF000000"/>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ont>
        <color rgb="FFFF0000"/>
      </font>
      <border>
        <left style="thin">
          <color rgb="FF9C0006"/>
        </left>
        <right style="thin">
          <color rgb="FF9C0006"/>
        </right>
        <top style="thin">
          <color rgb="FF9C0006"/>
        </top>
        <bottom style="thin">
          <color rgb="FF9C0006"/>
        </bottom>
      </border>
    </dxf>
    <dxf>
      <font>
        <color theme="3"/>
      </font>
      <border>
        <left style="thin">
          <color theme="3"/>
        </left>
        <right style="thin">
          <color theme="3"/>
        </right>
        <top style="thin">
          <color theme="3"/>
        </top>
        <bottom style="thin">
          <color theme="3"/>
        </bottom>
      </border>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bgColor rgb="FFFFCC99"/>
        </patternFill>
      </fill>
    </dxf>
    <dxf>
      <fill>
        <patternFill>
          <bgColor theme="5" tint="0.39994506668294322"/>
        </patternFill>
      </fill>
    </dxf>
    <dxf>
      <fill>
        <patternFill>
          <bgColor rgb="FFF5F9BD"/>
        </patternFill>
      </fill>
    </dxf>
    <dxf>
      <fill>
        <patternFill>
          <bgColor theme="8" tint="0.79998168889431442"/>
        </patternFill>
      </fill>
    </dxf>
    <dxf>
      <fill>
        <patternFill>
          <bgColor theme="6" tint="0.39994506668294322"/>
        </patternFill>
      </fill>
    </dxf>
    <dxf>
      <fill>
        <patternFill>
          <bgColor theme="0" tint="-0.14996795556505021"/>
        </patternFill>
      </fill>
    </dxf>
    <dxf>
      <fill>
        <patternFill patternType="solid">
          <fgColor rgb="FFFFCC99"/>
          <bgColor rgb="FF000000"/>
        </patternFill>
      </fill>
    </dxf>
  </dxfs>
  <tableStyles count="0" defaultTableStyle="TableStyleMedium9" defaultPivotStyle="PivotStyleLight16"/>
  <colors>
    <mruColors>
      <color rgb="FFFFCC99"/>
      <color rgb="FFF5F9BD"/>
      <color rgb="FFFFCC66"/>
      <color rgb="FFD8F3AD"/>
      <color rgb="FF005C2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4.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3.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1.xml"/><Relationship Id="rId3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47625</xdr:colOff>
      <xdr:row>3</xdr:row>
      <xdr:rowOff>85724</xdr:rowOff>
    </xdr:to>
    <xdr:pic>
      <xdr:nvPicPr>
        <xdr:cNvPr id="2" name="Picture 5" descr="QFM-logo">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685800" cy="647699"/>
        </a:xfrm>
        <a:prstGeom prst="rect">
          <a:avLst/>
        </a:prstGeom>
        <a:noFill/>
        <a:ln w="9525">
          <a:noFill/>
          <a:miter lim="800000"/>
          <a:headEnd/>
          <a:tailEnd/>
        </a:ln>
      </xdr:spPr>
    </xdr:pic>
    <xdr:clientData/>
  </xdr:twoCellAnchor>
  <xdr:twoCellAnchor>
    <xdr:from>
      <xdr:col>0</xdr:col>
      <xdr:colOff>0</xdr:colOff>
      <xdr:row>0</xdr:row>
      <xdr:rowOff>0</xdr:rowOff>
    </xdr:from>
    <xdr:to>
      <xdr:col>1</xdr:col>
      <xdr:colOff>47625</xdr:colOff>
      <xdr:row>3</xdr:row>
      <xdr:rowOff>85724</xdr:rowOff>
    </xdr:to>
    <xdr:pic>
      <xdr:nvPicPr>
        <xdr:cNvPr id="3" name="Picture 5" descr="QFM-logo">
          <a:extLst>
            <a:ext uri="{FF2B5EF4-FFF2-40B4-BE49-F238E27FC236}">
              <a16:creationId xmlns:a16="http://schemas.microsoft.com/office/drawing/2014/main" id="{EC1C75CE-29F9-42C9-849B-CAD7B42893C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685800" cy="647699"/>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0</xdr:row>
      <xdr:rowOff>9526</xdr:rowOff>
    </xdr:from>
    <xdr:to>
      <xdr:col>0</xdr:col>
      <xdr:colOff>685801</xdr:colOff>
      <xdr:row>1</xdr:row>
      <xdr:rowOff>0</xdr:rowOff>
    </xdr:to>
    <xdr:pic>
      <xdr:nvPicPr>
        <xdr:cNvPr id="2" name="Picture 3" descr="Qfm-logo">
          <a:extLst>
            <a:ext uri="{FF2B5EF4-FFF2-40B4-BE49-F238E27FC236}">
              <a16:creationId xmlns:a16="http://schemas.microsoft.com/office/drawing/2014/main" id="{F19E1C0D-DAEC-42E4-BD03-5C547ABFEF6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 y="9526"/>
          <a:ext cx="685800" cy="419099"/>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onsolidated%20DTR%202020_Jun%20Mil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onsolidated%20DTR%202019_Nov%20Mill.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SPR-STORES-2014\QFM%20Master%20Data%2012-12-17.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F:\My%20Documents\ERP%20Codes\mill.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ersonal/masihuzzaman_qfm_qa/Documents/SPARE%20ORDER%20BUHLER%202019/QFM-%20SP%20PART-%20MAR%20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TR_2018"/>
      <sheetName val="MTBF &amp; MTTR"/>
      <sheetName val="M_J"/>
      <sheetName val="B_T"/>
      <sheetName val="M_F"/>
      <sheetName val="M_M"/>
      <sheetName val="M_A"/>
      <sheetName val="M_May"/>
      <sheetName val="M_Jun"/>
      <sheetName val="consolidated Milling"/>
      <sheetName val="Conso Packing"/>
      <sheetName val="Names"/>
      <sheetName val="lookup"/>
      <sheetName val="Sp"/>
      <sheetName val="Pred_Breakup"/>
      <sheetName val="numbers"/>
      <sheetName val="Pr_Cln"/>
      <sheetName val="Con"/>
      <sheetName val="OT"/>
      <sheetName val="Leave"/>
      <sheetName val="fs"/>
      <sheetName val="fb"/>
      <sheetName val="fn"/>
      <sheetName val="fm"/>
      <sheetName val="Hand St."/>
      <sheetName val="Mster Eqp"/>
    </sheetNames>
    <sheetDataSet>
      <sheetData sheetId="0"/>
      <sheetData sheetId="1"/>
      <sheetData sheetId="2"/>
      <sheetData sheetId="3"/>
      <sheetData sheetId="4"/>
      <sheetData sheetId="5"/>
      <sheetData sheetId="6"/>
      <sheetData sheetId="7"/>
      <sheetData sheetId="8"/>
      <sheetData sheetId="9"/>
      <sheetData sheetId="10"/>
      <sheetData sheetId="11">
        <row r="2">
          <cell r="A2"/>
        </row>
        <row r="3">
          <cell r="A3" t="str">
            <v>Barley</v>
          </cell>
          <cell r="J3" t="str">
            <v>Breakdown</v>
          </cell>
        </row>
        <row r="4">
          <cell r="A4" t="str">
            <v>Silo</v>
          </cell>
          <cell r="J4" t="str">
            <v>Corrective</v>
          </cell>
        </row>
        <row r="5">
          <cell r="A5" t="str">
            <v>Mill_A</v>
          </cell>
          <cell r="J5" t="str">
            <v>Preventive</v>
          </cell>
        </row>
        <row r="6">
          <cell r="A6" t="str">
            <v>Mill_B</v>
          </cell>
          <cell r="J6" t="str">
            <v>Predictive</v>
          </cell>
        </row>
        <row r="7">
          <cell r="A7" t="str">
            <v>Mill_C</v>
          </cell>
          <cell r="J7" t="str">
            <v>Paint Job</v>
          </cell>
        </row>
        <row r="8">
          <cell r="A8" t="str">
            <v>Mill_D</v>
          </cell>
          <cell r="J8" t="str">
            <v>Workshop</v>
          </cell>
        </row>
        <row r="9">
          <cell r="A9" t="str">
            <v>Packer</v>
          </cell>
          <cell r="J9" t="str">
            <v>Fabrication</v>
          </cell>
        </row>
        <row r="10">
          <cell r="A10" t="str">
            <v>Mill</v>
          </cell>
          <cell r="J10" t="str">
            <v>Roll change</v>
          </cell>
        </row>
        <row r="11">
          <cell r="A11" t="str">
            <v>Other</v>
          </cell>
          <cell r="J11" t="str">
            <v>Other</v>
          </cell>
        </row>
        <row r="12">
          <cell r="J12" t="str">
            <v>Repair</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TR_2019_silo"/>
      <sheetName val="DTR_2019_mill"/>
      <sheetName val="DTR_2018"/>
      <sheetName val="MTBF &amp; MTTR"/>
      <sheetName val="D_Brkdn"/>
      <sheetName val="Maint_Record_19"/>
      <sheetName val="consolidated Milling"/>
      <sheetName val="Conso Packing"/>
      <sheetName val="Names"/>
      <sheetName val="lookup"/>
      <sheetName val="2019 Buhler"/>
      <sheetName val="Sheet2"/>
      <sheetName val="OT_Mech_Total"/>
      <sheetName val="Pred_Breakup"/>
      <sheetName val="numbers"/>
      <sheetName val="Pr_Cln"/>
      <sheetName val="format barley"/>
      <sheetName val="format night"/>
      <sheetName val="format mill"/>
      <sheetName val="format silo"/>
      <sheetName val="Mster Eqp"/>
    </sheetNames>
    <sheetDataSet>
      <sheetData sheetId="0"/>
      <sheetData sheetId="1"/>
      <sheetData sheetId="2"/>
      <sheetData sheetId="3"/>
      <sheetData sheetId="4"/>
      <sheetData sheetId="5"/>
      <sheetData sheetId="6"/>
      <sheetData sheetId="7"/>
      <sheetData sheetId="8">
        <row r="2">
          <cell r="A2"/>
        </row>
        <row r="3">
          <cell r="A3" t="str">
            <v>Barley</v>
          </cell>
          <cell r="J3" t="str">
            <v>Breakdown</v>
          </cell>
        </row>
        <row r="4">
          <cell r="A4" t="str">
            <v>Silo</v>
          </cell>
          <cell r="J4" t="str">
            <v>Corrective</v>
          </cell>
        </row>
        <row r="5">
          <cell r="A5" t="str">
            <v>Mill_A</v>
          </cell>
          <cell r="J5" t="str">
            <v>Preventive</v>
          </cell>
        </row>
        <row r="6">
          <cell r="A6" t="str">
            <v>Mill_B</v>
          </cell>
          <cell r="J6" t="str">
            <v>Predictive</v>
          </cell>
        </row>
        <row r="7">
          <cell r="A7" t="str">
            <v>Mill_C</v>
          </cell>
          <cell r="J7" t="str">
            <v>Paint Job</v>
          </cell>
        </row>
        <row r="8">
          <cell r="A8" t="str">
            <v>Mill_D</v>
          </cell>
          <cell r="J8" t="str">
            <v>Workshop</v>
          </cell>
        </row>
        <row r="9">
          <cell r="A9" t="str">
            <v>Packer</v>
          </cell>
          <cell r="J9" t="str">
            <v>Fabrication</v>
          </cell>
        </row>
        <row r="10">
          <cell r="A10" t="str">
            <v>Mill</v>
          </cell>
          <cell r="J10" t="str">
            <v>Roll change</v>
          </cell>
        </row>
        <row r="11">
          <cell r="A11" t="str">
            <v>Other</v>
          </cell>
          <cell r="J11" t="str">
            <v>Other</v>
          </cell>
        </row>
        <row r="12">
          <cell r="J12" t="str">
            <v>Repair</v>
          </cell>
        </row>
      </sheetData>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lsrchres"/>
      <sheetName val="hdnSheet"/>
      <sheetName val="LPO ITEM Code "/>
      <sheetName val="hidnSheetNew"/>
    </sheetNames>
    <sheetDataSet>
      <sheetData sheetId="0" refreshError="1"/>
      <sheetData sheetId="1" refreshError="1"/>
      <sheetData sheetId="2" refreshError="1"/>
      <sheetData sheetId="3">
        <row r="3">
          <cell r="B3" t="str">
            <v>Yes</v>
          </cell>
        </row>
        <row r="4">
          <cell r="B4" t="str">
            <v>No</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L"/>
      <sheetName val="CLEANING"/>
      <sheetName val="PACKING"/>
      <sheetName val="SILO"/>
      <sheetName val="TECHNICIAN"/>
      <sheetName val="FOODCO SPARE"/>
      <sheetName val="QFM SPARE"/>
      <sheetName val="Sheet2"/>
      <sheetName val="qfi EQUIPMENT"/>
      <sheetName val="hdnSheet"/>
      <sheetName val="hidnSheetNew"/>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3">
          <cell r="A3" t="str">
            <v>I</v>
          </cell>
        </row>
        <row r="4">
          <cell r="A4" t="str">
            <v>U</v>
          </cell>
        </row>
        <row r="5">
          <cell r="A5" t="str">
            <v>D</v>
          </cell>
        </row>
        <row r="6">
          <cell r="A6" t="str">
            <v>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20-QFM"/>
      <sheetName val="QFI"/>
      <sheetName val="Domino"/>
      <sheetName val="Sheet2"/>
      <sheetName val="QFO"/>
      <sheetName val="QFO-2020"/>
    </sheetNames>
    <sheetDataSet>
      <sheetData sheetId="0">
        <row r="1">
          <cell r="B1" t="str">
            <v>Supplier</v>
          </cell>
          <cell r="C1" t="str">
            <v>Item code</v>
          </cell>
          <cell r="D1" t="str">
            <v>Variant Code</v>
          </cell>
          <cell r="E1" t="str">
            <v>Part Number</v>
          </cell>
          <cell r="F1" t="str">
            <v>Item Name</v>
          </cell>
        </row>
        <row r="2">
          <cell r="B2" t="str">
            <v>BUHLER</v>
          </cell>
          <cell r="C2" t="str">
            <v>SPPMMS0735</v>
          </cell>
          <cell r="D2"/>
          <cell r="E2" t="str">
            <v>UXE-36404-001</v>
          </cell>
          <cell r="F2" t="str">
            <v>Assembly Group support , 6ES7 400-1TA0A-0AA0</v>
          </cell>
        </row>
        <row r="3">
          <cell r="B3" t="str">
            <v>BUHLER</v>
          </cell>
          <cell r="C3" t="str">
            <v>SPPMES0002</v>
          </cell>
          <cell r="D3"/>
          <cell r="E3" t="str">
            <v>UXE-36404-003</v>
          </cell>
          <cell r="F3" t="str">
            <v>Assembly Group support , 6ES7 403-1TA01-0AA0</v>
          </cell>
        </row>
        <row r="4">
          <cell r="B4" t="str">
            <v>BUHLER</v>
          </cell>
          <cell r="C4" t="str">
            <v>SPPMES0003</v>
          </cell>
          <cell r="D4"/>
          <cell r="E4" t="str">
            <v>UXE-36405-054</v>
          </cell>
          <cell r="F4" t="str">
            <v>EXTENSION ASSEMBLY EG 184U</v>
          </cell>
        </row>
        <row r="5">
          <cell r="B5" t="str">
            <v>BUHLER</v>
          </cell>
          <cell r="C5" t="str">
            <v>SPPMES0614</v>
          </cell>
          <cell r="D5"/>
          <cell r="E5" t="str">
            <v>UXE-36404-251</v>
          </cell>
          <cell r="F5" t="str">
            <v>Anglog entry 6ES7431-1KF00-0AB0</v>
          </cell>
        </row>
        <row r="6">
          <cell r="B6" t="str">
            <v>BUHLER</v>
          </cell>
          <cell r="C6" t="str">
            <v>SPPMES1345</v>
          </cell>
          <cell r="D6"/>
          <cell r="E6" t="str">
            <v>UXE-36404-307</v>
          </cell>
          <cell r="F6" t="str">
            <v xml:space="preserve">COMMUNICATION PROCESSOR </v>
          </cell>
        </row>
        <row r="7">
          <cell r="B7" t="str">
            <v>BUHLER</v>
          </cell>
          <cell r="C7" t="str">
            <v>SPPMES0613</v>
          </cell>
          <cell r="D7"/>
          <cell r="E7" t="str">
            <v>UXE-36404-163</v>
          </cell>
          <cell r="F7" t="str">
            <v>Interfacing in 461-3 , 6ES 461-3AA01-0AA0</v>
          </cell>
        </row>
        <row r="8">
          <cell r="B8" t="str">
            <v>BUHLER</v>
          </cell>
          <cell r="C8" t="str">
            <v>SPPMES1334</v>
          </cell>
          <cell r="D8"/>
          <cell r="E8" t="str">
            <v>UNE-80208-062</v>
          </cell>
          <cell r="F8" t="str">
            <v xml:space="preserve">PSU 24VDC / 40A THREE PHASE 6EP1437-3BA10 </v>
          </cell>
        </row>
        <row r="9">
          <cell r="B9" t="str">
            <v>BUHLER</v>
          </cell>
          <cell r="C9" t="str">
            <v>SPPMES0616</v>
          </cell>
          <cell r="D9"/>
          <cell r="E9" t="str">
            <v>UXE-36404-253</v>
          </cell>
          <cell r="F9" t="str">
            <v>Analog entry SM 431-6ES7131-7QH00-0AB0</v>
          </cell>
        </row>
        <row r="10">
          <cell r="B10" t="str">
            <v>BUHLER</v>
          </cell>
          <cell r="C10" t="str">
            <v>SPPMES0617</v>
          </cell>
          <cell r="D10"/>
          <cell r="E10" t="str">
            <v>UXE-36404-261</v>
          </cell>
          <cell r="F10" t="str">
            <v>Analog output 6ES7 432 1HAF00-0AB0</v>
          </cell>
        </row>
        <row r="11">
          <cell r="B11" t="str">
            <v>BUHLER</v>
          </cell>
          <cell r="C11" t="str">
            <v>SPPMES0004</v>
          </cell>
          <cell r="D11"/>
          <cell r="E11" t="str">
            <v>UXE-36406-820</v>
          </cell>
          <cell r="F11" t="str">
            <v>Control Unit 6ES5 393-OYA12</v>
          </cell>
        </row>
        <row r="12">
          <cell r="B12" t="str">
            <v>BUHLER</v>
          </cell>
          <cell r="C12" t="str">
            <v>SPPMES0615</v>
          </cell>
          <cell r="D12"/>
          <cell r="E12" t="str">
            <v>UXE-36404-021</v>
          </cell>
          <cell r="F12" t="str">
            <v>Power supply ps 407-od 120/230V 4A/0.5A</v>
          </cell>
        </row>
        <row r="13">
          <cell r="B13" t="str">
            <v>BUHLER</v>
          </cell>
          <cell r="C13" t="str">
            <v>SPPMES1343</v>
          </cell>
          <cell r="D13"/>
          <cell r="E13" t="str">
            <v>UXE-36403-115</v>
          </cell>
          <cell r="F13" t="str">
            <v>CPU 315-2DP, 256KB MAIN MEMORY, 6ES7315-2AH14-0AB0</v>
          </cell>
        </row>
        <row r="14">
          <cell r="B14" t="str">
            <v>BUHLER</v>
          </cell>
          <cell r="C14" t="str">
            <v>SPPMES0618</v>
          </cell>
          <cell r="D14"/>
          <cell r="E14" t="str">
            <v>UXE-36404-201</v>
          </cell>
          <cell r="F14" t="str">
            <v>Digital input 6ES7 421-1BL00-0AA0 , 32INPUT 24VDC</v>
          </cell>
        </row>
        <row r="15">
          <cell r="B15" t="str">
            <v>BUHLER</v>
          </cell>
          <cell r="C15" t="str">
            <v>SPPMES0619</v>
          </cell>
          <cell r="D15"/>
          <cell r="E15" t="str">
            <v>UXE-36404-222</v>
          </cell>
          <cell r="F15" t="str">
            <v>Digital Output 6ES7 422-1BL00-0AA0 , 32INPUT 24VDC</v>
          </cell>
        </row>
        <row r="16">
          <cell r="B16" t="str">
            <v>BUHLER</v>
          </cell>
          <cell r="C16" t="str">
            <v>SPPMES0005</v>
          </cell>
          <cell r="D16"/>
          <cell r="E16" t="str">
            <v>UXE-36404-153</v>
          </cell>
          <cell r="F16" t="str">
            <v>Interfacing IM 460-3 , 6ES7 460-3AA00-0AB0</v>
          </cell>
        </row>
        <row r="17">
          <cell r="B17" t="str">
            <v>BUHLER</v>
          </cell>
          <cell r="C17" t="str">
            <v>SPPMES0008</v>
          </cell>
          <cell r="D17"/>
          <cell r="E17" t="str">
            <v>UXE-36073-304</v>
          </cell>
          <cell r="F17" t="str">
            <v>Braking Resistor 150hm 1Kw</v>
          </cell>
        </row>
        <row r="18">
          <cell r="B18" t="str">
            <v>BUHLER</v>
          </cell>
          <cell r="C18" t="str">
            <v>SPPMES0011</v>
          </cell>
          <cell r="D18"/>
          <cell r="E18" t="str">
            <v>EKP-83018-810</v>
          </cell>
          <cell r="F18" t="str">
            <v>DISPLAY</v>
          </cell>
        </row>
        <row r="19">
          <cell r="B19" t="str">
            <v>BUHLER</v>
          </cell>
          <cell r="C19" t="str">
            <v>SPPMES0007</v>
          </cell>
          <cell r="D19"/>
          <cell r="E19" t="str">
            <v>UXE-36075-233</v>
          </cell>
          <cell r="F19" t="str">
            <v>Frequency converter Altivar ATV61HD15N4Z 15kw 20HP 380V-480V</v>
          </cell>
        </row>
        <row r="20">
          <cell r="B20" t="str">
            <v>BUHLER</v>
          </cell>
          <cell r="C20" t="str">
            <v>SPPMES0006</v>
          </cell>
          <cell r="D20"/>
          <cell r="E20" t="str">
            <v>UXE-36073-234</v>
          </cell>
          <cell r="F20" t="str">
            <v>Frequency converter Altivar ATV71HD184Z 18.6kw 26HP 380V-480V</v>
          </cell>
        </row>
        <row r="21">
          <cell r="B21" t="str">
            <v>BUHLER</v>
          </cell>
          <cell r="C21" t="str">
            <v>SPPMES0622</v>
          </cell>
          <cell r="D21"/>
          <cell r="E21" t="str">
            <v>UXE-36404-121</v>
          </cell>
          <cell r="F21" t="str">
            <v>Main Building group CPU414-3PN/DP, 6ES7414-3EM06-0AB0</v>
          </cell>
        </row>
        <row r="22">
          <cell r="B22" t="str">
            <v>BUHLER</v>
          </cell>
          <cell r="C22" t="str">
            <v>SPPMES0010</v>
          </cell>
          <cell r="D22"/>
          <cell r="E22" t="str">
            <v>EKP-82042-810</v>
          </cell>
          <cell r="F22" t="str">
            <v>MWETBASIC SUB ASSEMBLY</v>
          </cell>
        </row>
        <row r="23">
          <cell r="B23" t="str">
            <v>BUHLER</v>
          </cell>
          <cell r="C23" t="str">
            <v>SPPMES0620</v>
          </cell>
          <cell r="D23"/>
          <cell r="E23" t="str">
            <v>UVE-24495-016</v>
          </cell>
          <cell r="F23" t="str">
            <v>Power Breaker Assy PN2-160 With Accessories</v>
          </cell>
        </row>
        <row r="24">
          <cell r="B24" t="str">
            <v>BUHLER</v>
          </cell>
          <cell r="C24" t="str">
            <v>SPPMES0041</v>
          </cell>
          <cell r="D24"/>
          <cell r="E24" t="str">
            <v>UNE-36040-122</v>
          </cell>
          <cell r="F24" t="str">
            <v>Soft starter 110KW,230-415V 50/60Hz</v>
          </cell>
        </row>
        <row r="25">
          <cell r="B25" t="str">
            <v>BUHLER</v>
          </cell>
          <cell r="C25" t="str">
            <v>SPPMES0009</v>
          </cell>
          <cell r="D25"/>
          <cell r="E25" t="str">
            <v>EKH-83174-810</v>
          </cell>
          <cell r="F25" t="str">
            <v>SPARE PRINT MWCC SUMTRONIC 2</v>
          </cell>
        </row>
        <row r="26">
          <cell r="B26" t="str">
            <v>BUHLER</v>
          </cell>
          <cell r="C26" t="str">
            <v>SPPMES1065</v>
          </cell>
          <cell r="D26"/>
          <cell r="E26" t="str">
            <v>UXE-36403-202</v>
          </cell>
          <cell r="F26" t="str">
            <v xml:space="preserve">DIGITAL INPUT 6ES7321-1BL00-0AA0 </v>
          </cell>
        </row>
        <row r="27">
          <cell r="B27" t="str">
            <v>BUHLER</v>
          </cell>
          <cell r="C27" t="str">
            <v>SPPMES1064</v>
          </cell>
          <cell r="D27"/>
          <cell r="E27" t="str">
            <v>UXE-36403-222</v>
          </cell>
          <cell r="F27" t="str">
            <v>DIGITAL OUTPUT 6E5S7322-1BL00-0AA00</v>
          </cell>
        </row>
        <row r="28">
          <cell r="B28" t="str">
            <v>BUHLER</v>
          </cell>
          <cell r="C28" t="str">
            <v>SPPMES0623</v>
          </cell>
          <cell r="D28"/>
          <cell r="E28" t="str">
            <v>EKP-85228-810</v>
          </cell>
          <cell r="F28" t="str">
            <v>Eprom MYFC/MOZF program</v>
          </cell>
        </row>
        <row r="29">
          <cell r="B29" t="str">
            <v>BUHLER</v>
          </cell>
          <cell r="C29" t="str">
            <v>SPPMES0013</v>
          </cell>
          <cell r="D29"/>
          <cell r="E29" t="str">
            <v>AO2285</v>
          </cell>
          <cell r="F29" t="str">
            <v>PLC CPU PROGRAMMED MODULE</v>
          </cell>
        </row>
        <row r="30">
          <cell r="B30" t="str">
            <v>BUHLER</v>
          </cell>
          <cell r="C30" t="str">
            <v>SPPMES0621</v>
          </cell>
          <cell r="D30"/>
          <cell r="E30" t="str">
            <v>UXE-36404-022</v>
          </cell>
          <cell r="F30" t="str">
            <v xml:space="preserve">Power supply 6ES7407-0KA02-0AA0 , PS407-0K 120/230V AC 5V/24V DC 10A/1A , </v>
          </cell>
        </row>
        <row r="31">
          <cell r="B31" t="str">
            <v>BUHLER</v>
          </cell>
          <cell r="C31" t="str">
            <v>SPPMES0625</v>
          </cell>
          <cell r="D31"/>
          <cell r="E31" t="str">
            <v>UNE-62015-013</v>
          </cell>
          <cell r="F31" t="str">
            <v>Capacitor MP 1UF 400V</v>
          </cell>
        </row>
        <row r="32">
          <cell r="B32" t="str">
            <v>BUHLER</v>
          </cell>
          <cell r="C32" t="str">
            <v>SPPMES0014</v>
          </cell>
          <cell r="D32"/>
          <cell r="E32" t="str">
            <v>EKP-95118-810</v>
          </cell>
          <cell r="F32" t="str">
            <v>Eprom replacement MEAF</v>
          </cell>
        </row>
        <row r="33">
          <cell r="B33" t="str">
            <v>BUHLER</v>
          </cell>
          <cell r="C33" t="str">
            <v>SPPMES0626</v>
          </cell>
          <cell r="D33"/>
          <cell r="E33" t="str">
            <v>UNE-74580-321</v>
          </cell>
          <cell r="F33" t="str">
            <v>ICP80C32 SUMTRONIC MWEE</v>
          </cell>
        </row>
        <row r="34">
          <cell r="B34" t="str">
            <v>BUHLER</v>
          </cell>
          <cell r="C34" t="str">
            <v>SPPMES0624</v>
          </cell>
          <cell r="D34"/>
          <cell r="E34" t="str">
            <v>UNE-60005-045</v>
          </cell>
          <cell r="F34" t="str">
            <v>Wire resistance 3W 5%6R8</v>
          </cell>
        </row>
        <row r="35">
          <cell r="B35" t="str">
            <v>BUHLER</v>
          </cell>
          <cell r="C35" t="str">
            <v>SPPMES0627</v>
          </cell>
          <cell r="D35"/>
          <cell r="E35" t="str">
            <v>UNE-74921-029</v>
          </cell>
          <cell r="F35" t="str">
            <v>Battery M4T32BR12SH1</v>
          </cell>
        </row>
        <row r="36">
          <cell r="B36" t="str">
            <v>BUHLER</v>
          </cell>
          <cell r="C36" t="str">
            <v>SPPMES0630</v>
          </cell>
          <cell r="D36"/>
          <cell r="E36" t="str">
            <v>UXE-36404-831</v>
          </cell>
          <cell r="F36" t="str">
            <v>Buffer PLC Battery 6ES791-0BA00</v>
          </cell>
        </row>
        <row r="37">
          <cell r="B37" t="str">
            <v>BUHLER</v>
          </cell>
          <cell r="C37" t="str">
            <v>SPPMES0017</v>
          </cell>
          <cell r="D37"/>
          <cell r="E37" t="str">
            <v>UXE-36404-803</v>
          </cell>
          <cell r="F37" t="str">
            <v>Closing plug 6ES7 461-3AA00-7AA0</v>
          </cell>
        </row>
        <row r="38">
          <cell r="B38" t="str">
            <v>BUHLER</v>
          </cell>
          <cell r="C38" t="str">
            <v>SPPMES1348</v>
          </cell>
          <cell r="D38"/>
          <cell r="E38" t="str">
            <v>UXE-26528-011</v>
          </cell>
          <cell r="F38" t="str">
            <v xml:space="preserve">FORCE TRANSDUCER 150KG, L=1.5M TYPE PW10A </v>
          </cell>
        </row>
        <row r="39">
          <cell r="B39" t="str">
            <v>BUHLER</v>
          </cell>
          <cell r="C39" t="str">
            <v>SPPMES0016</v>
          </cell>
          <cell r="D39"/>
          <cell r="E39" t="str">
            <v>UXE-36404-310</v>
          </cell>
          <cell r="F39" t="str">
            <v>Interface Module IF964-DP, 6ES7964-2AA0-4-0AB0</v>
          </cell>
        </row>
        <row r="40">
          <cell r="B40" t="str">
            <v>BUHLER</v>
          </cell>
          <cell r="C40" t="str">
            <v>SPPMES1344</v>
          </cell>
          <cell r="D40"/>
          <cell r="E40" t="str">
            <v>UXE-36403-137</v>
          </cell>
          <cell r="F40" t="str">
            <v>MEMORY CARD MMC FLASH EPROM 512KB UXE-36403-137</v>
          </cell>
        </row>
        <row r="41">
          <cell r="B41" t="str">
            <v>BUHLER</v>
          </cell>
          <cell r="C41" t="str">
            <v>SPPMES0015</v>
          </cell>
          <cell r="D41"/>
          <cell r="E41" t="str">
            <v>UXE-36406-123</v>
          </cell>
          <cell r="F41" t="str">
            <v>Memory Module 375 6ES5 375-1LA41</v>
          </cell>
        </row>
        <row r="42">
          <cell r="B42" t="str">
            <v>BUHLER</v>
          </cell>
          <cell r="C42" t="str">
            <v>SPPMES1327</v>
          </cell>
          <cell r="D42"/>
          <cell r="E42" t="str">
            <v xml:space="preserve"> UVV-00105-113</v>
          </cell>
          <cell r="F42" t="str">
            <v>OPERATOR PANEL OP77A, 6AV6 641-0BA11-0AX1</v>
          </cell>
        </row>
        <row r="43">
          <cell r="B43" t="str">
            <v>BUHLER</v>
          </cell>
          <cell r="C43" t="str">
            <v>SPPMES1758</v>
          </cell>
          <cell r="D43" t="str">
            <v>80206-01</v>
          </cell>
          <cell r="E43" t="str">
            <v>UNE-80206-011</v>
          </cell>
          <cell r="F43" t="str">
            <v>Power Supply Unit</v>
          </cell>
        </row>
        <row r="44">
          <cell r="B44" t="str">
            <v>BUHLER</v>
          </cell>
          <cell r="C44" t="str">
            <v>SPPMES0633</v>
          </cell>
          <cell r="D44"/>
          <cell r="E44" t="str">
            <v>UXE-26522-143</v>
          </cell>
          <cell r="F44" t="str">
            <v>Load cell 100kg z6fd1/100kg (UXE-26522-104)</v>
          </cell>
        </row>
        <row r="45">
          <cell r="B45" t="str">
            <v>BUHLER</v>
          </cell>
          <cell r="C45" t="str">
            <v>SPPMES0629</v>
          </cell>
          <cell r="D45"/>
          <cell r="E45" t="str">
            <v>UXE-26522-141</v>
          </cell>
          <cell r="F45" t="str">
            <v>Load cell 20kg Z6FD1 (UXE-26522-102)</v>
          </cell>
        </row>
        <row r="46">
          <cell r="B46" t="str">
            <v>BUHLER</v>
          </cell>
          <cell r="C46" t="str">
            <v>SPPMES0631</v>
          </cell>
          <cell r="D46"/>
          <cell r="E46" t="str">
            <v>91011</v>
          </cell>
          <cell r="F46" t="str">
            <v>LOAD CELL 500KG</v>
          </cell>
        </row>
        <row r="47">
          <cell r="B47" t="str">
            <v>BUHLER</v>
          </cell>
          <cell r="C47" t="str">
            <v>SPPMES0628</v>
          </cell>
          <cell r="D47"/>
          <cell r="E47" t="str">
            <v>UXE-26522-106</v>
          </cell>
          <cell r="F47" t="str">
            <v>Load cell 500kg K-Z6-00C3-0500-22-03</v>
          </cell>
        </row>
        <row r="48">
          <cell r="B48" t="str">
            <v>BUHLER</v>
          </cell>
          <cell r="C48" t="str">
            <v>SPPMES0632</v>
          </cell>
          <cell r="D48"/>
          <cell r="E48" t="str">
            <v>UXE-26522-142</v>
          </cell>
          <cell r="F48" t="str">
            <v>Load cell 50kg z6fd1 (UXE-26522-103)</v>
          </cell>
        </row>
        <row r="49">
          <cell r="B49" t="str">
            <v>BUHLER</v>
          </cell>
          <cell r="C49" t="str">
            <v>SPPMES0019</v>
          </cell>
          <cell r="D49"/>
          <cell r="E49" t="str">
            <v>UXE-26520-022</v>
          </cell>
          <cell r="F49" t="str">
            <v>Load cell K-PW4L/3KG Cable=3000</v>
          </cell>
        </row>
        <row r="50">
          <cell r="B50" t="str">
            <v>BUHLER</v>
          </cell>
          <cell r="C50" t="str">
            <v>SPPMES0018</v>
          </cell>
          <cell r="D50"/>
          <cell r="E50" t="str">
            <v>EKH-85606-810</v>
          </cell>
          <cell r="F50" t="str">
            <v>PRINTED CIRCUIT EBA 1346</v>
          </cell>
        </row>
        <row r="51">
          <cell r="B51" t="str">
            <v>BUHLER</v>
          </cell>
          <cell r="C51" t="str">
            <v>SPPMES0635</v>
          </cell>
          <cell r="D51"/>
          <cell r="E51" t="str">
            <v>UXE-36500-041</v>
          </cell>
          <cell r="F51" t="str">
            <v>Inlet Treminal 750-400 2-channel 24VDC Digital</v>
          </cell>
        </row>
        <row r="52">
          <cell r="B52" t="str">
            <v>BUHLER</v>
          </cell>
          <cell r="C52" t="str">
            <v>SPPMES1326</v>
          </cell>
          <cell r="D52"/>
          <cell r="E52" t="str">
            <v>UXE-36403-153</v>
          </cell>
          <cell r="F52" t="str">
            <v xml:space="preserve">INTERFACE MODULE IM365 , 6ES7 365-0BA01-0AA0 </v>
          </cell>
        </row>
        <row r="53">
          <cell r="B53" t="str">
            <v>BUHLER</v>
          </cell>
          <cell r="C53" t="str">
            <v>SPPMES0022</v>
          </cell>
          <cell r="D53"/>
          <cell r="E53" t="str">
            <v>MZAQ-84002-810</v>
          </cell>
          <cell r="F53" t="str">
            <v>Load Cell</v>
          </cell>
        </row>
        <row r="54">
          <cell r="B54" t="str">
            <v>BUHLER</v>
          </cell>
          <cell r="C54" t="str">
            <v>SPPMES0021</v>
          </cell>
          <cell r="D54"/>
          <cell r="E54" t="str">
            <v>EKP-84022-830</v>
          </cell>
          <cell r="F54" t="str">
            <v>LOAD CELL WITH PLUG 1000N</v>
          </cell>
        </row>
        <row r="55">
          <cell r="B55" t="str">
            <v>BUHLER</v>
          </cell>
          <cell r="C55" t="str">
            <v>SPPMES0020</v>
          </cell>
          <cell r="D55"/>
          <cell r="E55" t="str">
            <v>EKP-84022-820</v>
          </cell>
          <cell r="F55" t="str">
            <v>LOAD CELL WITH PLUG 500N</v>
          </cell>
        </row>
        <row r="56">
          <cell r="B56" t="str">
            <v>BUHLER</v>
          </cell>
          <cell r="C56" t="str">
            <v>SPPMES1093</v>
          </cell>
          <cell r="D56"/>
          <cell r="E56" t="str">
            <v>UNE-22150-022</v>
          </cell>
          <cell r="F56" t="str">
            <v>ELECTRONIC FUSE 24VDC PSE220U 4X3-10A UNE-22150-022</v>
          </cell>
        </row>
        <row r="57">
          <cell r="B57" t="str">
            <v>BUHLER</v>
          </cell>
          <cell r="C57" t="str">
            <v>SPPMES0639</v>
          </cell>
          <cell r="D57"/>
          <cell r="E57" t="str">
            <v>UXE-36500-162</v>
          </cell>
          <cell r="F57" t="str">
            <v>Feeding Terminal 750-612</v>
          </cell>
        </row>
        <row r="58">
          <cell r="B58" t="str">
            <v>BUHLER</v>
          </cell>
          <cell r="C58" t="str">
            <v>SPPMES0637</v>
          </cell>
          <cell r="D58"/>
          <cell r="E58" t="str">
            <v>UXE-36500-071</v>
          </cell>
          <cell r="F58" t="str">
            <v>Inlet terminal 0….5 A, 2-Channel</v>
          </cell>
        </row>
        <row r="59">
          <cell r="B59" t="str">
            <v>BUHLER</v>
          </cell>
          <cell r="C59" t="str">
            <v>SPPMES0636</v>
          </cell>
          <cell r="D59"/>
          <cell r="E59" t="str">
            <v>UXE-36500-043</v>
          </cell>
          <cell r="F59" t="str">
            <v>Inlet Treminal 750-402 4-channel 24VDC Digital</v>
          </cell>
        </row>
        <row r="60">
          <cell r="B60" t="str">
            <v>BUHLER</v>
          </cell>
          <cell r="C60" t="str">
            <v>SPPMES0638</v>
          </cell>
          <cell r="D60"/>
          <cell r="E60" t="str">
            <v>UXE-36500-072</v>
          </cell>
          <cell r="F60" t="str">
            <v>Outlet terminal 750-501 2-channel 24vdc</v>
          </cell>
        </row>
        <row r="61">
          <cell r="B61" t="str">
            <v>BUHLER</v>
          </cell>
          <cell r="C61" t="str">
            <v>SPPMES1096</v>
          </cell>
          <cell r="D61"/>
          <cell r="E61" t="str">
            <v>UXE-36500-073</v>
          </cell>
          <cell r="F61" t="str">
            <v>OUTLET TERMINAL 750-502 2 CHANNEL UXE-36500-073</v>
          </cell>
        </row>
        <row r="62">
          <cell r="B62" t="str">
            <v>BUHLER</v>
          </cell>
          <cell r="C62" t="str">
            <v>SPPMES0645</v>
          </cell>
          <cell r="D62"/>
          <cell r="E62" t="str">
            <v>UXE-36500-161</v>
          </cell>
          <cell r="F62" t="str">
            <v>Feeding Terminal 750-602</v>
          </cell>
        </row>
        <row r="63">
          <cell r="B63" t="str">
            <v>BUHLER</v>
          </cell>
          <cell r="C63" t="str">
            <v>SPPMES0634</v>
          </cell>
          <cell r="D63"/>
          <cell r="E63" t="str">
            <v>UXE-36500-012</v>
          </cell>
          <cell r="F63" t="str">
            <v>Field bus coupler 750-333</v>
          </cell>
        </row>
        <row r="64">
          <cell r="B64" t="str">
            <v>BUHLER</v>
          </cell>
          <cell r="C64" t="str">
            <v>SPPMES1346</v>
          </cell>
          <cell r="D64"/>
          <cell r="E64" t="str">
            <v>UXE-36500-044</v>
          </cell>
          <cell r="F64" t="str">
            <v xml:space="preserve">INLET TERMINAL DIGITAL 750-1420 4-CHANNEL 24 VDC </v>
          </cell>
        </row>
        <row r="65">
          <cell r="B65" t="str">
            <v>BUHLER</v>
          </cell>
          <cell r="C65" t="str">
            <v>SPPMES0640</v>
          </cell>
          <cell r="D65"/>
          <cell r="E65" t="str">
            <v>UXE-36500-075</v>
          </cell>
          <cell r="F65" t="str">
            <v>Outlet terminal 750-504</v>
          </cell>
        </row>
        <row r="66">
          <cell r="B66" t="str">
            <v>BUHLER</v>
          </cell>
          <cell r="C66" t="str">
            <v>SPPMES0641</v>
          </cell>
          <cell r="D66"/>
          <cell r="E66" t="str">
            <v>UXE-36500-083</v>
          </cell>
          <cell r="F66" t="str">
            <v>Outlet terminal 750-554 2</v>
          </cell>
        </row>
        <row r="67">
          <cell r="B67" t="str">
            <v>BUHLER</v>
          </cell>
          <cell r="C67" t="str">
            <v>SPPMES0644</v>
          </cell>
          <cell r="D67"/>
          <cell r="E67" t="str">
            <v>UXE-36500-120</v>
          </cell>
          <cell r="F67" t="str">
            <v>Power clamp 750-493/000-001</v>
          </cell>
        </row>
        <row r="68">
          <cell r="B68" t="str">
            <v>BUHLER</v>
          </cell>
          <cell r="C68" t="str">
            <v>SPPMES0023</v>
          </cell>
          <cell r="D68"/>
          <cell r="E68" t="str">
            <v>UXE-36500-123</v>
          </cell>
          <cell r="F68" t="str">
            <v>Power Terminal 115MA 790-493</v>
          </cell>
        </row>
        <row r="69">
          <cell r="B69" t="str">
            <v>BUHLER</v>
          </cell>
          <cell r="C69" t="str">
            <v>SPPMES0642</v>
          </cell>
          <cell r="D69"/>
          <cell r="E69" t="str">
            <v>UXE-36500-101</v>
          </cell>
          <cell r="F69" t="str">
            <v>Relay outlet terminal 750-512</v>
          </cell>
        </row>
        <row r="70">
          <cell r="B70" t="str">
            <v>BUHLER</v>
          </cell>
          <cell r="C70" t="str">
            <v>SPPMES0643</v>
          </cell>
          <cell r="D70"/>
          <cell r="E70" t="str">
            <v>UXE-36500-104</v>
          </cell>
          <cell r="F70" t="str">
            <v>Relay outlet terminal 750-517</v>
          </cell>
        </row>
        <row r="71">
          <cell r="B71" t="str">
            <v>BUHLER</v>
          </cell>
          <cell r="C71" t="str">
            <v>SPPMES0647</v>
          </cell>
          <cell r="D71"/>
          <cell r="E71" t="str">
            <v>UXE-36500-171</v>
          </cell>
          <cell r="F71" t="str">
            <v>Bus feeding terminal 750-613</v>
          </cell>
        </row>
        <row r="72">
          <cell r="B72" t="str">
            <v>BUHLER</v>
          </cell>
          <cell r="C72" t="str">
            <v>SPPMES0648</v>
          </cell>
          <cell r="D72"/>
          <cell r="E72" t="str">
            <v>UXE-36500-191</v>
          </cell>
          <cell r="F72" t="str">
            <v>Distance clamp750-616</v>
          </cell>
        </row>
        <row r="73">
          <cell r="B73" t="str">
            <v>BUHLER</v>
          </cell>
          <cell r="C73" t="str">
            <v>SPPMES0649</v>
          </cell>
          <cell r="D73"/>
          <cell r="E73" t="str">
            <v>UXE-36500-192</v>
          </cell>
          <cell r="F73" t="str">
            <v>End terminal 750-600</v>
          </cell>
        </row>
        <row r="74">
          <cell r="B74" t="str">
            <v>BUHLER</v>
          </cell>
          <cell r="C74" t="str">
            <v>SPPMES0024</v>
          </cell>
          <cell r="D74"/>
          <cell r="E74" t="str">
            <v>UXE-28080-230</v>
          </cell>
          <cell r="F74" t="str">
            <v>Inlet interface relay 24dc</v>
          </cell>
        </row>
        <row r="75">
          <cell r="B75" t="str">
            <v>BUHLER</v>
          </cell>
          <cell r="C75" t="str">
            <v>SPPMES1095</v>
          </cell>
          <cell r="D75"/>
          <cell r="E75" t="str">
            <v>UXE-36500-048</v>
          </cell>
          <cell r="F75" t="str">
            <v>INLET TERMINAL DIGITAL 24V DC 8 CHANNEL UXE-36500-048</v>
          </cell>
        </row>
        <row r="76">
          <cell r="B76" t="str">
            <v>BUHLER</v>
          </cell>
          <cell r="C76" t="str">
            <v>SPPMES0025</v>
          </cell>
          <cell r="D76"/>
          <cell r="E76" t="str">
            <v>UXE-36404-144</v>
          </cell>
          <cell r="F76" t="str">
            <v>Memory card 4MB RAM</v>
          </cell>
        </row>
        <row r="77">
          <cell r="B77" t="str">
            <v>BUHLER</v>
          </cell>
          <cell r="C77" t="str">
            <v>SPPMES0646</v>
          </cell>
          <cell r="D77"/>
          <cell r="E77" t="str">
            <v>UXE-36500-102</v>
          </cell>
          <cell r="F77" t="str">
            <v>Relay outlet terminal 750-513</v>
          </cell>
        </row>
        <row r="78">
          <cell r="B78" t="str">
            <v>BUHLER</v>
          </cell>
          <cell r="C78" t="str">
            <v>SPPMES0651</v>
          </cell>
          <cell r="D78"/>
          <cell r="E78" t="str">
            <v>UXE-36405-816</v>
          </cell>
          <cell r="F78" t="str">
            <v>Bush Connection plug</v>
          </cell>
        </row>
        <row r="79">
          <cell r="B79" t="str">
            <v>BUHLER</v>
          </cell>
          <cell r="C79" t="str">
            <v>SPPMES0650</v>
          </cell>
          <cell r="D79"/>
          <cell r="E79" t="str">
            <v>UXE-36404-813</v>
          </cell>
          <cell r="F79" t="str">
            <v>Fornt plug 6ES7 492-1BL00-0AA0 Spring draw contact</v>
          </cell>
        </row>
        <row r="80">
          <cell r="B80" t="str">
            <v>BUHLER</v>
          </cell>
          <cell r="C80" t="str">
            <v>SPPMES0026</v>
          </cell>
          <cell r="D80"/>
          <cell r="E80" t="str">
            <v>EKH-84121-810</v>
          </cell>
          <cell r="F80" t="str">
            <v>MEASURING CAPACITOR EBD 1009</v>
          </cell>
        </row>
        <row r="81">
          <cell r="B81" t="str">
            <v>BUHLER</v>
          </cell>
          <cell r="C81" t="str">
            <v>SPPMES0652</v>
          </cell>
          <cell r="D81"/>
          <cell r="E81" t="str">
            <v>UXE-36405-846</v>
          </cell>
          <cell r="F81" t="str">
            <v>MEASURING RANGE 6ES54981AA41</v>
          </cell>
        </row>
        <row r="82">
          <cell r="B82" t="str">
            <v>BUHLER</v>
          </cell>
          <cell r="C82" t="str">
            <v>SPPMES0027</v>
          </cell>
          <cell r="D82"/>
          <cell r="E82" t="str">
            <v>EKP-84169-810</v>
          </cell>
          <cell r="F82" t="str">
            <v>Print EBD-1269 Module network relay MEAF</v>
          </cell>
        </row>
        <row r="83">
          <cell r="B83" t="str">
            <v>BUHLER</v>
          </cell>
          <cell r="C83" t="str">
            <v>SPPMES0028</v>
          </cell>
          <cell r="D83"/>
          <cell r="E83" t="str">
            <v>EKP-84170-810</v>
          </cell>
          <cell r="F83" t="str">
            <v>Print EBD-1270 Extension IO MEAF</v>
          </cell>
        </row>
        <row r="84">
          <cell r="B84" t="str">
            <v>BUHLER</v>
          </cell>
          <cell r="C84" t="str">
            <v>SPPMES1068</v>
          </cell>
          <cell r="D84"/>
          <cell r="E84" t="str">
            <v>EKP-95077-810</v>
          </cell>
          <cell r="F84" t="str">
            <v xml:space="preserve">BASIC PRINT 1311 </v>
          </cell>
        </row>
        <row r="85">
          <cell r="B85" t="str">
            <v>BUHLER</v>
          </cell>
          <cell r="C85" t="str">
            <v>SPPMES1069</v>
          </cell>
          <cell r="D85"/>
          <cell r="E85" t="str">
            <v xml:space="preserve"> EKP-84337-810</v>
          </cell>
          <cell r="F85" t="str">
            <v>DISPLAY PRINT CARD EBD 1316</v>
          </cell>
        </row>
        <row r="86">
          <cell r="B86" t="str">
            <v>BUHLER</v>
          </cell>
          <cell r="C86" t="str">
            <v>SPPMES0029</v>
          </cell>
          <cell r="D86"/>
          <cell r="E86" t="str">
            <v>EKP-84235-810</v>
          </cell>
          <cell r="F86" t="str">
            <v>Print EBD 1293 MEAF extension MYFC</v>
          </cell>
        </row>
        <row r="87">
          <cell r="B87" t="str">
            <v>BUHLER</v>
          </cell>
          <cell r="C87" t="str">
            <v>SPPMES0653</v>
          </cell>
          <cell r="D87"/>
          <cell r="E87" t="str">
            <v>EKH-85677-810</v>
          </cell>
          <cell r="F87" t="str">
            <v>PRINTED CIRCUIT BOARD EBA 1358</v>
          </cell>
        </row>
        <row r="88">
          <cell r="B88" t="str">
            <v>BUHLER</v>
          </cell>
          <cell r="C88" t="str">
            <v>SPPMES0654</v>
          </cell>
          <cell r="D88"/>
          <cell r="E88" t="str">
            <v>EKP-84172-810</v>
          </cell>
          <cell r="F88" t="str">
            <v>Display unit MEAF</v>
          </cell>
        </row>
        <row r="89">
          <cell r="B89" t="str">
            <v>BUHLER</v>
          </cell>
          <cell r="C89" t="str">
            <v>SPPMES0030</v>
          </cell>
          <cell r="D89"/>
          <cell r="E89" t="str">
            <v>EKP-84441-810</v>
          </cell>
          <cell r="F89" t="str">
            <v>Disply print card EBD1315</v>
          </cell>
        </row>
        <row r="90">
          <cell r="B90" t="str">
            <v>BUHLER</v>
          </cell>
          <cell r="C90" t="str">
            <v>SPPMES0656</v>
          </cell>
          <cell r="D90"/>
          <cell r="E90" t="str">
            <v>EPK-84265-810</v>
          </cell>
          <cell r="F90" t="str">
            <v>Fault Monitor EBM 3003 to Elevator</v>
          </cell>
        </row>
        <row r="91">
          <cell r="B91" t="str">
            <v>BUHLER</v>
          </cell>
          <cell r="C91" t="str">
            <v>SPPMES0655</v>
          </cell>
          <cell r="D91"/>
          <cell r="E91" t="str">
            <v>EKH-85884-810</v>
          </cell>
          <cell r="F91" t="str">
            <v>PRINTED EBA 1383</v>
          </cell>
        </row>
        <row r="92">
          <cell r="B92" t="str">
            <v>BUHLER</v>
          </cell>
          <cell r="C92" t="str">
            <v>SPPMES0031</v>
          </cell>
          <cell r="D92"/>
          <cell r="E92" t="str">
            <v>EPK-83122-930</v>
          </cell>
          <cell r="F92" t="str">
            <v>Profibus EBD 1273 with Plug replaced EKP-84183-810</v>
          </cell>
        </row>
        <row r="93">
          <cell r="B93" t="str">
            <v>BUHLER</v>
          </cell>
          <cell r="C93" t="str">
            <v>SPPMMS0246</v>
          </cell>
          <cell r="D93"/>
          <cell r="E93" t="str">
            <v>EKP-85017-810</v>
          </cell>
          <cell r="F93" t="str">
            <v>Basic print EBD1311</v>
          </cell>
        </row>
        <row r="94">
          <cell r="B94" t="str">
            <v>BUHLER</v>
          </cell>
          <cell r="C94" t="str">
            <v>SPPMES0032</v>
          </cell>
          <cell r="D94"/>
          <cell r="E94" t="str">
            <v>EKP-84024-810</v>
          </cell>
          <cell r="F94" t="str">
            <v>PRINTED CIRCUIT BOARD EBD1134</v>
          </cell>
        </row>
        <row r="95">
          <cell r="B95" t="str">
            <v>BUHLER</v>
          </cell>
          <cell r="C95" t="str">
            <v>SPPMES0034</v>
          </cell>
          <cell r="D95"/>
          <cell r="E95" t="str">
            <v>EKP-84144-810</v>
          </cell>
          <cell r="F95" t="str">
            <v xml:space="preserve">Assy MYFB microwave </v>
          </cell>
        </row>
        <row r="96">
          <cell r="B96" t="str">
            <v>BUHLER</v>
          </cell>
          <cell r="C96" t="str">
            <v>SPPMES0033</v>
          </cell>
          <cell r="D96"/>
          <cell r="E96" t="str">
            <v>EKP-83121-810</v>
          </cell>
          <cell r="F96" t="str">
            <v>Basis print EBD-1268 to MEAF</v>
          </cell>
        </row>
        <row r="97">
          <cell r="B97" t="str">
            <v>BUHLER</v>
          </cell>
          <cell r="C97" t="str">
            <v>SPPMES1071</v>
          </cell>
          <cell r="D97"/>
          <cell r="E97" t="str">
            <v>EKP-85360-810</v>
          </cell>
          <cell r="F97" t="str">
            <v xml:space="preserve">EXPANSION DEVICE ANALOG L/O </v>
          </cell>
        </row>
        <row r="98">
          <cell r="B98" t="str">
            <v>BUHLER</v>
          </cell>
          <cell r="C98" t="str">
            <v>SPPMES1070</v>
          </cell>
          <cell r="D98"/>
          <cell r="E98" t="str">
            <v>EKP-85393-810</v>
          </cell>
          <cell r="F98" t="str">
            <v>MODULE EBD 1332 MYFD</v>
          </cell>
        </row>
        <row r="99">
          <cell r="B99" t="str">
            <v>BUHLER</v>
          </cell>
          <cell r="C99" t="str">
            <v>SPPMES0657</v>
          </cell>
          <cell r="D99"/>
          <cell r="E99" t="str">
            <v>EKH-84225-810</v>
          </cell>
          <cell r="F99" t="str">
            <v>PRINTED CIRCUIT BOARD A</v>
          </cell>
        </row>
        <row r="100">
          <cell r="B100" t="str">
            <v>BUHLER</v>
          </cell>
          <cell r="C100" t="str">
            <v>SPPMES0659</v>
          </cell>
          <cell r="D100"/>
          <cell r="E100" t="str">
            <v>EKH-84156-810</v>
          </cell>
          <cell r="F100" t="str">
            <v xml:space="preserve">PRINTED CIRCUIT </v>
          </cell>
        </row>
        <row r="101">
          <cell r="B101" t="str">
            <v>BUHLER</v>
          </cell>
          <cell r="C101" t="str">
            <v>SPPMES0660</v>
          </cell>
          <cell r="D101"/>
          <cell r="E101" t="str">
            <v>EKP-84050-820</v>
          </cell>
          <cell r="F101" t="str">
            <v>Relay print ebd 1307</v>
          </cell>
        </row>
        <row r="102">
          <cell r="B102" t="str">
            <v>BUHLER</v>
          </cell>
          <cell r="C102" t="str">
            <v>SPPMES0661</v>
          </cell>
          <cell r="D102"/>
          <cell r="E102" t="str">
            <v>UVV-00084-495</v>
          </cell>
          <cell r="F102" t="str">
            <v>Adapter 6EZ2 041-8UG07-0AU36 to 32x Digital input 6ES7 421-1BL01-0AA0</v>
          </cell>
        </row>
        <row r="103">
          <cell r="B103" t="str">
            <v>BUHLER</v>
          </cell>
          <cell r="C103" t="str">
            <v>SPPMES0658</v>
          </cell>
          <cell r="D103"/>
          <cell r="E103" t="str">
            <v>EKO-95002-810</v>
          </cell>
          <cell r="F103" t="str">
            <v>Relay I/O Modules-8 Digit modules  (EBD-1175)</v>
          </cell>
        </row>
        <row r="104">
          <cell r="B104" t="str">
            <v>BUHLER</v>
          </cell>
          <cell r="C104" t="str">
            <v>SPPMES0662</v>
          </cell>
          <cell r="D104"/>
          <cell r="E104" t="str">
            <v>UXE-36947-116</v>
          </cell>
          <cell r="F104" t="str">
            <v>Switch ethernet 4 opening scale X106-1</v>
          </cell>
        </row>
        <row r="105">
          <cell r="B105" t="str">
            <v>BUHLER</v>
          </cell>
          <cell r="C105" t="str">
            <v>SPPMES0663</v>
          </cell>
          <cell r="D105"/>
          <cell r="E105" t="str">
            <v>UVV-00084-496</v>
          </cell>
          <cell r="F105" t="str">
            <v>Adapter 6EZ2 041-8UG07-0AU36 to 32x Digital input 6ES7 422-1BL00-0AA0</v>
          </cell>
        </row>
        <row r="106">
          <cell r="B106" t="str">
            <v>BUHLER</v>
          </cell>
          <cell r="C106" t="str">
            <v>SPPMES1757</v>
          </cell>
          <cell r="D106" t="str">
            <v>5271-810</v>
          </cell>
          <cell r="E106" t="str">
            <v>EKP-85271-810</v>
          </cell>
          <cell r="F106" t="str">
            <v>PROGRAMMING SET EBM3003</v>
          </cell>
        </row>
        <row r="107">
          <cell r="B107" t="str">
            <v>BUHLER</v>
          </cell>
          <cell r="C107" t="str">
            <v>SPPMES1351</v>
          </cell>
          <cell r="D107"/>
          <cell r="E107" t="str">
            <v>UNE-90206-105</v>
          </cell>
          <cell r="F107" t="str">
            <v xml:space="preserve">OUTLET FILTER PFA 2500/3000UL </v>
          </cell>
        </row>
        <row r="108">
          <cell r="B108" t="str">
            <v>BUHLER</v>
          </cell>
          <cell r="C108" t="str">
            <v>SPPMES1756</v>
          </cell>
          <cell r="D108" t="str">
            <v>5366-810</v>
          </cell>
          <cell r="E108" t="str">
            <v>EKP-85366-810</v>
          </cell>
          <cell r="F108" t="str">
            <v>OPERATING INSTRUCTION EBM3003</v>
          </cell>
        </row>
        <row r="109">
          <cell r="B109" t="str">
            <v>BUHLER</v>
          </cell>
          <cell r="C109" t="str">
            <v>SPPMMS8867</v>
          </cell>
          <cell r="D109" t="str">
            <v>5076-810</v>
          </cell>
          <cell r="E109" t="str">
            <v>EKP-95076-810</v>
          </cell>
          <cell r="F109" t="str">
            <v>BASIC PRINT EBD1312</v>
          </cell>
        </row>
        <row r="110">
          <cell r="B110" t="str">
            <v>BUHLER</v>
          </cell>
          <cell r="C110" t="str">
            <v>SPPMES0664</v>
          </cell>
          <cell r="D110"/>
          <cell r="E110" t="str">
            <v>UXE-36405-820</v>
          </cell>
          <cell r="F110" t="str">
            <v>Profibul 6ES7-972-0BA60-0XA0</v>
          </cell>
        </row>
        <row r="111">
          <cell r="B111" t="str">
            <v>BUHLER</v>
          </cell>
          <cell r="C111" t="str">
            <v>SPPMES0665</v>
          </cell>
          <cell r="D111"/>
          <cell r="E111" t="str">
            <v>UXE-36072-080</v>
          </cell>
          <cell r="F111" t="str">
            <v>Frequency converter Altivar 31 3X380-500V 50/60Hz 0.75kW for roller mill without filter</v>
          </cell>
        </row>
        <row r="112">
          <cell r="B112" t="str">
            <v>BUHLER</v>
          </cell>
          <cell r="C112" t="str">
            <v>SPPMES0035</v>
          </cell>
          <cell r="D112"/>
          <cell r="E112" t="str">
            <v>UVV-00087-421</v>
          </cell>
          <cell r="F112" t="str">
            <v>IM-Cable with K-Bus length = 50m , 6ES7468-1CF00-0AA0</v>
          </cell>
        </row>
        <row r="113">
          <cell r="B113" t="str">
            <v>BUHLER</v>
          </cell>
          <cell r="C113" t="str">
            <v>SPPMES0037</v>
          </cell>
          <cell r="D113"/>
          <cell r="E113" t="str">
            <v>UXE-36404-704</v>
          </cell>
          <cell r="F113" t="str">
            <v>Plug in line 468-3 6ES7 468-3BB50-0AA0</v>
          </cell>
        </row>
        <row r="114">
          <cell r="B114" t="str">
            <v>BUHLER</v>
          </cell>
          <cell r="C114" t="str">
            <v>SPPMES0038</v>
          </cell>
          <cell r="D114"/>
          <cell r="E114" t="str">
            <v>UVV-00135-333</v>
          </cell>
          <cell r="F114" t="str">
            <v>Electronic Amplifier Type JE0 Power Supply 230V 50Hz 24VDC With Two Limit Switch</v>
          </cell>
        </row>
        <row r="115">
          <cell r="B115" t="str">
            <v>BUHLER</v>
          </cell>
          <cell r="C115" t="str">
            <v>SPPMES0667</v>
          </cell>
          <cell r="D115"/>
          <cell r="E115" t="str">
            <v>UXE-36072-340</v>
          </cell>
          <cell r="F115" t="str">
            <v>Filter EMV to Altiver</v>
          </cell>
        </row>
        <row r="116">
          <cell r="B116" t="str">
            <v>BUHLER</v>
          </cell>
          <cell r="C116" t="str">
            <v>SPPMES1319</v>
          </cell>
          <cell r="D116"/>
          <cell r="E116" t="str">
            <v>UVV-00169-635</v>
          </cell>
          <cell r="F116" t="str">
            <v>FREQUENCY CONVERTER  , V1000, PART NO. 102448,  POWER 0.6 / 0.7 KVA</v>
          </cell>
        </row>
        <row r="117">
          <cell r="B117" t="str">
            <v>BUHLER</v>
          </cell>
          <cell r="C117" t="str">
            <v>SPPMES1320</v>
          </cell>
          <cell r="D117"/>
          <cell r="E117" t="str">
            <v xml:space="preserve"> UNE-36078-042</v>
          </cell>
          <cell r="F117" t="str">
            <v>LINE FILTER - FREQUENCY CONVERTER SINGLE PHASE</v>
          </cell>
        </row>
        <row r="118">
          <cell r="B118" t="str">
            <v>BUHLER</v>
          </cell>
          <cell r="C118" t="str">
            <v>SPPMES1100</v>
          </cell>
          <cell r="D118"/>
          <cell r="E118" t="str">
            <v>UXE-36072-062</v>
          </cell>
          <cell r="F118" t="str">
            <v>FREQUENCY CONVERTER 0.37KW 380-500V 50/60HZ IP54 CE UL CSA UXE-36072-062</v>
          </cell>
        </row>
        <row r="119">
          <cell r="B119" t="str">
            <v>BUHLER</v>
          </cell>
          <cell r="C119" t="str">
            <v>SPPMES0042</v>
          </cell>
          <cell r="D119"/>
          <cell r="E119" t="str">
            <v>UXE-36073-229</v>
          </cell>
          <cell r="F119" t="str">
            <v xml:space="preserve">FREQUENCY CONVERTER ALTIVAR ATV71HU40N4Z 4KW 5HP 380V-480V, </v>
          </cell>
        </row>
        <row r="120">
          <cell r="B120" t="str">
            <v>BUHLER</v>
          </cell>
          <cell r="C120" t="str">
            <v>SPPMES0039</v>
          </cell>
          <cell r="D120"/>
          <cell r="E120" t="str">
            <v>UXE-36072-429</v>
          </cell>
          <cell r="F120" t="str">
            <v>Frequency converter Altivar 312 3x380-500V 50/60Hz 4.00Kw ATV312HU40N4</v>
          </cell>
        </row>
        <row r="121">
          <cell r="B121" t="str">
            <v>BUHLER</v>
          </cell>
          <cell r="C121" t="str">
            <v>SPPMES0669</v>
          </cell>
          <cell r="D121"/>
          <cell r="E121" t="str">
            <v>UXE-36073-500</v>
          </cell>
          <cell r="F121" t="str">
            <v>Graphic Terminal VW3A1101</v>
          </cell>
        </row>
        <row r="122">
          <cell r="B122" t="str">
            <v>BUHLER</v>
          </cell>
          <cell r="C122" t="str">
            <v>SPPMES0671</v>
          </cell>
          <cell r="D122"/>
          <cell r="E122" t="str">
            <v>UXE-36073-232</v>
          </cell>
          <cell r="F122" t="str">
            <v>Frequency converter altivar 11KW,380-480V 50/60Hz</v>
          </cell>
        </row>
        <row r="123">
          <cell r="B123" t="str">
            <v>BUHLER</v>
          </cell>
          <cell r="C123" t="str">
            <v>SPPMES0668</v>
          </cell>
          <cell r="D123"/>
          <cell r="E123" t="str">
            <v>UXE-36073-226</v>
          </cell>
          <cell r="F123" t="str">
            <v>Frequency converter Altivar 71 380-480V 50Hz 1.5kW</v>
          </cell>
        </row>
        <row r="124">
          <cell r="B124" t="str">
            <v>BUHLER</v>
          </cell>
          <cell r="C124" t="str">
            <v>SPPMES1094</v>
          </cell>
          <cell r="D124"/>
          <cell r="E124" t="str">
            <v>UNE-36075-004</v>
          </cell>
          <cell r="F124" t="str">
            <v>FREQUENCY CONVERTER 1.1KW 308-480V 50-60HZ IP66 FCD311 UNE-36075-004</v>
          </cell>
        </row>
        <row r="125">
          <cell r="B125" t="str">
            <v>BUHLER</v>
          </cell>
          <cell r="C125" t="str">
            <v>SPPMES0040</v>
          </cell>
          <cell r="D125"/>
          <cell r="E125" t="str">
            <v>UXE-36073-227</v>
          </cell>
          <cell r="F125" t="str">
            <v xml:space="preserve">FREQUENCY CONVERTER ALTIVAR 71 380-480V 50/60HZ 2.5KW, </v>
          </cell>
        </row>
        <row r="126">
          <cell r="B126" t="str">
            <v>BUHLER</v>
          </cell>
          <cell r="C126" t="str">
            <v>SPPMES0672</v>
          </cell>
          <cell r="D126"/>
          <cell r="E126" t="str">
            <v>UXE-36073-230</v>
          </cell>
          <cell r="F126" t="str">
            <v>Frequency Converter Altivar 71 380-480V 50/60HZ 5.5KW</v>
          </cell>
        </row>
        <row r="127">
          <cell r="B127" t="str">
            <v>BUHLER</v>
          </cell>
          <cell r="C127" t="str">
            <v>SPPMES0043</v>
          </cell>
          <cell r="D127"/>
          <cell r="E127" t="str">
            <v>UNE-36040-123</v>
          </cell>
          <cell r="F127" t="str">
            <v>Soft starter ALTISTART 48 ATS-48C25Q</v>
          </cell>
        </row>
        <row r="128">
          <cell r="B128" t="str">
            <v>BUHLER</v>
          </cell>
          <cell r="C128" t="str">
            <v>SPPMES0670</v>
          </cell>
          <cell r="D128"/>
          <cell r="E128" t="str">
            <v>UNE-36040-120</v>
          </cell>
          <cell r="F128" t="str">
            <v>Soft starter 75KW,230-415V 50/60Hz</v>
          </cell>
        </row>
        <row r="129">
          <cell r="B129" t="str">
            <v>BUHLER</v>
          </cell>
          <cell r="C129" t="str">
            <v>SPPMES0673</v>
          </cell>
          <cell r="D129"/>
          <cell r="E129" t="str">
            <v>UNE-26200-361</v>
          </cell>
          <cell r="F129" t="str">
            <v>Rope type probe FTC262-AA32D1 L=1500</v>
          </cell>
        </row>
        <row r="130">
          <cell r="B130" t="str">
            <v>BUHLER</v>
          </cell>
          <cell r="C130" t="str">
            <v>SPPMES0051</v>
          </cell>
          <cell r="D130"/>
          <cell r="E130" t="str">
            <v>UNE-26200-251</v>
          </cell>
          <cell r="F130" t="str">
            <v>Vibration probe FTM50</v>
          </cell>
        </row>
        <row r="131">
          <cell r="B131" t="str">
            <v>BUHLER</v>
          </cell>
          <cell r="C131" t="str">
            <v>SPPMES1750</v>
          </cell>
          <cell r="D131" t="str">
            <v>5046-001</v>
          </cell>
          <cell r="E131" t="str">
            <v>LBEB-15046-001</v>
          </cell>
          <cell r="F131" t="str">
            <v>EVALUATION UNIT 24VDC/100-240VAC</v>
          </cell>
        </row>
        <row r="132">
          <cell r="B132" t="str">
            <v>BUHLER</v>
          </cell>
          <cell r="C132" t="str">
            <v>SPPMES0674</v>
          </cell>
          <cell r="D132"/>
          <cell r="E132" t="str">
            <v>UNE-26200-362</v>
          </cell>
          <cell r="F132" t="str">
            <v>Rope type probe FTC262-AA42D1 L=2500 Rep UNE-26200-345</v>
          </cell>
        </row>
        <row r="133">
          <cell r="B133" t="str">
            <v>BUHLER</v>
          </cell>
          <cell r="C133" t="str">
            <v>SPPMES0045</v>
          </cell>
          <cell r="D133"/>
          <cell r="E133" t="str">
            <v>UVV-00110-413</v>
          </cell>
          <cell r="F133" t="str">
            <v>Vegavib 62 L=6M , GXTGDRAMX ,Sensor</v>
          </cell>
        </row>
        <row r="134">
          <cell r="B134" t="str">
            <v>BUHLER</v>
          </cell>
          <cell r="C134" t="str">
            <v>SPPMES0675</v>
          </cell>
          <cell r="D134"/>
          <cell r="E134" t="str">
            <v>UVV-00123-446</v>
          </cell>
          <cell r="F134" t="str">
            <v>Vibration Limit Switch VEGAVIB 62 VB62 XXTGDRKMK 20..72VDC/20..253VAC 3A L=1500mm G11/2" ip66/ip67</v>
          </cell>
        </row>
        <row r="135">
          <cell r="B135" t="str">
            <v>BUHLER</v>
          </cell>
          <cell r="C135" t="str">
            <v>SPPMES0044</v>
          </cell>
          <cell r="D135"/>
          <cell r="E135" t="str">
            <v>UNE-26200-363</v>
          </cell>
          <cell r="F135" t="str">
            <v xml:space="preserve">ROPE TYPE PROBE FTC262-AA62D1 L=6000, </v>
          </cell>
        </row>
        <row r="136">
          <cell r="B136" t="str">
            <v>BUHLER</v>
          </cell>
          <cell r="C136" t="str">
            <v>SPPMES0676</v>
          </cell>
          <cell r="D136"/>
          <cell r="E136" t="str">
            <v>VEGACAP31T</v>
          </cell>
          <cell r="F136" t="str">
            <v>SENSOR</v>
          </cell>
        </row>
        <row r="137">
          <cell r="B137" t="str">
            <v>BUHLER</v>
          </cell>
          <cell r="C137" t="str">
            <v>SPPMES0046</v>
          </cell>
          <cell r="D137"/>
          <cell r="E137" t="str">
            <v>VEGA235E</v>
          </cell>
          <cell r="F137" t="str">
            <v>SENSOR</v>
          </cell>
        </row>
        <row r="138">
          <cell r="B138" t="str">
            <v>BUHLER</v>
          </cell>
          <cell r="C138" t="str">
            <v>SPPMES0047</v>
          </cell>
          <cell r="D138"/>
          <cell r="E138" t="str">
            <v>VEGA241Z</v>
          </cell>
          <cell r="F138" t="str">
            <v>SENSOR</v>
          </cell>
        </row>
        <row r="139">
          <cell r="B139" t="str">
            <v>BUHLER</v>
          </cell>
          <cell r="C139" t="str">
            <v>SPPMES0049</v>
          </cell>
          <cell r="D139"/>
          <cell r="E139" t="str">
            <v>VEGAFL21</v>
          </cell>
          <cell r="F139" t="str">
            <v>SENSOR</v>
          </cell>
        </row>
        <row r="140">
          <cell r="B140" t="str">
            <v>BUHLER</v>
          </cell>
          <cell r="C140" t="str">
            <v>SPPMES0050</v>
          </cell>
          <cell r="D140"/>
          <cell r="E140" t="str">
            <v>VEGAVIB52</v>
          </cell>
          <cell r="F140" t="str">
            <v>SENSOR</v>
          </cell>
        </row>
        <row r="141">
          <cell r="B141" t="str">
            <v>BUHLER</v>
          </cell>
          <cell r="C141" t="str">
            <v>SPPMES0048</v>
          </cell>
          <cell r="D141"/>
          <cell r="E141" t="str">
            <v>UVV-00110-415</v>
          </cell>
          <cell r="F141" t="str">
            <v>Vega vegacap 65 , GXKGDRAMX repl.of Vegator 235E</v>
          </cell>
        </row>
        <row r="142">
          <cell r="B142" t="str">
            <v>BUHLER</v>
          </cell>
          <cell r="C142" t="str">
            <v>SPPMES0680</v>
          </cell>
          <cell r="D142"/>
          <cell r="E142" t="str">
            <v>UXE-26311-173</v>
          </cell>
          <cell r="F142" t="str">
            <v>Proximity inductive switch 10-30V DC,M12plug</v>
          </cell>
        </row>
        <row r="143">
          <cell r="B143" t="str">
            <v>BUHLER</v>
          </cell>
          <cell r="C143" t="str">
            <v>SPPMES0679</v>
          </cell>
          <cell r="D143"/>
          <cell r="E143" t="str">
            <v>UNE-26350-001</v>
          </cell>
          <cell r="F143" t="str">
            <v>Proximity Switch Capacitive 10..30/55VDC IP65 KIE-3015 FB0A</v>
          </cell>
        </row>
        <row r="144">
          <cell r="B144" t="str">
            <v>BUHLER</v>
          </cell>
          <cell r="C144" t="str">
            <v>SPPMES1077</v>
          </cell>
          <cell r="D144"/>
          <cell r="E144" t="str">
            <v>UNE-26350-101</v>
          </cell>
          <cell r="F144" t="str">
            <v xml:space="preserve">PROXIMITY SWITCH CAPACITIVE 10-30VDC M30X1.5 IP65/67 </v>
          </cell>
        </row>
        <row r="145">
          <cell r="B145" t="str">
            <v>BUHLER</v>
          </cell>
          <cell r="C145" t="str">
            <v>SPPMES1073</v>
          </cell>
          <cell r="D145"/>
          <cell r="E145" t="str">
            <v>UNE-26312-003</v>
          </cell>
          <cell r="F145" t="str">
            <v xml:space="preserve">PROXIMITY SWITCH INDUCTIVE 10-30VDC IP67 IM510A ATEX </v>
          </cell>
        </row>
        <row r="146">
          <cell r="B146" t="str">
            <v>BUHLER</v>
          </cell>
          <cell r="C146" t="str">
            <v>SPPMES0099</v>
          </cell>
          <cell r="D146"/>
          <cell r="E146" t="str">
            <v>UNE-24484-219</v>
          </cell>
          <cell r="F146" t="str">
            <v>Protective motor switch GV2 170A</v>
          </cell>
        </row>
        <row r="147">
          <cell r="B147" t="str">
            <v>BUHLER</v>
          </cell>
          <cell r="C147" t="str">
            <v>SPPMES0681</v>
          </cell>
          <cell r="D147"/>
          <cell r="E147" t="str">
            <v>UNE-26312-001</v>
          </cell>
          <cell r="F147" t="str">
            <v>Proximity Switch Inductive IVE 4015-CPKG PNP, 24VDC</v>
          </cell>
        </row>
        <row r="148">
          <cell r="B148" t="str">
            <v>BUHLER</v>
          </cell>
          <cell r="C148" t="str">
            <v>SPPMES0683</v>
          </cell>
          <cell r="D148"/>
          <cell r="E148" t="str">
            <v>UVE-26570-220</v>
          </cell>
          <cell r="F148" t="str">
            <v>Temperature sensor TS325A TA 80C EXII3D EX Tda22 IP67 T100 CX</v>
          </cell>
        </row>
        <row r="149">
          <cell r="B149" t="str">
            <v>BUHLER</v>
          </cell>
          <cell r="C149" t="str">
            <v>SPPMES1763</v>
          </cell>
          <cell r="D149" t="str">
            <v>UXE-2631</v>
          </cell>
          <cell r="E149" t="str">
            <v>UXE-26311-301</v>
          </cell>
          <cell r="F149" t="str">
            <v>PROXIMITY SWITCH INDUCTIVEIP67,10-36VDC</v>
          </cell>
        </row>
        <row r="150">
          <cell r="B150" t="str">
            <v>BUHLER</v>
          </cell>
          <cell r="C150" t="str">
            <v>SPPMES0686</v>
          </cell>
          <cell r="D150"/>
          <cell r="E150" t="str">
            <v>UXE-26310-041</v>
          </cell>
          <cell r="F150" t="str">
            <v>Proximity Switch</v>
          </cell>
        </row>
        <row r="151">
          <cell r="B151" t="str">
            <v>BUHLER</v>
          </cell>
          <cell r="C151" t="str">
            <v>SPPMES1101</v>
          </cell>
          <cell r="D151"/>
          <cell r="E151" t="str">
            <v xml:space="preserve"> UNE-26350-104</v>
          </cell>
          <cell r="F151" t="str">
            <v>PROXIMITY SWITCH CAPACITIVE</v>
          </cell>
        </row>
        <row r="152">
          <cell r="B152" t="str">
            <v>BUHLER</v>
          </cell>
          <cell r="C152" t="str">
            <v>SPPMES1076</v>
          </cell>
          <cell r="D152"/>
          <cell r="E152" t="str">
            <v>UNE-26350-102</v>
          </cell>
          <cell r="F152" t="str">
            <v xml:space="preserve">PROXIMITY SWITCH CAPACITIVE 10-30VDC M30X1.35 IP65/67 PLASTIC ATEX KI505A </v>
          </cell>
        </row>
        <row r="153">
          <cell r="B153" t="str">
            <v>BUHLER</v>
          </cell>
          <cell r="C153" t="str">
            <v>SPPMES0688</v>
          </cell>
          <cell r="D153"/>
          <cell r="E153" t="str">
            <v>UXE-26311-172</v>
          </cell>
          <cell r="F153" t="str">
            <v>Proximity switch inductive</v>
          </cell>
        </row>
        <row r="154">
          <cell r="B154" t="str">
            <v>BUHLER</v>
          </cell>
          <cell r="C154" t="str">
            <v>SPPMES0687</v>
          </cell>
          <cell r="D154"/>
          <cell r="E154" t="str">
            <v>UXE-26311-022</v>
          </cell>
          <cell r="F154" t="str">
            <v>Proximity switch inductive IC 0003</v>
          </cell>
        </row>
        <row r="155">
          <cell r="B155" t="str">
            <v>BUHLER</v>
          </cell>
          <cell r="C155" t="str">
            <v>SPPMES0684</v>
          </cell>
          <cell r="D155"/>
          <cell r="E155" t="str">
            <v>UNE-26310-022</v>
          </cell>
          <cell r="F155" t="str">
            <v>Proximity switch inductive -IG5798</v>
          </cell>
        </row>
        <row r="156">
          <cell r="B156" t="str">
            <v>BUHLER</v>
          </cell>
          <cell r="C156" t="str">
            <v>SPPMES1355</v>
          </cell>
          <cell r="D156"/>
          <cell r="E156" t="str">
            <v>UVV-00224-416</v>
          </cell>
          <cell r="F156" t="str">
            <v xml:space="preserve">PROXIMITY SWITCH INDUCTIVE IM0011 , 20-250VAC /DC,  IME2015BFBOA/NPT/RT </v>
          </cell>
        </row>
        <row r="157">
          <cell r="B157" t="str">
            <v>BUHLER</v>
          </cell>
          <cell r="C157" t="str">
            <v>SPPMES0682</v>
          </cell>
          <cell r="D157"/>
          <cell r="E157" t="str">
            <v>UNE-26350-002</v>
          </cell>
          <cell r="F157" t="str">
            <v>Proximty switch capacitive 20-250V AC/DC</v>
          </cell>
        </row>
        <row r="158">
          <cell r="B158" t="str">
            <v>BUHLER</v>
          </cell>
          <cell r="C158" t="str">
            <v>SPPMES0692</v>
          </cell>
          <cell r="D158"/>
          <cell r="E158" t="str">
            <v>UNE-26503-112</v>
          </cell>
          <cell r="F158" t="str">
            <v>Pressure sensor 0-2.5bar</v>
          </cell>
        </row>
        <row r="159">
          <cell r="B159" t="str">
            <v>BUHLER</v>
          </cell>
          <cell r="C159" t="str">
            <v>SPPMES0691</v>
          </cell>
          <cell r="D159"/>
          <cell r="E159" t="str">
            <v>UNE-26311-012</v>
          </cell>
          <cell r="F159" t="str">
            <v>Proximity inductive switch IF505A,10-30V DC</v>
          </cell>
        </row>
        <row r="160">
          <cell r="B160" t="str">
            <v>BUHLER</v>
          </cell>
          <cell r="C160" t="str">
            <v>SPPMES0689</v>
          </cell>
          <cell r="D160"/>
          <cell r="E160" t="str">
            <v>IF5346</v>
          </cell>
          <cell r="F160" t="str">
            <v>Proximity Switch</v>
          </cell>
        </row>
        <row r="161">
          <cell r="B161" t="str">
            <v>BUHLER</v>
          </cell>
          <cell r="C161" t="str">
            <v>SPPMES0690</v>
          </cell>
          <cell r="D161"/>
          <cell r="E161" t="str">
            <v>IG5240</v>
          </cell>
          <cell r="F161" t="str">
            <v>Proximity Switch</v>
          </cell>
        </row>
        <row r="162">
          <cell r="B162" t="str">
            <v>BUHLER</v>
          </cell>
          <cell r="C162" t="str">
            <v>SPPMES0685</v>
          </cell>
          <cell r="D162"/>
          <cell r="E162" t="str">
            <v>UNE-26310-131</v>
          </cell>
          <cell r="F162" t="str">
            <v>Proximity switch inductive EX II 3D IFS20A 10-36VDC</v>
          </cell>
        </row>
        <row r="163">
          <cell r="B163" t="str">
            <v>BUHLER</v>
          </cell>
          <cell r="C163" t="str">
            <v>SPPMES0693</v>
          </cell>
          <cell r="D163"/>
          <cell r="E163" t="str">
            <v>IF5345</v>
          </cell>
          <cell r="F163" t="str">
            <v>Proximity Switch</v>
          </cell>
        </row>
        <row r="164">
          <cell r="B164" t="str">
            <v>BUHLER</v>
          </cell>
          <cell r="C164" t="str">
            <v>SPPMES0696</v>
          </cell>
          <cell r="D164"/>
          <cell r="E164" t="str">
            <v>UVV-00008-456</v>
          </cell>
          <cell r="F164" t="str">
            <v>Proximity Switch KB 5004 KB 3020</v>
          </cell>
        </row>
        <row r="165">
          <cell r="B165" t="str">
            <v>BUHLER</v>
          </cell>
          <cell r="C165" t="str">
            <v>SPPMES0694</v>
          </cell>
          <cell r="D165"/>
          <cell r="E165" t="str">
            <v>UNE-26310-025</v>
          </cell>
          <cell r="F165" t="str">
            <v>proximty switch inductive IG500A,BPKG/3D</v>
          </cell>
        </row>
        <row r="166">
          <cell r="B166" t="str">
            <v>BUHLER</v>
          </cell>
          <cell r="C166" t="str">
            <v>SPPMES0695</v>
          </cell>
          <cell r="D166"/>
          <cell r="E166" t="str">
            <v>UNE-28006-620</v>
          </cell>
          <cell r="F166" t="str">
            <v>RC Element LA9-D09980</v>
          </cell>
        </row>
        <row r="167">
          <cell r="B167" t="str">
            <v>BUHLER</v>
          </cell>
          <cell r="C167" t="str">
            <v>SPPMMS0122</v>
          </cell>
          <cell r="D167"/>
          <cell r="E167" t="str">
            <v>UVV-00121-846</v>
          </cell>
          <cell r="F167" t="str">
            <v>Level Indicators IP65,24V AC/DC Supply 1Rpm DN 100 PN6 Depth 250mm 98x40mm</v>
          </cell>
        </row>
        <row r="168">
          <cell r="B168" t="str">
            <v>BUHLER</v>
          </cell>
          <cell r="C168" t="str">
            <v>SPPMES0053</v>
          </cell>
          <cell r="D168"/>
          <cell r="E168" t="str">
            <v>UXE-26350-021</v>
          </cell>
          <cell r="F168" t="str">
            <v>Proximity Switch Capacitive KAS-80-35-OE-M32 820800</v>
          </cell>
        </row>
        <row r="169">
          <cell r="B169" t="str">
            <v>BUHLER</v>
          </cell>
          <cell r="C169" t="str">
            <v>SPPMES1074</v>
          </cell>
          <cell r="D169"/>
          <cell r="E169" t="str">
            <v>UNE-26302-161</v>
          </cell>
          <cell r="F169" t="str">
            <v xml:space="preserve">PROXIMITY SWITCH INDUCTIVE 10-250V IP65 NOT FLUSH OPERATING DISTANCE 10MM ATEX ONLY </v>
          </cell>
        </row>
        <row r="170">
          <cell r="B170" t="str">
            <v>BUHLER</v>
          </cell>
          <cell r="C170" t="str">
            <v>SPPMES1075</v>
          </cell>
          <cell r="D170"/>
          <cell r="E170" t="str">
            <v xml:space="preserve"> UXE-26311-201</v>
          </cell>
          <cell r="F170" t="str">
            <v>PROXIMITY SWITCH INDUCTIVE 10-30VDC IP 67 3-WIRE 4MM M12</v>
          </cell>
        </row>
        <row r="171">
          <cell r="B171" t="str">
            <v>BUHLER</v>
          </cell>
          <cell r="C171" t="str">
            <v>SPPMES1753</v>
          </cell>
          <cell r="D171" t="str">
            <v>6310-210</v>
          </cell>
          <cell r="E171" t="str">
            <v>UVE-26310-210</v>
          </cell>
          <cell r="F171" t="str">
            <v>SENSOR INDUCTIVE M30X1.5,10-30VDC</v>
          </cell>
        </row>
        <row r="172">
          <cell r="B172" t="str">
            <v>BUHLER</v>
          </cell>
          <cell r="C172" t="str">
            <v>SPPMES1001</v>
          </cell>
          <cell r="D172"/>
          <cell r="E172" t="str">
            <v>UVV-00196-563</v>
          </cell>
          <cell r="F172" t="str">
            <v>Temperature Measuring Suspension Measuring Cable L=24M With 4 Temperature Sensor IP66</v>
          </cell>
        </row>
        <row r="173">
          <cell r="B173" t="str">
            <v>BUHLER</v>
          </cell>
          <cell r="C173" t="str">
            <v>SPPMES0698</v>
          </cell>
          <cell r="D173"/>
          <cell r="E173" t="str">
            <v>UNE-26310-011</v>
          </cell>
          <cell r="F173" t="str">
            <v>Proximity Switch Inductive 10..65VDC BI 10-P30SR-VP4X2</v>
          </cell>
        </row>
        <row r="174">
          <cell r="B174" t="str">
            <v>BUHLER</v>
          </cell>
          <cell r="C174" t="str">
            <v>SPPMES0700</v>
          </cell>
          <cell r="D174"/>
          <cell r="E174" t="str">
            <v>UXE-26350-001</v>
          </cell>
          <cell r="F174" t="str">
            <v>Proximity switch capacitive 10…30/55VDC IP 65 KI 5065</v>
          </cell>
        </row>
        <row r="175">
          <cell r="B175" t="str">
            <v>BUHLER</v>
          </cell>
          <cell r="C175" t="str">
            <v>SPPMES1083</v>
          </cell>
          <cell r="D175"/>
          <cell r="E175" t="str">
            <v>UXE-26709-031</v>
          </cell>
          <cell r="F175" t="str">
            <v xml:space="preserve">OSCILLATION SENSOR 9.6-32VDC IP67 ATEX M12 OUTLET 4-20MA </v>
          </cell>
        </row>
        <row r="176">
          <cell r="B176" t="str">
            <v>BUHLER</v>
          </cell>
          <cell r="C176" t="str">
            <v>SPPMES1354</v>
          </cell>
          <cell r="D176"/>
          <cell r="E176" t="str">
            <v>UNE-26504-031</v>
          </cell>
          <cell r="F176" t="str">
            <v xml:space="preserve">PRESSURE SENSOR -1000 TO +1000 MBAR, TYPE PI2799 , REPL. OF UNE-26504-021 </v>
          </cell>
        </row>
        <row r="177">
          <cell r="B177" t="str">
            <v>BUHLER</v>
          </cell>
          <cell r="C177" t="str">
            <v>SPPMES0702</v>
          </cell>
          <cell r="D177"/>
          <cell r="E177" t="str">
            <v>UXE-26314-002</v>
          </cell>
          <cell r="F177" t="str">
            <v>proximty switch Inductive s15-k30-ap6</v>
          </cell>
        </row>
        <row r="178">
          <cell r="B178" t="str">
            <v>BUHLER</v>
          </cell>
          <cell r="C178" t="str">
            <v>SPPMES0705</v>
          </cell>
          <cell r="D178"/>
          <cell r="E178" t="str">
            <v>UXE-26000-001</v>
          </cell>
          <cell r="F178" t="str">
            <v>Approaching initiator nj 6-22-n</v>
          </cell>
        </row>
        <row r="179">
          <cell r="B179" t="str">
            <v>BUHLER</v>
          </cell>
          <cell r="C179" t="str">
            <v>SPPMES0701</v>
          </cell>
          <cell r="D179"/>
          <cell r="E179" t="str">
            <v>UNE-26310-026</v>
          </cell>
          <cell r="F179" t="str">
            <v xml:space="preserve">Proximity inductive switch </v>
          </cell>
        </row>
        <row r="180">
          <cell r="B180" t="str">
            <v>BUHLER</v>
          </cell>
          <cell r="C180" t="str">
            <v>SPPMES0703</v>
          </cell>
          <cell r="D180"/>
          <cell r="E180" t="str">
            <v>UVV-00032-690</v>
          </cell>
          <cell r="F180" t="str">
            <v>Proximity Switch Capacitive KI-5030</v>
          </cell>
        </row>
        <row r="181">
          <cell r="B181" t="str">
            <v>BUHLER</v>
          </cell>
          <cell r="C181" t="str">
            <v>SPPMES0704</v>
          </cell>
          <cell r="D181"/>
          <cell r="E181" t="str">
            <v>UNE-26303-004</v>
          </cell>
          <cell r="F181" t="str">
            <v>Proximity switch inductive SJ 15-WS 20…250VAC</v>
          </cell>
        </row>
        <row r="182">
          <cell r="B182" t="str">
            <v>BUHLER</v>
          </cell>
          <cell r="C182" t="str">
            <v>SPPMES0706</v>
          </cell>
          <cell r="D182"/>
          <cell r="E182" t="str">
            <v>150035</v>
          </cell>
          <cell r="F182" t="str">
            <v>Sensor</v>
          </cell>
        </row>
        <row r="183">
          <cell r="B183" t="str">
            <v>BUHLER</v>
          </cell>
          <cell r="C183" t="str">
            <v>SPPMES1078</v>
          </cell>
          <cell r="D183"/>
          <cell r="E183" t="str">
            <v>EKP-10180-001</v>
          </cell>
          <cell r="F183" t="str">
            <v xml:space="preserve">SENSOR Y CABLE 320/270 MELR </v>
          </cell>
        </row>
        <row r="184">
          <cell r="B184" t="str">
            <v>BUHLER</v>
          </cell>
          <cell r="C184" t="str">
            <v>SPPMES0055</v>
          </cell>
          <cell r="D184"/>
          <cell r="E184" t="str">
            <v>EKH-85549-810</v>
          </cell>
          <cell r="F184" t="str">
            <v>Temperature sensor MYFA</v>
          </cell>
        </row>
        <row r="185">
          <cell r="B185" t="str">
            <v>BUHLER</v>
          </cell>
          <cell r="C185" t="str">
            <v>SPPMES0708</v>
          </cell>
          <cell r="D185"/>
          <cell r="E185" t="str">
            <v>UXE-26314-001</v>
          </cell>
          <cell r="F185" t="str">
            <v>Proximity Switch</v>
          </cell>
        </row>
        <row r="186">
          <cell r="B186" t="str">
            <v>BUHLER</v>
          </cell>
          <cell r="C186" t="str">
            <v>SPPMES1082</v>
          </cell>
          <cell r="D186"/>
          <cell r="E186" t="str">
            <v xml:space="preserve"> UXE-26591-031</v>
          </cell>
          <cell r="F186" t="str">
            <v>TEMPERATURE SENSOR PT100 L2000-20 TS285A</v>
          </cell>
        </row>
        <row r="187">
          <cell r="B187" t="str">
            <v>BUHLER</v>
          </cell>
          <cell r="C187" t="str">
            <v>SPPMMS0001</v>
          </cell>
          <cell r="D187"/>
          <cell r="E187" t="str">
            <v>UNN-24023-283</v>
          </cell>
          <cell r="F187" t="str">
            <v>Reduction nipple DN20,25-1/2"</v>
          </cell>
        </row>
        <row r="188">
          <cell r="B188" t="str">
            <v>BUHLER</v>
          </cell>
          <cell r="C188" t="str">
            <v>SPPMES1080</v>
          </cell>
          <cell r="D188"/>
          <cell r="E188" t="str">
            <v>UXE-26270-031</v>
          </cell>
          <cell r="F188" t="str">
            <v xml:space="preserve">FLOW SENSOR 24VDC 4-20MA 200I/MIN FSM-AAR201-H083 </v>
          </cell>
        </row>
        <row r="189">
          <cell r="B189" t="str">
            <v>BUHLER</v>
          </cell>
          <cell r="C189" t="str">
            <v>SPPMES0056</v>
          </cell>
          <cell r="D189"/>
          <cell r="E189" t="str">
            <v>9481</v>
          </cell>
          <cell r="F189" t="str">
            <v>SENSOR SE 40 PAE 35</v>
          </cell>
        </row>
        <row r="190">
          <cell r="B190" t="str">
            <v>BUHLER</v>
          </cell>
          <cell r="C190" t="str">
            <v>SPPMES0707</v>
          </cell>
          <cell r="D190"/>
          <cell r="E190" t="str">
            <v>UNS-43041-991</v>
          </cell>
          <cell r="F190" t="str">
            <v>Sensor SE30 12…30VDC</v>
          </cell>
        </row>
        <row r="191">
          <cell r="B191" t="str">
            <v>BUHLER</v>
          </cell>
          <cell r="C191" t="str">
            <v>SPPMES1099</v>
          </cell>
          <cell r="D191"/>
          <cell r="E191" t="str">
            <v>UNE-26503-012</v>
          </cell>
          <cell r="F191" t="str">
            <v>PRESSURE SENSOR 0 UP TO 2.5BAR TYPE PN7006 UNE-26503-012</v>
          </cell>
        </row>
        <row r="192">
          <cell r="B192" t="str">
            <v>BUHLER</v>
          </cell>
          <cell r="C192" t="str">
            <v>SPPMES1098</v>
          </cell>
          <cell r="D192"/>
          <cell r="E192" t="str">
            <v>UNE-26503-014</v>
          </cell>
          <cell r="F192" t="str">
            <v>PRESSURE SENSOR 1 BIS 10BAR TYPE PN7094 UNE-26503-014</v>
          </cell>
        </row>
        <row r="193">
          <cell r="B193" t="str">
            <v>BUHLER</v>
          </cell>
          <cell r="C193" t="str">
            <v>SPPMES0709</v>
          </cell>
          <cell r="D193"/>
          <cell r="E193" t="str">
            <v>UXE-26305-001</v>
          </cell>
          <cell r="F193" t="str">
            <v>PROXIMATE SWITCH 103 171 261</v>
          </cell>
        </row>
        <row r="194">
          <cell r="B194" t="str">
            <v>BUHLER</v>
          </cell>
          <cell r="C194" t="str">
            <v>SPPMES0711</v>
          </cell>
          <cell r="D194"/>
          <cell r="E194" t="str">
            <v>UVV-00082-185</v>
          </cell>
          <cell r="F194" t="str">
            <v>magnetsensor</v>
          </cell>
        </row>
        <row r="195">
          <cell r="B195" t="str">
            <v>BUHLER</v>
          </cell>
          <cell r="C195" t="str">
            <v>SPPMES0710</v>
          </cell>
          <cell r="D195"/>
          <cell r="E195" t="str">
            <v>UXE-26551-021</v>
          </cell>
          <cell r="F195" t="str">
            <v>Temperature Sensor SWT-K-M-M10/8-5000</v>
          </cell>
        </row>
        <row r="196">
          <cell r="B196" t="str">
            <v>BUHLER</v>
          </cell>
          <cell r="C196" t="str">
            <v>SPPMES1349</v>
          </cell>
          <cell r="D196"/>
          <cell r="E196" t="str">
            <v>MYFD-10397-001</v>
          </cell>
          <cell r="F196" t="str">
            <v>CABLE HF</v>
          </cell>
        </row>
        <row r="197">
          <cell r="B197" t="str">
            <v>BUHLER</v>
          </cell>
          <cell r="C197" t="str">
            <v>SPPMES0713</v>
          </cell>
          <cell r="D197"/>
          <cell r="E197" t="str">
            <v>UVV-00123-359</v>
          </cell>
          <cell r="F197" t="str">
            <v>Cable OELFLEX 500 P 4G 1.5mm</v>
          </cell>
        </row>
        <row r="198">
          <cell r="B198" t="str">
            <v>BUHLER</v>
          </cell>
          <cell r="C198" t="str">
            <v>SPPMES1081</v>
          </cell>
          <cell r="D198"/>
          <cell r="E198" t="str">
            <v>UNS-16072-513</v>
          </cell>
          <cell r="F198" t="str">
            <v xml:space="preserve">COIL TYPE SPEC 14294 24VDC WITH CABLE 0.7M ATEX </v>
          </cell>
        </row>
        <row r="199">
          <cell r="B199" t="str">
            <v>BUHLER</v>
          </cell>
          <cell r="C199" t="str">
            <v>SPPMES0943</v>
          </cell>
          <cell r="D199"/>
          <cell r="E199" t="str">
            <v>UXE-26570-112</v>
          </cell>
          <cell r="F199" t="str">
            <v xml:space="preserve">RESISTANCE THERMOMETER ATEX WTM 1029 </v>
          </cell>
        </row>
        <row r="200">
          <cell r="B200" t="str">
            <v>BUHLER</v>
          </cell>
          <cell r="C200" t="str">
            <v>SPPMMS0002</v>
          </cell>
          <cell r="D200"/>
          <cell r="E200" t="str">
            <v>UNN-24001-061</v>
          </cell>
          <cell r="F200" t="str">
            <v>Bend GF M12X1 With Cable L=10M</v>
          </cell>
        </row>
        <row r="201">
          <cell r="B201" t="str">
            <v>BUHLER</v>
          </cell>
          <cell r="C201" t="str">
            <v>SPPMMS0003</v>
          </cell>
          <cell r="D201"/>
          <cell r="E201" t="str">
            <v>UXS-39000-173</v>
          </cell>
          <cell r="F201" t="str">
            <v>Diaphragm pressure switch G1/4"</v>
          </cell>
        </row>
        <row r="202">
          <cell r="B202" t="str">
            <v>BUHLER</v>
          </cell>
          <cell r="C202" t="str">
            <v>SPPMES0059</v>
          </cell>
          <cell r="D202"/>
          <cell r="E202" t="str">
            <v>UNE-26503-031</v>
          </cell>
          <cell r="F202" t="str">
            <v>Preesure Sensor 1.0..1.0Bar</v>
          </cell>
        </row>
        <row r="203">
          <cell r="B203" t="str">
            <v>BUHLER</v>
          </cell>
          <cell r="C203" t="str">
            <v>SPPMES0714</v>
          </cell>
          <cell r="D203"/>
          <cell r="E203" t="str">
            <v>UXE-24002-015</v>
          </cell>
          <cell r="F203" t="str">
            <v>CABLE BOX M12X1 WITH CABLE L=10m (Rep UXE-26423-021)</v>
          </cell>
        </row>
        <row r="204">
          <cell r="B204" t="str">
            <v>BUHLER</v>
          </cell>
          <cell r="C204" t="str">
            <v>SPPMES0715</v>
          </cell>
          <cell r="D204"/>
          <cell r="E204" t="str">
            <v>UXE-60401-007</v>
          </cell>
          <cell r="F204" t="str">
            <v>Potentiometer 10K/OHM With cable L6000</v>
          </cell>
        </row>
        <row r="205">
          <cell r="B205" t="str">
            <v>BUHLER</v>
          </cell>
          <cell r="C205" t="str">
            <v>SPPMES0716</v>
          </cell>
          <cell r="D205"/>
          <cell r="E205" t="str">
            <v>UVV-00060-996</v>
          </cell>
          <cell r="F205" t="str">
            <v>Refctifier bge 1.5</v>
          </cell>
        </row>
        <row r="206">
          <cell r="B206" t="str">
            <v>BUHLER</v>
          </cell>
          <cell r="C206" t="str">
            <v>SPPMES0717</v>
          </cell>
          <cell r="D206"/>
          <cell r="E206" t="str">
            <v>UYZ-00000-556</v>
          </cell>
          <cell r="F206" t="str">
            <v>IC GN 136 OPTO KOPPLER</v>
          </cell>
        </row>
        <row r="207">
          <cell r="B207" t="str">
            <v>BUHLER</v>
          </cell>
          <cell r="C207" t="str">
            <v>SPPMES1056</v>
          </cell>
          <cell r="D207"/>
          <cell r="E207" t="str">
            <v>UVV-00017-249</v>
          </cell>
          <cell r="F207" t="str">
            <v xml:space="preserve">BRAKE RECTIFIER BGE 1.5 UE=150-500V </v>
          </cell>
        </row>
        <row r="208">
          <cell r="B208" t="str">
            <v>BUHLER</v>
          </cell>
          <cell r="C208" t="str">
            <v>SPPMES0718</v>
          </cell>
          <cell r="D208"/>
          <cell r="E208" t="str">
            <v>UXE-24002-011</v>
          </cell>
          <cell r="F208" t="str">
            <v>CABLE BOX M12X1 WITH CABLE L=2000</v>
          </cell>
        </row>
        <row r="209">
          <cell r="B209" t="str">
            <v>BUHLER</v>
          </cell>
          <cell r="C209" t="str">
            <v>SPPMES1333</v>
          </cell>
          <cell r="D209"/>
          <cell r="E209" t="str">
            <v xml:space="preserve"> UXE-36008-001</v>
          </cell>
          <cell r="F209" t="str">
            <v>BUZZER 56 00 80</v>
          </cell>
        </row>
        <row r="210">
          <cell r="B210" t="str">
            <v>BUHLER</v>
          </cell>
          <cell r="C210" t="str">
            <v>SPPMES0719</v>
          </cell>
          <cell r="D210"/>
          <cell r="E210" t="str">
            <v>UXE-30581-101</v>
          </cell>
          <cell r="F210" t="str">
            <v>Cable highly flexible L=2000 ( FOR UXM-46089-114)</v>
          </cell>
        </row>
        <row r="211">
          <cell r="B211" t="str">
            <v>BUHLER</v>
          </cell>
          <cell r="C211" t="str">
            <v>SPPMES0068</v>
          </cell>
          <cell r="D211"/>
          <cell r="E211" t="str">
            <v>UVV-00144-480</v>
          </cell>
          <cell r="F211" t="str">
            <v>LOAD INDICATOR IMB /2 FOR 1 TON WITH 2 SWITCHING POINTS LOAD GUARD PIAB IMB 2 1T</v>
          </cell>
        </row>
        <row r="212">
          <cell r="B212" t="str">
            <v>BUHLER</v>
          </cell>
          <cell r="C212" t="str">
            <v>N/A</v>
          </cell>
          <cell r="D212"/>
          <cell r="E212" t="str">
            <v>UXE-26708-031</v>
          </cell>
          <cell r="F212" t="str">
            <v>BELT SKEWING MONITOR 24VDC IP66 UXE-26708-031</v>
          </cell>
        </row>
        <row r="213">
          <cell r="B213" t="str">
            <v>BUHLER</v>
          </cell>
          <cell r="C213" t="str">
            <v>SPPMMS3558</v>
          </cell>
          <cell r="D213"/>
          <cell r="E213" t="str">
            <v>RGEL-40229-010</v>
          </cell>
          <cell r="F213" t="str">
            <v>Protostion Cover</v>
          </cell>
        </row>
        <row r="214">
          <cell r="B214" t="str">
            <v>BUHLER</v>
          </cell>
          <cell r="C214" t="str">
            <v>SPPMES0697</v>
          </cell>
          <cell r="D214"/>
          <cell r="E214" t="str">
            <v>UXE-26215-101</v>
          </cell>
          <cell r="F214" t="str">
            <v>Level Indicator 24V DC Vane Rectangular EX 11 1/2D IP65 98C (Repl NO-UXE-26215-141)</v>
          </cell>
        </row>
        <row r="215">
          <cell r="B215" t="str">
            <v>BUHLER</v>
          </cell>
          <cell r="C215" t="str">
            <v>SPPMES0721</v>
          </cell>
          <cell r="D215"/>
          <cell r="E215" t="str">
            <v>UVV-00054-377</v>
          </cell>
          <cell r="F215" t="str">
            <v>Electronic Insert For FTC 262 DC-3-Wire</v>
          </cell>
        </row>
        <row r="216">
          <cell r="B216" t="str">
            <v>BUHLER</v>
          </cell>
          <cell r="C216" t="str">
            <v>SPPMES0065</v>
          </cell>
          <cell r="D216"/>
          <cell r="E216" t="str">
            <v>UVV-00089-310</v>
          </cell>
          <cell r="F216" t="str">
            <v>Digital Dual Limit Valve Switch GWA-250-UO Power Supply 20.253 VAC/DC</v>
          </cell>
        </row>
        <row r="217">
          <cell r="B217" t="str">
            <v>BUHLER</v>
          </cell>
          <cell r="C217" t="str">
            <v>SPPMES0066</v>
          </cell>
          <cell r="D217"/>
          <cell r="E217" t="str">
            <v>UXE-26423-031</v>
          </cell>
          <cell r="F217" t="str">
            <v>Light barrier wl 27x (UXE-26420-135)</v>
          </cell>
        </row>
        <row r="218">
          <cell r="B218" t="str">
            <v>BUHLER</v>
          </cell>
          <cell r="C218" t="str">
            <v>SPPMES0064</v>
          </cell>
          <cell r="D218"/>
          <cell r="E218" t="str">
            <v>UVV-00150-089</v>
          </cell>
          <cell r="F218" t="str">
            <v>Moving Coil Instrument 48X48mm Input 4-20MA Scale 600-0m Bar</v>
          </cell>
        </row>
        <row r="219">
          <cell r="B219" t="str">
            <v>BUHLER</v>
          </cell>
          <cell r="C219" t="str">
            <v>SPPMES0063</v>
          </cell>
          <cell r="D219"/>
          <cell r="E219" t="str">
            <v>UXE-36073-301</v>
          </cell>
          <cell r="F219" t="str">
            <v>Braking Resistor 1000hm 0.05kw</v>
          </cell>
        </row>
        <row r="220">
          <cell r="B220" t="str">
            <v>BUHLER</v>
          </cell>
          <cell r="C220" t="str">
            <v>SPPMES0067</v>
          </cell>
          <cell r="D220"/>
          <cell r="E220" t="str">
            <v>UXE-36073-350</v>
          </cell>
          <cell r="F220" t="str">
            <v>Filter EMV</v>
          </cell>
        </row>
        <row r="221">
          <cell r="B221" t="str">
            <v>BUHLER</v>
          </cell>
          <cell r="C221" t="str">
            <v>SPPMES0069</v>
          </cell>
          <cell r="D221"/>
          <cell r="E221" t="str">
            <v>UXE-36073-353</v>
          </cell>
          <cell r="F221" t="str">
            <v>Filter EMV</v>
          </cell>
        </row>
        <row r="222">
          <cell r="B222" t="str">
            <v>BUHLER</v>
          </cell>
          <cell r="C222" t="str">
            <v>SPPMES0722</v>
          </cell>
          <cell r="D222"/>
          <cell r="E222" t="str">
            <v>UXE-36073-351</v>
          </cell>
          <cell r="F222" t="str">
            <v>Filter EMV</v>
          </cell>
        </row>
        <row r="223">
          <cell r="B223" t="str">
            <v>BUHLER</v>
          </cell>
          <cell r="C223" t="str">
            <v>SPPMES0723</v>
          </cell>
          <cell r="D223"/>
          <cell r="E223" t="str">
            <v>UXE-36073-354</v>
          </cell>
          <cell r="F223" t="str">
            <v>Filter EMV</v>
          </cell>
        </row>
        <row r="224">
          <cell r="B224" t="str">
            <v>BUHLER</v>
          </cell>
          <cell r="C224" t="str">
            <v>SPPMES1350</v>
          </cell>
          <cell r="D224"/>
          <cell r="E224" t="str">
            <v>UNE-90206-023</v>
          </cell>
          <cell r="F224" t="str">
            <v xml:space="preserve">FILTER EXHAUSTER PF3000 , 230VAC </v>
          </cell>
        </row>
        <row r="225">
          <cell r="B225" t="str">
            <v>BUHLER</v>
          </cell>
          <cell r="C225" t="str">
            <v>SPPMES1747</v>
          </cell>
          <cell r="D225" t="str">
            <v>205-124</v>
          </cell>
          <cell r="E225" t="str">
            <v>UNE-90205-124</v>
          </cell>
          <cell r="F225" t="str">
            <v>FILTER FAN 230VAC,SK3241</v>
          </cell>
        </row>
        <row r="226">
          <cell r="B226" t="str">
            <v>BUHLER</v>
          </cell>
          <cell r="C226" t="str">
            <v>SPPMES1760</v>
          </cell>
          <cell r="D226" t="str">
            <v>6556-011</v>
          </cell>
          <cell r="E226" t="str">
            <v>UXE-26556-011</v>
          </cell>
          <cell r="F226" t="str">
            <v>THERMAL DETECTOR PT1003</v>
          </cell>
        </row>
        <row r="227">
          <cell r="B227" t="str">
            <v>BUHLER</v>
          </cell>
          <cell r="C227" t="str">
            <v>SPPMES0070</v>
          </cell>
          <cell r="D227"/>
          <cell r="E227" t="str">
            <v>UXE-26421-002</v>
          </cell>
          <cell r="F227" t="str">
            <v>LIGHT BARRIER</v>
          </cell>
        </row>
        <row r="228">
          <cell r="B228" t="str">
            <v>BUHLER</v>
          </cell>
          <cell r="C228" t="str">
            <v>SPPMES0071</v>
          </cell>
          <cell r="D228"/>
          <cell r="E228" t="str">
            <v>UXE-36073-359</v>
          </cell>
          <cell r="F228" t="str">
            <v>Filter EMV</v>
          </cell>
        </row>
        <row r="229">
          <cell r="B229" t="str">
            <v>BUHLER</v>
          </cell>
          <cell r="C229" t="str">
            <v>SPPMES0720</v>
          </cell>
          <cell r="D229"/>
          <cell r="E229" t="str">
            <v>UXE-26426-111</v>
          </cell>
          <cell r="F229" t="str">
            <v>Light scanner 1-way</v>
          </cell>
        </row>
        <row r="230">
          <cell r="B230" t="str">
            <v>BUHLER</v>
          </cell>
          <cell r="C230" t="str">
            <v>SPPMES0724</v>
          </cell>
          <cell r="D230"/>
          <cell r="E230" t="str">
            <v>UXE-26420-067</v>
          </cell>
          <cell r="F230" t="str">
            <v>Reflector  P 250 5304 812</v>
          </cell>
        </row>
        <row r="231">
          <cell r="B231" t="str">
            <v>BUHLER</v>
          </cell>
          <cell r="C231" t="str">
            <v>SPPMMS4306</v>
          </cell>
          <cell r="D231"/>
          <cell r="E231" t="str">
            <v>UXE-26421-071</v>
          </cell>
          <cell r="F231" t="str">
            <v>LIGHT SENSOR E3JM-DS70M4-G</v>
          </cell>
        </row>
        <row r="232">
          <cell r="B232" t="str">
            <v>BUHLER</v>
          </cell>
          <cell r="C232" t="str">
            <v>SPPMES0725</v>
          </cell>
          <cell r="D232"/>
          <cell r="E232" t="str">
            <v>UXE-26420-071</v>
          </cell>
          <cell r="F232" t="str">
            <v>Light scanner WT260-F470 6020 980 (Repl UXE-26421-002)</v>
          </cell>
        </row>
        <row r="233">
          <cell r="B233" t="str">
            <v>BUHLER</v>
          </cell>
          <cell r="C233" t="str">
            <v>SPPMES0062</v>
          </cell>
          <cell r="D233"/>
          <cell r="E233" t="str">
            <v>UXE-13200-001</v>
          </cell>
          <cell r="F233" t="str">
            <v>Mains Filter 10A B84112-B-B110</v>
          </cell>
        </row>
        <row r="234">
          <cell r="B234" t="str">
            <v>BUHLER</v>
          </cell>
          <cell r="C234" t="str">
            <v>SPPMES0726</v>
          </cell>
          <cell r="D234"/>
          <cell r="E234" t="str">
            <v>UNE-28007-067</v>
          </cell>
          <cell r="F234" t="str">
            <v>Contactor lc1d40p7</v>
          </cell>
        </row>
        <row r="235">
          <cell r="B235" t="str">
            <v>BUHLER</v>
          </cell>
          <cell r="C235" t="str">
            <v>SPPMES0074</v>
          </cell>
          <cell r="D235"/>
          <cell r="E235" t="str">
            <v>UNE-28007-087</v>
          </cell>
          <cell r="F235" t="str">
            <v>Contactor lc1d65p7</v>
          </cell>
        </row>
        <row r="236">
          <cell r="B236" t="str">
            <v>BUHLER</v>
          </cell>
          <cell r="C236" t="str">
            <v>SPPMES0072</v>
          </cell>
          <cell r="D236"/>
          <cell r="E236" t="str">
            <v>UVV-00149-910</v>
          </cell>
          <cell r="F236" t="str">
            <v>Load Measuring Bolt Type MB02-B Dia-40mm Lenth 105mm 3m cable</v>
          </cell>
        </row>
        <row r="237">
          <cell r="B237" t="str">
            <v>BUHLER</v>
          </cell>
          <cell r="C237" t="str">
            <v>SPPMES0073</v>
          </cell>
          <cell r="D237"/>
          <cell r="E237" t="str">
            <v>UVV-00149-912</v>
          </cell>
          <cell r="F237" t="str">
            <v>Load Measuring Bolt Type MB02-B Dia-60mm Lenth 171mm 3m cable</v>
          </cell>
        </row>
        <row r="238">
          <cell r="B238" t="str">
            <v>BUHLER</v>
          </cell>
          <cell r="C238" t="str">
            <v>SPPMES0075</v>
          </cell>
          <cell r="D238"/>
          <cell r="E238" t="str">
            <v>UXE-36073-356</v>
          </cell>
          <cell r="F238" t="str">
            <v>Filter EMV</v>
          </cell>
        </row>
        <row r="239">
          <cell r="B239" t="str">
            <v>BUHLER</v>
          </cell>
          <cell r="C239" t="str">
            <v>SPPMES0077</v>
          </cell>
          <cell r="D239"/>
          <cell r="E239" t="str">
            <v>UNE-28007-157</v>
          </cell>
          <cell r="F239" t="str">
            <v>Contactor 230V 50/60Hz, LC1D65AP7</v>
          </cell>
        </row>
        <row r="240">
          <cell r="B240" t="str">
            <v>BUHLER</v>
          </cell>
          <cell r="C240" t="str">
            <v>SPPMES0728</v>
          </cell>
          <cell r="D240"/>
          <cell r="E240" t="str">
            <v>UNE-28007-147</v>
          </cell>
          <cell r="F240" t="str">
            <v>Contactor LC1 D50A P7 230VAC</v>
          </cell>
        </row>
        <row r="241">
          <cell r="B241" t="str">
            <v>BUHLER</v>
          </cell>
          <cell r="C241" t="str">
            <v>SPPMES0727</v>
          </cell>
          <cell r="D241"/>
          <cell r="E241" t="str">
            <v>UNE-28007-057</v>
          </cell>
          <cell r="F241" t="str">
            <v>Contactor LC1D25P7 230V 50/60HZ</v>
          </cell>
        </row>
        <row r="242">
          <cell r="B242" t="str">
            <v>BUHLER</v>
          </cell>
          <cell r="C242" t="str">
            <v>SPPMES0076</v>
          </cell>
          <cell r="D242"/>
          <cell r="E242" t="str">
            <v>UNE-28007-077</v>
          </cell>
          <cell r="F242" t="str">
            <v>Contactor LCD150P7</v>
          </cell>
        </row>
        <row r="243">
          <cell r="B243" t="str">
            <v>BUHLER</v>
          </cell>
          <cell r="C243" t="str">
            <v>SPPMMS8878</v>
          </cell>
          <cell r="D243" t="str">
            <v>MSDF-102</v>
          </cell>
          <cell r="E243" t="str">
            <v>MSDF-10280-010</v>
          </cell>
          <cell r="F243" t="str">
            <v>GEAR FLANGED MOTOR 0.12KW</v>
          </cell>
        </row>
        <row r="244">
          <cell r="B244" t="str">
            <v>BUHLER</v>
          </cell>
          <cell r="C244" t="str">
            <v>SPPMES1506</v>
          </cell>
          <cell r="D244" t="str">
            <v>4081-271</v>
          </cell>
          <cell r="E244" t="str">
            <v>UXM-14081-271</v>
          </cell>
          <cell r="F244" t="str">
            <v>THREE PHASE MOTOR  0.25KW,380/420V,RPM1000</v>
          </cell>
        </row>
        <row r="245">
          <cell r="B245" t="str">
            <v>BUHLER</v>
          </cell>
          <cell r="C245" t="str">
            <v>SPPMES1765</v>
          </cell>
          <cell r="D245" t="str">
            <v>UXM-1718</v>
          </cell>
          <cell r="E245" t="str">
            <v>UXM-17180-271</v>
          </cell>
          <cell r="F245" t="str">
            <v>WORM GEAR MOTOR 0.37KW,380/420V,SK1SM150</v>
          </cell>
        </row>
        <row r="246">
          <cell r="B246" t="str">
            <v>BUHLER</v>
          </cell>
          <cell r="C246" t="str">
            <v>SPPMES0078</v>
          </cell>
          <cell r="D246"/>
          <cell r="E246" t="str">
            <v>UNE-28007-097</v>
          </cell>
          <cell r="F246" t="str">
            <v>Contactor LC1D80P7 230V 50/60HZ</v>
          </cell>
        </row>
        <row r="247">
          <cell r="B247" t="str">
            <v>BUHLER</v>
          </cell>
          <cell r="C247" t="str">
            <v>SPPMES0079</v>
          </cell>
          <cell r="D247"/>
          <cell r="E247" t="str">
            <v>UNE-28007-117</v>
          </cell>
          <cell r="F247" t="str">
            <v>Contactor LC1D115P7 230V 50/60Hz</v>
          </cell>
        </row>
        <row r="248">
          <cell r="B248" t="str">
            <v>BUHLER</v>
          </cell>
          <cell r="C248" t="str">
            <v>SPPMES0729</v>
          </cell>
          <cell r="D248"/>
          <cell r="E248" t="str">
            <v>UNE-28007-127</v>
          </cell>
          <cell r="F248" t="str">
            <v xml:space="preserve">Contactor LC1D150P7 230V 50/60HZ </v>
          </cell>
        </row>
        <row r="249">
          <cell r="B249" t="str">
            <v>BUHLER</v>
          </cell>
          <cell r="C249" t="str">
            <v>SPPMES0731</v>
          </cell>
          <cell r="D249"/>
          <cell r="E249" t="str">
            <v>UNE-28006-337</v>
          </cell>
          <cell r="F249" t="str">
            <v>Contactor LC1F500M7</v>
          </cell>
        </row>
        <row r="250">
          <cell r="B250" t="str">
            <v>BUHLER</v>
          </cell>
          <cell r="C250" t="str">
            <v>SPPMES0734</v>
          </cell>
          <cell r="D250"/>
          <cell r="E250" t="str">
            <v>UNE-28007-047</v>
          </cell>
          <cell r="F250" t="str">
            <v>Contactor LC1D32P7 230V,50/60Hz</v>
          </cell>
        </row>
        <row r="251">
          <cell r="B251" t="str">
            <v>BUHLER</v>
          </cell>
          <cell r="C251" t="str">
            <v>SPPMMS0241</v>
          </cell>
          <cell r="D251"/>
          <cell r="E251" t="str">
            <v>UVV-00134-250</v>
          </cell>
          <cell r="F251" t="str">
            <v>Squirrel cage motor 3PH,4KW,RPM2900</v>
          </cell>
        </row>
        <row r="252">
          <cell r="B252" t="str">
            <v>BUHLER</v>
          </cell>
          <cell r="C252" t="str">
            <v>SPPMMS8856</v>
          </cell>
          <cell r="D252" t="str">
            <v>7343-271</v>
          </cell>
          <cell r="E252" t="str">
            <v>UXM-17343-271</v>
          </cell>
          <cell r="F252" t="str">
            <v>SCREW GEAR WITH MOTOR 0.37KW,SK1SIS75F-IEC</v>
          </cell>
        </row>
        <row r="253">
          <cell r="B253" t="str">
            <v>BUHLER</v>
          </cell>
          <cell r="C253" t="str">
            <v>SPPMES0732</v>
          </cell>
          <cell r="D253"/>
          <cell r="E253" t="str">
            <v>UNE-28007-107</v>
          </cell>
          <cell r="F253" t="str">
            <v>Contactor LC1D95P7 230V 50/60HZ (Rep UNE-28004-087)</v>
          </cell>
        </row>
        <row r="254">
          <cell r="B254" t="str">
            <v>BUHLER</v>
          </cell>
          <cell r="C254" t="str">
            <v>SPPMES0735</v>
          </cell>
          <cell r="D254"/>
          <cell r="E254" t="str">
            <v>UNE-28007-313</v>
          </cell>
          <cell r="F254" t="str">
            <v xml:space="preserve">AUXILIARY CONTACTOR CAD32P7, </v>
          </cell>
        </row>
        <row r="255">
          <cell r="B255" t="str">
            <v>BUHLER</v>
          </cell>
          <cell r="C255" t="str">
            <v>SPPMES0736</v>
          </cell>
          <cell r="D255"/>
          <cell r="E255" t="str">
            <v>UNE-28007-311</v>
          </cell>
          <cell r="F255" t="str">
            <v>Auxilary contactor CAD32BD,24VDC</v>
          </cell>
        </row>
        <row r="256">
          <cell r="B256" t="str">
            <v>BUHLER</v>
          </cell>
          <cell r="C256" t="str">
            <v>SPPMES0733</v>
          </cell>
          <cell r="D256"/>
          <cell r="E256" t="str">
            <v>UNE-28007-303</v>
          </cell>
          <cell r="F256" t="str">
            <v xml:space="preserve">AUXILLARY CONTACTOR CAD50 P7 230V 50/60HZ, </v>
          </cell>
        </row>
        <row r="257">
          <cell r="B257" t="str">
            <v>BUHLER</v>
          </cell>
          <cell r="C257" t="str">
            <v>SPPMES1356</v>
          </cell>
          <cell r="D257"/>
          <cell r="E257" t="str">
            <v>UNE-32200-305</v>
          </cell>
          <cell r="F257" t="str">
            <v xml:space="preserve">IN LINE TERMINAL WDU 4 102010 BEIGE </v>
          </cell>
        </row>
        <row r="258">
          <cell r="B258" t="str">
            <v>BUHLER</v>
          </cell>
          <cell r="C258" t="str">
            <v>SPPMES0737</v>
          </cell>
          <cell r="D258"/>
          <cell r="E258" t="str">
            <v>UNE-28007-017</v>
          </cell>
          <cell r="F258" t="str">
            <v>Contactor LC1D12P7 230V 50/60HZ</v>
          </cell>
        </row>
        <row r="259">
          <cell r="B259" t="str">
            <v>BUHLER</v>
          </cell>
          <cell r="C259" t="str">
            <v>SPPMES0739</v>
          </cell>
          <cell r="D259"/>
          <cell r="E259" t="str">
            <v>UNE-22200-116</v>
          </cell>
          <cell r="F259" t="str">
            <v>Automatic safety switch left</v>
          </cell>
        </row>
        <row r="260">
          <cell r="B260" t="str">
            <v>BUHLER</v>
          </cell>
          <cell r="C260" t="str">
            <v>SPPMES0740</v>
          </cell>
          <cell r="D260"/>
          <cell r="E260" t="str">
            <v>UNE-28007-037</v>
          </cell>
          <cell r="F260" t="str">
            <v>Contactor LC1D25P7 230V 50/60HZ</v>
          </cell>
        </row>
        <row r="261">
          <cell r="B261" t="str">
            <v>BUHLER</v>
          </cell>
          <cell r="C261" t="str">
            <v>SPPMES1091</v>
          </cell>
          <cell r="D261"/>
          <cell r="E261" t="str">
            <v>UNE-28007-007</v>
          </cell>
          <cell r="F261" t="str">
            <v>CONTACTOR 230V 50/60HZ TYPE LC1D09 UNE-28007-007</v>
          </cell>
        </row>
        <row r="262">
          <cell r="B262" t="str">
            <v>BUHLER</v>
          </cell>
          <cell r="C262" t="str">
            <v>SPPMES0738</v>
          </cell>
          <cell r="D262"/>
          <cell r="E262" t="str">
            <v>UNE-28007-027</v>
          </cell>
          <cell r="F262" t="str">
            <v>Contactor LC1D18P7 230V 50/60hHZ</v>
          </cell>
        </row>
        <row r="263">
          <cell r="B263" t="str">
            <v>BUHLER</v>
          </cell>
          <cell r="C263" t="str">
            <v>SPPMMS4367</v>
          </cell>
          <cell r="D263"/>
          <cell r="E263" t="str">
            <v>UVV-00124-873</v>
          </cell>
          <cell r="F263" t="str">
            <v>Helical Gear Motor R77 DRE100LC4 Ratio 1455/118 M10R Normal 40X80mm 3KW 240/415V 50HZ</v>
          </cell>
        </row>
        <row r="264">
          <cell r="B264" t="str">
            <v>BUHLER</v>
          </cell>
          <cell r="C264" t="str">
            <v>SPPMMS0226</v>
          </cell>
          <cell r="D264"/>
          <cell r="E264" t="str">
            <v>UXM-14377-411</v>
          </cell>
          <cell r="F264" t="str">
            <v>Three-phase motor 112M 28 4.00kW 380V-420V 50Hz 4.70 Kw 440-480V 60Hz IK F IP55 B3 IE2 1/min 50Hz=1500 60Hz=1800</v>
          </cell>
        </row>
        <row r="265">
          <cell r="B265" t="str">
            <v>BUHLER</v>
          </cell>
          <cell r="C265" t="str">
            <v>SPPMES0741</v>
          </cell>
          <cell r="D265"/>
          <cell r="E265" t="str">
            <v>UVV-00121-166</v>
          </cell>
          <cell r="F265" t="str">
            <v>Auxiliary Contact M22-CK11</v>
          </cell>
        </row>
        <row r="266">
          <cell r="B266" t="str">
            <v>BUHLER</v>
          </cell>
          <cell r="C266" t="str">
            <v>SPPMES0080</v>
          </cell>
          <cell r="D266"/>
          <cell r="E266" t="str">
            <v>2545313525</v>
          </cell>
          <cell r="F266" t="str">
            <v>CONTACTOR RELAY 3TH40 22 OAPO</v>
          </cell>
        </row>
        <row r="267">
          <cell r="B267" t="str">
            <v>BUHLER</v>
          </cell>
          <cell r="C267" t="str">
            <v>SPPMMS5557</v>
          </cell>
          <cell r="D267" t="str">
            <v>4424-031</v>
          </cell>
          <cell r="E267" t="str">
            <v>UNE-24424-031</v>
          </cell>
          <cell r="F267" t="str">
            <v xml:space="preserve">KEY 505118 25MM I=18MM </v>
          </cell>
        </row>
        <row r="268">
          <cell r="B268" t="str">
            <v>BUHLER</v>
          </cell>
          <cell r="C268" t="str">
            <v>SPPMES0742</v>
          </cell>
          <cell r="D268"/>
          <cell r="E268" t="str">
            <v>UNE-28403-018</v>
          </cell>
          <cell r="F268" t="str">
            <v>Motor circuit breaker 5-21A 24V UC LR97 D25B</v>
          </cell>
        </row>
        <row r="269">
          <cell r="B269" t="str">
            <v>BUHLER</v>
          </cell>
          <cell r="C269" t="str">
            <v>SPPMES1335</v>
          </cell>
          <cell r="D269"/>
          <cell r="E269" t="str">
            <v>UNE-28023-122</v>
          </cell>
          <cell r="F269" t="str">
            <v>CONTACTOR 208-277V, TYPE CAB6-140-EI-11-208-277V UNE-28023-122</v>
          </cell>
        </row>
        <row r="270">
          <cell r="B270" t="str">
            <v>BUHLER</v>
          </cell>
          <cell r="C270" t="str">
            <v>SPPMES0743</v>
          </cell>
          <cell r="D270"/>
          <cell r="E270" t="str">
            <v>2545313575</v>
          </cell>
          <cell r="F270" t="str">
            <v>CONTACTOR RELAY 3TH42 44 OAPO</v>
          </cell>
        </row>
        <row r="271">
          <cell r="B271" t="str">
            <v>BUHLER</v>
          </cell>
          <cell r="C271" t="str">
            <v>SPPMES0730</v>
          </cell>
          <cell r="D271"/>
          <cell r="E271" t="str">
            <v>UNE-28006-313</v>
          </cell>
          <cell r="F271" t="str">
            <v>Contactor LC1F185M7</v>
          </cell>
        </row>
        <row r="272">
          <cell r="B272" t="str">
            <v>BUHLER</v>
          </cell>
          <cell r="C272" t="str">
            <v>SPPMES0744</v>
          </cell>
          <cell r="D272"/>
          <cell r="E272" t="str">
            <v>2545313292</v>
          </cell>
          <cell r="F272" t="str">
            <v>AUXILIARRY CONTACT 3TH82 62-0BB4-24V</v>
          </cell>
        </row>
        <row r="273">
          <cell r="B273" t="str">
            <v>BUHLER</v>
          </cell>
          <cell r="C273" t="str">
            <v>SPPMES0081</v>
          </cell>
          <cell r="D273"/>
          <cell r="E273" t="str">
            <v>2551314275</v>
          </cell>
          <cell r="F273" t="str">
            <v>CONTACTOR</v>
          </cell>
        </row>
        <row r="274">
          <cell r="B274" t="str">
            <v>BUHLER</v>
          </cell>
          <cell r="C274" t="str">
            <v>SPPMES0745</v>
          </cell>
          <cell r="D274"/>
          <cell r="E274" t="str">
            <v>UNE-28007-671</v>
          </cell>
          <cell r="F274" t="str">
            <v>Terminal strip LAD-7B10 3-polar</v>
          </cell>
        </row>
        <row r="275">
          <cell r="B275" t="str">
            <v>BUHLER</v>
          </cell>
          <cell r="C275" t="str">
            <v>SPPMES0982</v>
          </cell>
          <cell r="D275"/>
          <cell r="E275" t="str">
            <v>UVV-00172-634</v>
          </cell>
          <cell r="F275" t="str">
            <v xml:space="preserve">BEVEL WHEEL GEAR MOTOR 3KW SPEED 301/MIN L=47.70 HOLLOW SHAFT 50MM </v>
          </cell>
        </row>
        <row r="276">
          <cell r="B276" t="str">
            <v>BUHLER</v>
          </cell>
          <cell r="C276" t="str">
            <v>SPPMMS4417</v>
          </cell>
          <cell r="D276"/>
          <cell r="E276" t="str">
            <v>UVV-00078-384</v>
          </cell>
          <cell r="F276" t="str">
            <v>Helical Geared Motor ,RF47,KW0.8, RPM680/75,SDV112M8/2/BMG/HF,Repl.for 011189586.3.02.02001</v>
          </cell>
        </row>
        <row r="277">
          <cell r="B277" t="str">
            <v>BUHLER</v>
          </cell>
          <cell r="C277" t="str">
            <v>SPPMMS4409</v>
          </cell>
          <cell r="D277"/>
          <cell r="E277" t="str">
            <v>UVV-00131-756</v>
          </cell>
          <cell r="F277" t="str">
            <v>Helical gear motor 5.5KW,R77,RPM1455 Rep R72 (Shaft 40x80mm)</v>
          </cell>
        </row>
        <row r="278">
          <cell r="B278" t="str">
            <v>BUHLER</v>
          </cell>
          <cell r="C278" t="str">
            <v>SPPMES1357</v>
          </cell>
          <cell r="D278"/>
          <cell r="E278" t="str">
            <v>UNE-32202-202</v>
          </cell>
          <cell r="F278" t="str">
            <v xml:space="preserve">TERMINAL PE WPE-4 </v>
          </cell>
        </row>
        <row r="279">
          <cell r="B279" t="str">
            <v>BUHLER</v>
          </cell>
          <cell r="C279" t="str">
            <v>SPPMES1003</v>
          </cell>
          <cell r="D279"/>
          <cell r="E279" t="str">
            <v>UVV-00196-569</v>
          </cell>
          <cell r="F279" t="str">
            <v>Cable Gland To Measuring Box 2136 8201</v>
          </cell>
        </row>
        <row r="280">
          <cell r="B280" t="str">
            <v>BUHLER</v>
          </cell>
          <cell r="C280" t="str">
            <v>SPPMES1004</v>
          </cell>
          <cell r="D280"/>
          <cell r="E280" t="str">
            <v>UVV-00196-570</v>
          </cell>
          <cell r="F280" t="str">
            <v>Closing Plug For Measuring Box 21368201</v>
          </cell>
        </row>
        <row r="281">
          <cell r="B281" t="str">
            <v>BUHLER</v>
          </cell>
          <cell r="C281" t="str">
            <v>SPPMES1005</v>
          </cell>
          <cell r="D281"/>
          <cell r="E281" t="str">
            <v>UVV-00196-571</v>
          </cell>
          <cell r="F281" t="str">
            <v>Lifting Handle Compl Temperature SUSPENSION 13502424</v>
          </cell>
        </row>
        <row r="282">
          <cell r="B282" t="str">
            <v>BUHLER</v>
          </cell>
          <cell r="C282" t="str">
            <v>SPPMES1002</v>
          </cell>
          <cell r="D282"/>
          <cell r="E282" t="str">
            <v>UVV-00196-567</v>
          </cell>
          <cell r="F282" t="str">
            <v xml:space="preserve">Measuring Box Duoline Star For Measuring Unit 1350 2424 </v>
          </cell>
        </row>
        <row r="283">
          <cell r="B283" t="str">
            <v>BUHLER</v>
          </cell>
          <cell r="C283" t="str">
            <v>SPPMES1007</v>
          </cell>
          <cell r="D283"/>
          <cell r="E283" t="str">
            <v>UVV-00196-573</v>
          </cell>
          <cell r="F283" t="str">
            <v>Protection Cover For Measuring Box DLS</v>
          </cell>
        </row>
        <row r="284">
          <cell r="B284" t="str">
            <v>BUHLER</v>
          </cell>
          <cell r="C284" t="str">
            <v>SPPMMS3888</v>
          </cell>
          <cell r="D284"/>
          <cell r="E284" t="str">
            <v>UVV-00196-572</v>
          </cell>
          <cell r="F284" t="str">
            <v>Spare Kit For Measuring Box 21368220</v>
          </cell>
        </row>
        <row r="285">
          <cell r="B285" t="str">
            <v>BUHLER</v>
          </cell>
          <cell r="C285" t="str">
            <v>SPPMES1363</v>
          </cell>
          <cell r="D285"/>
          <cell r="E285" t="str">
            <v>UVV-00225-022</v>
          </cell>
          <cell r="F285" t="str">
            <v xml:space="preserve">AERZEN WEG DRIVE MOTOR 11 KW , 400V/50HZ , 160M-02 05DEZ2013, 1022101584 </v>
          </cell>
        </row>
        <row r="286">
          <cell r="B286" t="str">
            <v>BUHLER</v>
          </cell>
          <cell r="C286" t="str">
            <v>SPPMES0747</v>
          </cell>
          <cell r="D286"/>
          <cell r="E286" t="str">
            <v>UNE-24484-161</v>
          </cell>
          <cell r="F286" t="str">
            <v>Auxilary switch GV7-AE11</v>
          </cell>
        </row>
        <row r="287">
          <cell r="B287" t="str">
            <v>BUHLER</v>
          </cell>
          <cell r="C287" t="str">
            <v>SPPMES1066</v>
          </cell>
          <cell r="D287"/>
          <cell r="E287" t="str">
            <v>UNE-28007-614</v>
          </cell>
          <cell r="F287" t="str">
            <v xml:space="preserve">RC ELEMENT 110-240VAC TYPE LAD-4RCU </v>
          </cell>
        </row>
        <row r="288">
          <cell r="B288" t="str">
            <v>BUHLER</v>
          </cell>
          <cell r="C288" t="str">
            <v>SPPMES0749</v>
          </cell>
          <cell r="D288"/>
          <cell r="E288" t="str">
            <v>UNE-24484-062</v>
          </cell>
          <cell r="F288" t="str">
            <v>Auxiliary Switch Installation Front</v>
          </cell>
        </row>
        <row r="289">
          <cell r="B289" t="str">
            <v>BUHLER</v>
          </cell>
          <cell r="C289" t="str">
            <v>SPPMES0750</v>
          </cell>
          <cell r="D289"/>
          <cell r="E289" t="str">
            <v>UNE-28007-223</v>
          </cell>
          <cell r="F289" t="str">
            <v>Auxillary contact block LADN11G</v>
          </cell>
        </row>
        <row r="290">
          <cell r="B290" t="str">
            <v>BUHLER</v>
          </cell>
          <cell r="C290" t="str">
            <v>SPPMMS0324</v>
          </cell>
          <cell r="D290"/>
          <cell r="E290" t="str">
            <v>UVV-00131-675</v>
          </cell>
          <cell r="F290" t="str">
            <v xml:space="preserve">Helical gear motor 1.1KW,SA62,RPM1420 </v>
          </cell>
        </row>
        <row r="291">
          <cell r="B291" t="str">
            <v>BUHLER</v>
          </cell>
          <cell r="C291" t="str">
            <v>SPPMMS4387</v>
          </cell>
          <cell r="D291"/>
          <cell r="E291" t="str">
            <v>UVV-00134-156</v>
          </cell>
          <cell r="F291" t="str">
            <v>Helical gear motor 2.2KW,R77,RPM1425 Rep R72 (Shaft 40x80mm)</v>
          </cell>
        </row>
        <row r="292">
          <cell r="B292" t="str">
            <v>BUHLER</v>
          </cell>
          <cell r="C292" t="str">
            <v>SPPMES1502</v>
          </cell>
          <cell r="D292" t="str">
            <v>4424-101</v>
          </cell>
          <cell r="E292" t="str">
            <v>UNE-24424-101</v>
          </cell>
          <cell r="F292" t="str">
            <v>CONTACT 1NC 1 NO UNE-24424-101</v>
          </cell>
        </row>
        <row r="293">
          <cell r="B293" t="str">
            <v>BUHLER</v>
          </cell>
          <cell r="C293" t="str">
            <v>SPPMES0177</v>
          </cell>
          <cell r="D293"/>
          <cell r="E293" t="str">
            <v>UNE-60410-007</v>
          </cell>
          <cell r="F293" t="str">
            <v>POTENTIOMETER 1KOHM,10 TURNS (Replacement NO/UVV-00265-343)</v>
          </cell>
        </row>
        <row r="294">
          <cell r="B294" t="str">
            <v>BUHLER</v>
          </cell>
          <cell r="C294" t="str">
            <v>SPPMES1448</v>
          </cell>
          <cell r="D294" t="str">
            <v>SPPMES1448</v>
          </cell>
          <cell r="E294" t="str">
            <v>UNE-60431-011</v>
          </cell>
          <cell r="F294" t="str">
            <v>POTENTIO METER 20KOHM</v>
          </cell>
        </row>
        <row r="295">
          <cell r="B295" t="str">
            <v>BUHLER</v>
          </cell>
          <cell r="C295" t="str">
            <v>SPPMES1092</v>
          </cell>
          <cell r="D295"/>
          <cell r="E295" t="str">
            <v>UNE-28007-228</v>
          </cell>
          <cell r="F295" t="str">
            <v>AUXILARY CONTACT BLOCK 660V 10A NO4X CE CSA UL UNE-28007-228</v>
          </cell>
        </row>
        <row r="296">
          <cell r="B296" t="str">
            <v>BUHLER</v>
          </cell>
          <cell r="C296" t="str">
            <v>SPPMES0748</v>
          </cell>
          <cell r="D296"/>
          <cell r="E296" t="str">
            <v>UNE-28006-478</v>
          </cell>
          <cell r="F296" t="str">
            <v>Auxilary contact block LADN22P</v>
          </cell>
        </row>
        <row r="297">
          <cell r="B297" t="str">
            <v>BUHLER</v>
          </cell>
          <cell r="C297" t="str">
            <v>SPPMES0889</v>
          </cell>
          <cell r="D297"/>
          <cell r="E297" t="str">
            <v>UNE-28007-232</v>
          </cell>
          <cell r="F297" t="str">
            <v>Timing switch block LA-DS2</v>
          </cell>
        </row>
        <row r="298">
          <cell r="B298" t="str">
            <v>BUHLER</v>
          </cell>
          <cell r="C298" t="str">
            <v>SPPMES0753</v>
          </cell>
          <cell r="D298"/>
          <cell r="E298" t="str">
            <v>UNE-28007-226</v>
          </cell>
          <cell r="F298" t="str">
            <v>Auxiliary contact block LADN22G</v>
          </cell>
        </row>
        <row r="299">
          <cell r="B299" t="str">
            <v>BUHLER</v>
          </cell>
          <cell r="C299" t="str">
            <v>SPPMES0751</v>
          </cell>
          <cell r="D299"/>
          <cell r="E299" t="str">
            <v>2540002285</v>
          </cell>
          <cell r="F299" t="str">
            <v>SWITCH RELAY 10A 250DC</v>
          </cell>
        </row>
        <row r="300">
          <cell r="B300" t="str">
            <v>BUHLER</v>
          </cell>
          <cell r="C300" t="str">
            <v>SPPMES0752</v>
          </cell>
          <cell r="D300"/>
          <cell r="E300" t="str">
            <v>2545411115</v>
          </cell>
          <cell r="F300" t="str">
            <v>SWITCH RELAY 10A 250DC</v>
          </cell>
        </row>
        <row r="301">
          <cell r="B301" t="str">
            <v>BUHLER</v>
          </cell>
          <cell r="C301" t="str">
            <v>SPPMES0754</v>
          </cell>
          <cell r="D301"/>
          <cell r="E301" t="str">
            <v>UNE-28007-230</v>
          </cell>
          <cell r="F301" t="str">
            <v>Timing switch block</v>
          </cell>
        </row>
        <row r="302">
          <cell r="B302" t="str">
            <v>BUHLER</v>
          </cell>
          <cell r="C302" t="str">
            <v>SPPMES0757</v>
          </cell>
          <cell r="D302"/>
          <cell r="E302" t="str">
            <v>UNE-28007-229</v>
          </cell>
          <cell r="F302" t="str">
            <v>Auxiliary contact block lad n31</v>
          </cell>
        </row>
        <row r="303">
          <cell r="B303" t="str">
            <v>BUHLER</v>
          </cell>
          <cell r="C303" t="str">
            <v>SPPMES0756</v>
          </cell>
          <cell r="D303"/>
          <cell r="E303" t="str">
            <v>UNE-24011-020</v>
          </cell>
          <cell r="F303" t="str">
            <v>Cable box 2+PE</v>
          </cell>
        </row>
        <row r="304">
          <cell r="B304" t="str">
            <v>LOCAL</v>
          </cell>
          <cell r="C304" t="str">
            <v>SPPMES0755</v>
          </cell>
          <cell r="D304"/>
          <cell r="E304" t="str">
            <v>9467</v>
          </cell>
          <cell r="F304" t="str">
            <v>FUSE BOX 5X20 10A-600V</v>
          </cell>
        </row>
        <row r="305">
          <cell r="B305" t="str">
            <v>BUHLER</v>
          </cell>
          <cell r="C305" t="str">
            <v>SPPMES0758</v>
          </cell>
          <cell r="D305"/>
          <cell r="E305" t="str">
            <v>UNE-80208-011</v>
          </cell>
          <cell r="F305" t="str">
            <v>Power supply 24V DC 5A 1/2 PHASE</v>
          </cell>
        </row>
        <row r="306">
          <cell r="B306" t="str">
            <v>BUHLER</v>
          </cell>
          <cell r="C306" t="str">
            <v>SPPMES0082</v>
          </cell>
          <cell r="D306"/>
          <cell r="E306" t="str">
            <v>UVV-00132-970</v>
          </cell>
          <cell r="F306" t="str">
            <v>Power supply 100-24VAC,24-28VDC,10A</v>
          </cell>
        </row>
        <row r="307">
          <cell r="B307" t="str">
            <v>BUHLER</v>
          </cell>
          <cell r="C307" t="str">
            <v>SPPMMS0335</v>
          </cell>
          <cell r="D307"/>
          <cell r="E307" t="str">
            <v>UVV-00131-736</v>
          </cell>
          <cell r="F307" t="str">
            <v xml:space="preserve">Helical gear motor 0.55KW,RF47,RPM1380 Rep RF60 </v>
          </cell>
        </row>
        <row r="308">
          <cell r="B308" t="str">
            <v>BUHLER</v>
          </cell>
          <cell r="C308" t="str">
            <v>SPPMMS0341</v>
          </cell>
          <cell r="D308"/>
          <cell r="E308" t="str">
            <v>UVV-00131-748</v>
          </cell>
          <cell r="F308" t="str">
            <v>Helical gear motor 1.1KW,R47,RPM1420 Rep R13 (Shaft 30x60mm)</v>
          </cell>
        </row>
        <row r="309">
          <cell r="B309" t="str">
            <v>BUHLER</v>
          </cell>
          <cell r="C309" t="str">
            <v>SPPMMS0326</v>
          </cell>
          <cell r="D309"/>
          <cell r="E309" t="str">
            <v>UVV-00131-672</v>
          </cell>
          <cell r="F309" t="str">
            <v>Helical gear motor 1.1KW,R47,RPM1420 Rep R60 (Shaft 30x60mm)</v>
          </cell>
        </row>
        <row r="310">
          <cell r="B310" t="str">
            <v>BUHLER</v>
          </cell>
          <cell r="C310" t="str">
            <v>SPPMMS0328</v>
          </cell>
          <cell r="D310"/>
          <cell r="E310" t="str">
            <v>UVV-00131-676</v>
          </cell>
          <cell r="F310" t="str">
            <v>Helical gear motor 1.1KW,R47,RPM1420 Rep R62 (Shaft 30x60mm)</v>
          </cell>
        </row>
        <row r="311">
          <cell r="B311" t="str">
            <v>BUHLER</v>
          </cell>
          <cell r="C311" t="str">
            <v>SPPMMS0325</v>
          </cell>
          <cell r="D311"/>
          <cell r="E311" t="str">
            <v>UVV-00131-783</v>
          </cell>
          <cell r="F311" t="str">
            <v>Helical gear motor 1.1KW,R47,RPM1420 Rep R62 (Shaft 30x60mm)</v>
          </cell>
        </row>
        <row r="312">
          <cell r="B312" t="str">
            <v>BUHLER</v>
          </cell>
          <cell r="C312" t="str">
            <v>SPPMMS0330</v>
          </cell>
          <cell r="D312"/>
          <cell r="E312" t="str">
            <v>UVV-00131-678</v>
          </cell>
          <cell r="F312" t="str">
            <v>Helical gear motor 1.1KW,R47,RPM1420 Rep R63 (Shaft 30x60mm)</v>
          </cell>
        </row>
        <row r="313">
          <cell r="B313" t="str">
            <v>BUHLER</v>
          </cell>
          <cell r="C313" t="str">
            <v>SPPMMS0349</v>
          </cell>
          <cell r="D313"/>
          <cell r="E313" t="str">
            <v>UVV-00131-733</v>
          </cell>
          <cell r="F313" t="str">
            <v>Helical Gear Motor 2.2KW R37 DRE100M4 1425/352RPM 240/415V 50HZ (Repl R42 DT100LS4)</v>
          </cell>
        </row>
        <row r="314">
          <cell r="B314" t="str">
            <v>BUHLER</v>
          </cell>
          <cell r="C314" t="str">
            <v>SPPMMS0229</v>
          </cell>
          <cell r="D314"/>
          <cell r="E314" t="str">
            <v>UVV-00134-155</v>
          </cell>
          <cell r="F314" t="str">
            <v>Helical gear motor 2.2KW,R47 DRE100M2/LN,RPM2880,240-415V</v>
          </cell>
        </row>
        <row r="315">
          <cell r="B315" t="str">
            <v>BUHLER</v>
          </cell>
          <cell r="C315" t="str">
            <v>SPPMMS4413</v>
          </cell>
          <cell r="D315"/>
          <cell r="E315" t="str">
            <v>UVV-00131-674</v>
          </cell>
          <cell r="F315" t="str">
            <v>Helical gear motor 2.2KW,RPM1425,R47 DRE100M4 (Repl R60 DT100LS4)</v>
          </cell>
        </row>
        <row r="316">
          <cell r="B316" t="str">
            <v>BUHLER</v>
          </cell>
          <cell r="C316" t="str">
            <v>SPPMMS0323</v>
          </cell>
          <cell r="D316"/>
          <cell r="E316" t="str">
            <v>UVV-00131-761</v>
          </cell>
          <cell r="F316" t="str">
            <v>Helical gear motor 3KW,R37,RPM2850 Rep R42 (Shaft 25x50mm)</v>
          </cell>
        </row>
        <row r="317">
          <cell r="B317" t="str">
            <v>BUHLER</v>
          </cell>
          <cell r="C317" t="str">
            <v>SPPMES1365</v>
          </cell>
          <cell r="D317"/>
          <cell r="E317" t="str">
            <v>UVV-00225-374</v>
          </cell>
          <cell r="F317" t="str">
            <v xml:space="preserve">PARALLEL SHAFT HELICAL GEAR FA37 DRN80M4 WITH MOTOR </v>
          </cell>
        </row>
        <row r="318">
          <cell r="B318" t="str">
            <v>BUHLER</v>
          </cell>
          <cell r="C318" t="str">
            <v>SPPMES1368</v>
          </cell>
          <cell r="D318"/>
          <cell r="E318" t="str">
            <v>UVV-00225-377</v>
          </cell>
          <cell r="F318" t="str">
            <v xml:space="preserve">PARALLEL SHAFT HELICAL GEAR FA47 DRN90L4 WITH MOTOR REPL. O FA37 DRE90L4 </v>
          </cell>
        </row>
        <row r="319">
          <cell r="B319" t="str">
            <v>BUHLER</v>
          </cell>
          <cell r="C319" t="str">
            <v>SPPMES1072</v>
          </cell>
          <cell r="D319"/>
          <cell r="E319" t="str">
            <v>UNE-20220-131</v>
          </cell>
          <cell r="F319" t="str">
            <v xml:space="preserve">FLUORESCENT 1X58W ATEX T4/80 TYPE ND161158 EVG </v>
          </cell>
        </row>
        <row r="320">
          <cell r="B320" t="str">
            <v>BUHLER</v>
          </cell>
          <cell r="C320" t="str">
            <v>SPPMES1755</v>
          </cell>
          <cell r="D320" t="str">
            <v>1782-001</v>
          </cell>
          <cell r="E320" t="str">
            <v>MANW-11782-001</v>
          </cell>
          <cell r="F320" t="str">
            <v>GEAR MOTOR 0.06KW,415V</v>
          </cell>
        </row>
        <row r="321">
          <cell r="B321" t="str">
            <v>BUHLER</v>
          </cell>
          <cell r="C321" t="str">
            <v>SPPMES0761</v>
          </cell>
          <cell r="D321"/>
          <cell r="E321" t="str">
            <v>UNE-80210-011</v>
          </cell>
          <cell r="F321" t="str">
            <v>Power Supply 3X380-480V 24V</v>
          </cell>
        </row>
        <row r="322">
          <cell r="B322" t="str">
            <v>BUHLER</v>
          </cell>
          <cell r="C322" t="str">
            <v>SPPMES0083</v>
          </cell>
          <cell r="D322"/>
          <cell r="E322" t="str">
            <v>UNE-80210-006</v>
          </cell>
          <cell r="F322" t="str">
            <v>power supply plus ct 10.241</v>
          </cell>
        </row>
        <row r="323">
          <cell r="B323" t="str">
            <v>BUHLER</v>
          </cell>
          <cell r="C323" t="str">
            <v>SPPMES0760</v>
          </cell>
          <cell r="D323"/>
          <cell r="E323" t="str">
            <v>UNE-80209-006</v>
          </cell>
          <cell r="F323" t="str">
            <v>Power supply Puls 3X380-480V</v>
          </cell>
        </row>
        <row r="324">
          <cell r="B324" t="str">
            <v>BUHLER</v>
          </cell>
          <cell r="C324" t="str">
            <v>SPPMES0084</v>
          </cell>
          <cell r="D324"/>
          <cell r="E324" t="str">
            <v>UNE-80210-021</v>
          </cell>
          <cell r="F324" t="str">
            <v>power supply puls qt 40.241</v>
          </cell>
        </row>
        <row r="325">
          <cell r="B325" t="str">
            <v>BUHLER</v>
          </cell>
          <cell r="C325" t="str">
            <v>SPPMES0763</v>
          </cell>
          <cell r="D325"/>
          <cell r="E325" t="str">
            <v>UNE-80211-021</v>
          </cell>
          <cell r="F325" t="str">
            <v>power supply 24V AC 10A 100-240V (Rep UNE-80250-004)</v>
          </cell>
        </row>
        <row r="326">
          <cell r="B326" t="str">
            <v>BUHLER</v>
          </cell>
          <cell r="C326" t="str">
            <v>SPPMES0762</v>
          </cell>
          <cell r="D326"/>
          <cell r="E326" t="str">
            <v>UNE-80211-001</v>
          </cell>
          <cell r="F326" t="str">
            <v>power supply 24VDC/3.4 100-240V</v>
          </cell>
        </row>
        <row r="327">
          <cell r="B327" t="str">
            <v>BUHLER</v>
          </cell>
          <cell r="C327" t="str">
            <v>SPPMES0086</v>
          </cell>
          <cell r="D327"/>
          <cell r="E327" t="str">
            <v>UNE-80204-041</v>
          </cell>
          <cell r="F327" t="str">
            <v>POWER SUPPLY 100W</v>
          </cell>
        </row>
        <row r="328">
          <cell r="B328" t="str">
            <v>BUHLER</v>
          </cell>
          <cell r="C328" t="str">
            <v>SPPMES0088</v>
          </cell>
          <cell r="D328"/>
          <cell r="E328" t="str">
            <v>UVV-00105-542</v>
          </cell>
          <cell r="F328" t="str">
            <v>Power supply CABUR 230/50HZ ,24VDC ,5A</v>
          </cell>
        </row>
        <row r="329">
          <cell r="B329" t="str">
            <v>BUHLER</v>
          </cell>
          <cell r="C329" t="str">
            <v>SPPMES1358</v>
          </cell>
          <cell r="D329"/>
          <cell r="E329" t="str">
            <v>UVV-00224-417</v>
          </cell>
          <cell r="F329" t="str">
            <v xml:space="preserve">SEW BREMSSTROMRELAIS SR11 ART NO. 8254 </v>
          </cell>
        </row>
        <row r="330">
          <cell r="B330" t="str">
            <v>ASSI</v>
          </cell>
          <cell r="C330" t="str">
            <v>SPPMES0090</v>
          </cell>
          <cell r="D330"/>
          <cell r="E330" t="str">
            <v>AL400LA</v>
          </cell>
          <cell r="F330" t="str">
            <v>Circuit Breaker MCCBS 400AMPS AL400LA</v>
          </cell>
        </row>
        <row r="331">
          <cell r="B331" t="str">
            <v>ASSI</v>
          </cell>
          <cell r="C331" t="str">
            <v>SPPMES0765</v>
          </cell>
          <cell r="D331"/>
          <cell r="E331" t="str">
            <v>SLA3400</v>
          </cell>
          <cell r="F331" t="str">
            <v>Circuit Breaker SLA3400</v>
          </cell>
        </row>
        <row r="332">
          <cell r="B332" t="str">
            <v>ASSI</v>
          </cell>
          <cell r="C332" t="str">
            <v>SPPMES0766</v>
          </cell>
          <cell r="D332"/>
          <cell r="E332" t="str">
            <v>SMA3800</v>
          </cell>
          <cell r="F332" t="str">
            <v>Circuit Breaker SMA3800500017</v>
          </cell>
        </row>
        <row r="333">
          <cell r="B333" t="str">
            <v>ASSI</v>
          </cell>
          <cell r="C333" t="str">
            <v>SPPMES0089</v>
          </cell>
          <cell r="D333"/>
          <cell r="E333" t="str">
            <v>SMA3630</v>
          </cell>
          <cell r="F333" t="str">
            <v>Circuit Breaker MCCBS 630AMPS SMA3630</v>
          </cell>
        </row>
        <row r="334">
          <cell r="B334" t="str">
            <v>BUHLER</v>
          </cell>
          <cell r="C334" t="str">
            <v>SPPMMS0215</v>
          </cell>
          <cell r="D334"/>
          <cell r="E334" t="str">
            <v>UVV-00019-311</v>
          </cell>
          <cell r="F334" t="str">
            <v>Brake Motor type:KBA112 B4,4.5kw,1425RPM,240/415V,KK Right, VED 0530 for 40C</v>
          </cell>
        </row>
        <row r="335">
          <cell r="B335" t="str">
            <v>ASSI</v>
          </cell>
          <cell r="C335" t="str">
            <v>SPPMES1000</v>
          </cell>
          <cell r="D335"/>
          <cell r="E335" t="str">
            <v>MA36800</v>
          </cell>
          <cell r="F335" t="str">
            <v>SQUARE D MA36800 800 AMPS</v>
          </cell>
        </row>
        <row r="336">
          <cell r="B336" t="str">
            <v>ASSI</v>
          </cell>
          <cell r="C336" t="str">
            <v>SPPMES0999</v>
          </cell>
          <cell r="D336"/>
          <cell r="E336" t="str">
            <v>SMA3400</v>
          </cell>
          <cell r="F336" t="str">
            <v>SQUARE D SMA3400 400 AMPS</v>
          </cell>
        </row>
        <row r="337">
          <cell r="B337" t="str">
            <v>BUHLER</v>
          </cell>
          <cell r="C337" t="str">
            <v>SPPMMS0240</v>
          </cell>
          <cell r="D337"/>
          <cell r="E337" t="str">
            <v>UVV-00134-247</v>
          </cell>
          <cell r="F337" t="str">
            <v>Squirrel cage motor 3PH,1.5KW,RPM955</v>
          </cell>
        </row>
        <row r="338">
          <cell r="B338" t="str">
            <v>BUHLER</v>
          </cell>
          <cell r="C338" t="str">
            <v>SPPMES0764</v>
          </cell>
          <cell r="D338"/>
          <cell r="E338" t="str">
            <v>UNE-24484-315</v>
          </cell>
          <cell r="F338" t="str">
            <v>Protective motor switch 30-40A GV3-P40</v>
          </cell>
        </row>
        <row r="339">
          <cell r="B339" t="str">
            <v>BUHLER</v>
          </cell>
          <cell r="C339" t="str">
            <v>SPPMES0087</v>
          </cell>
          <cell r="D339"/>
          <cell r="E339" t="str">
            <v>UNE-24484-316</v>
          </cell>
          <cell r="F339" t="str">
            <v>Protective motor switch 37-50A GV3-P50</v>
          </cell>
        </row>
        <row r="340">
          <cell r="B340" t="str">
            <v>BUHLER</v>
          </cell>
          <cell r="C340" t="str">
            <v>SPPMES0091</v>
          </cell>
          <cell r="D340"/>
          <cell r="E340" t="str">
            <v>UNE-24484-317</v>
          </cell>
          <cell r="F340" t="str">
            <v>Protective motor switch 48-65A GV3-P65</v>
          </cell>
        </row>
        <row r="341">
          <cell r="B341" t="str">
            <v>BUHLER</v>
          </cell>
          <cell r="C341" t="str">
            <v>SPPMES0092</v>
          </cell>
          <cell r="D341"/>
          <cell r="E341" t="str">
            <v>UNE-24484-320</v>
          </cell>
          <cell r="F341" t="str">
            <v>Protective motor switch GV3-L40 40A</v>
          </cell>
        </row>
        <row r="342">
          <cell r="B342" t="str">
            <v>BUHLER</v>
          </cell>
          <cell r="C342" t="str">
            <v>SPPMES0768</v>
          </cell>
          <cell r="D342"/>
          <cell r="E342" t="str">
            <v>UNE-24484-105</v>
          </cell>
          <cell r="F342" t="str">
            <v>Protective motor switch GV7-RS150  90-150A</v>
          </cell>
        </row>
        <row r="343">
          <cell r="B343" t="str">
            <v>BUHLER</v>
          </cell>
          <cell r="C343" t="str">
            <v>SPPMES0094</v>
          </cell>
          <cell r="D343"/>
          <cell r="E343" t="str">
            <v>UNE-24484-053</v>
          </cell>
          <cell r="F343" t="str">
            <v>Protective motor switch GV2-RT06 1-1.6A</v>
          </cell>
        </row>
        <row r="344">
          <cell r="B344" t="str">
            <v>BUHLER</v>
          </cell>
          <cell r="C344" t="str">
            <v>SPPMES0093</v>
          </cell>
          <cell r="D344"/>
          <cell r="E344" t="str">
            <v>UNE-24484-321</v>
          </cell>
          <cell r="F344" t="str">
            <v>Protective motor switch GV3-L50,50 A</v>
          </cell>
        </row>
        <row r="345">
          <cell r="B345" t="str">
            <v>BUHLER</v>
          </cell>
          <cell r="C345" t="str">
            <v>SPPMES0098</v>
          </cell>
          <cell r="D345"/>
          <cell r="E345" t="str">
            <v>UNE-24484-218</v>
          </cell>
          <cell r="F345" t="str">
            <v>Protective motor switch GV2 138A</v>
          </cell>
        </row>
        <row r="346">
          <cell r="B346" t="str">
            <v>BUHLER</v>
          </cell>
          <cell r="C346" t="str">
            <v>SPPMES0771</v>
          </cell>
          <cell r="D346"/>
          <cell r="E346" t="str">
            <v>UNE-24484-220</v>
          </cell>
          <cell r="F346" t="str">
            <v>Protective motor switch GV2 223A</v>
          </cell>
        </row>
        <row r="347">
          <cell r="B347" t="str">
            <v>BUHLER</v>
          </cell>
          <cell r="C347" t="str">
            <v>SPPMES0095</v>
          </cell>
          <cell r="D347"/>
          <cell r="E347" t="str">
            <v>UNE-24484-055</v>
          </cell>
          <cell r="F347" t="str">
            <v>Protective motor switch GV2-RT08 2.5-4A</v>
          </cell>
        </row>
        <row r="348">
          <cell r="B348" t="str">
            <v>BUHLER</v>
          </cell>
          <cell r="C348" t="str">
            <v>SPPMES0097</v>
          </cell>
          <cell r="D348"/>
          <cell r="E348" t="str">
            <v>UNE-24484-057</v>
          </cell>
          <cell r="F348" t="str">
            <v>Protective motor switch GV2-RT14 6-10A</v>
          </cell>
        </row>
        <row r="349">
          <cell r="B349" t="str">
            <v>BUHLER</v>
          </cell>
          <cell r="C349" t="str">
            <v>SPPMES0770</v>
          </cell>
          <cell r="D349"/>
          <cell r="E349" t="str">
            <v>UNE-24484-059</v>
          </cell>
          <cell r="F349" t="str">
            <v>Protective motor switch GV2-RT20 13-18A</v>
          </cell>
        </row>
        <row r="350">
          <cell r="B350" t="str">
            <v>BUHLER</v>
          </cell>
          <cell r="C350" t="str">
            <v>SPPMES1087</v>
          </cell>
          <cell r="D350"/>
          <cell r="E350" t="str">
            <v>UNE-24484-011</v>
          </cell>
          <cell r="F350" t="str">
            <v xml:space="preserve">MOTOR CIRCUIT BREAKER 690 50/60HZ 9-14A GV2-ME16-AE11 </v>
          </cell>
        </row>
        <row r="351">
          <cell r="B351" t="str">
            <v>BUHLER</v>
          </cell>
          <cell r="C351" t="str">
            <v>SPPMES0795</v>
          </cell>
          <cell r="D351"/>
          <cell r="E351" t="str">
            <v>UNE-24484-421</v>
          </cell>
          <cell r="F351" t="str">
            <v>Motor Circuit Breaker 0.16a 690v 50/60hz</v>
          </cell>
        </row>
        <row r="352">
          <cell r="B352" t="str">
            <v>BUHLER</v>
          </cell>
          <cell r="C352" t="str">
            <v>SPPMES0096</v>
          </cell>
          <cell r="D352"/>
          <cell r="E352" t="str">
            <v>UNE-24484-004</v>
          </cell>
          <cell r="F352" t="str">
            <v>Protective motor switch GV2-ME04-AE11 0.4-0.63A</v>
          </cell>
        </row>
        <row r="353">
          <cell r="B353" t="str">
            <v>BUHLER</v>
          </cell>
          <cell r="C353" t="str">
            <v>SPPMES0769</v>
          </cell>
          <cell r="D353"/>
          <cell r="E353" t="str">
            <v>UNE-24484-008</v>
          </cell>
          <cell r="F353" t="str">
            <v>Protective motor switch GV2-ME08-AE11 2.5-4A</v>
          </cell>
        </row>
        <row r="354">
          <cell r="B354" t="str">
            <v>BUHLER</v>
          </cell>
          <cell r="C354" t="str">
            <v>SPPMES0772</v>
          </cell>
          <cell r="D354"/>
          <cell r="E354" t="str">
            <v>UNE-24484-009</v>
          </cell>
          <cell r="F354" t="str">
            <v>Protective motor switch GV2-ME10-AE11 4-6.3A</v>
          </cell>
        </row>
        <row r="355">
          <cell r="B355" t="str">
            <v>BUHLER</v>
          </cell>
          <cell r="C355" t="str">
            <v>SPPMES0100</v>
          </cell>
          <cell r="D355"/>
          <cell r="E355" t="str">
            <v>UNE-24484-028</v>
          </cell>
          <cell r="F355" t="str">
            <v>Protective motor switch GV2-P08 2.5-4A</v>
          </cell>
        </row>
        <row r="356">
          <cell r="B356" t="str">
            <v>BUHLER</v>
          </cell>
          <cell r="C356" t="str">
            <v>SPPMES0773</v>
          </cell>
          <cell r="D356"/>
          <cell r="E356" t="str">
            <v>UNE-24484-030</v>
          </cell>
          <cell r="F356" t="str">
            <v>Protective motor switch GV2-P14AE 6-10A</v>
          </cell>
        </row>
        <row r="357">
          <cell r="B357" t="str">
            <v>BUHLER</v>
          </cell>
          <cell r="C357" t="str">
            <v>SPPMES1088</v>
          </cell>
          <cell r="D357"/>
          <cell r="E357" t="str">
            <v>UNE-24481-005</v>
          </cell>
          <cell r="F357" t="str">
            <v>MOTOR CIRCUIT BREAKER 690V 50/60HZ 0.63-1A CSA/UL/SEV GV2-ME05-AE411 UNE-24484-005</v>
          </cell>
        </row>
        <row r="358">
          <cell r="B358" t="str">
            <v>BUHLER</v>
          </cell>
          <cell r="C358" t="str">
            <v>SPPMES1085</v>
          </cell>
          <cell r="D358"/>
          <cell r="E358" t="str">
            <v>UNE-24484-007</v>
          </cell>
          <cell r="F358" t="str">
            <v xml:space="preserve">MOTOR CIRCUIT BREAKER 690V 50/60HZ 1.6-2.5A CSA/UL/SEV GV2-ME07-AE11 </v>
          </cell>
        </row>
        <row r="359">
          <cell r="B359" t="str">
            <v>BUHLER</v>
          </cell>
          <cell r="C359" t="str">
            <v>SPPMES1086</v>
          </cell>
          <cell r="D359"/>
          <cell r="E359" t="str">
            <v>UNE-24484-031</v>
          </cell>
          <cell r="F359" t="str">
            <v>MOTOR CIRCUIT BREAKER 690V 50/60HZ 9-16A CSA/UL/SEV GV2-P16AE11</v>
          </cell>
        </row>
        <row r="360">
          <cell r="B360" t="str">
            <v>BUHLER</v>
          </cell>
          <cell r="C360" t="str">
            <v>SPPMES0101</v>
          </cell>
          <cell r="D360"/>
          <cell r="E360" t="str">
            <v>UNE-24484-032</v>
          </cell>
          <cell r="F360" t="str">
            <v>Protective motor switch GV2-P20AE 13-18A</v>
          </cell>
        </row>
        <row r="361">
          <cell r="B361" t="str">
            <v>BUHLER</v>
          </cell>
          <cell r="C361" t="str">
            <v>SPPMES0774</v>
          </cell>
          <cell r="D361"/>
          <cell r="E361" t="str">
            <v>UNE-24484-034</v>
          </cell>
          <cell r="F361" t="str">
            <v>Protective motor switch GV2-P22AE 20-25A</v>
          </cell>
        </row>
        <row r="362">
          <cell r="B362" t="str">
            <v>BUHLER</v>
          </cell>
          <cell r="C362" t="str">
            <v>SPPMES0767</v>
          </cell>
          <cell r="D362"/>
          <cell r="E362" t="str">
            <v>UNE-28006-343</v>
          </cell>
          <cell r="F362" t="str">
            <v>Contactor LC1F630M7</v>
          </cell>
        </row>
        <row r="363">
          <cell r="B363" t="str">
            <v>BUHLER</v>
          </cell>
          <cell r="C363" t="str">
            <v>SPPMMS0340</v>
          </cell>
          <cell r="D363"/>
          <cell r="E363" t="str">
            <v>UVV-00131-652</v>
          </cell>
          <cell r="F363" t="str">
            <v>Helical gear motor 2.2KW,R77,RPM1425 Rep R72 (Shaft 40x80mm)</v>
          </cell>
        </row>
        <row r="364">
          <cell r="B364" t="str">
            <v>BUHLER</v>
          </cell>
          <cell r="C364" t="str">
            <v>SPPMMS0225</v>
          </cell>
          <cell r="D364"/>
          <cell r="E364" t="str">
            <v>UXM-12190-411</v>
          </cell>
          <cell r="F364" t="str">
            <v>Three-phase motor 112M 28 F215 4.00kW 380V-420V 50Hz 4.70 Kw 440-480V 60Hz IK F IP55 B5 IE2 rpm  50Hz=3000 60Hz=3600 voltage +/-5%</v>
          </cell>
        </row>
        <row r="365">
          <cell r="B365" t="str">
            <v>BUHLER</v>
          </cell>
          <cell r="C365" t="str">
            <v>SPPMES0776</v>
          </cell>
          <cell r="D365"/>
          <cell r="E365" t="str">
            <v>UXE-24530-309</v>
          </cell>
          <cell r="F365" t="str">
            <v>Main Switch 63A 6Poles T5B-4-15682/14/SVB-SW</v>
          </cell>
        </row>
        <row r="366">
          <cell r="B366" t="str">
            <v>BUHLER</v>
          </cell>
          <cell r="C366" t="str">
            <v>SPPMES0777</v>
          </cell>
          <cell r="D366"/>
          <cell r="E366" t="str">
            <v>UNE-24481-341</v>
          </cell>
          <cell r="F366" t="str">
            <v>Trigger block ZM-10-8-B- PKZ2</v>
          </cell>
        </row>
        <row r="367">
          <cell r="B367" t="str">
            <v>BUHLER</v>
          </cell>
          <cell r="C367" t="str">
            <v>SPPMES0102</v>
          </cell>
          <cell r="D367"/>
          <cell r="E367" t="str">
            <v>UVV-00121-367</v>
          </cell>
          <cell r="F367" t="str">
            <v>Main Switch Assembly NZM2-XHBR</v>
          </cell>
        </row>
        <row r="368">
          <cell r="B368" t="str">
            <v>BUHLER</v>
          </cell>
          <cell r="C368" t="str">
            <v>SPPMES1084</v>
          </cell>
          <cell r="D368"/>
          <cell r="E368" t="str">
            <v>UNE-24484-104</v>
          </cell>
          <cell r="F368" t="str">
            <v xml:space="preserve">MOTOR CIRCUIT BREAKER 100A 690V 50/60HZ 60-100A </v>
          </cell>
        </row>
        <row r="369">
          <cell r="B369" t="str">
            <v>BUHLER</v>
          </cell>
          <cell r="C369" t="str">
            <v>SPPMES0784</v>
          </cell>
          <cell r="D369"/>
          <cell r="E369" t="str">
            <v>ZM32PKZ2</v>
          </cell>
          <cell r="F369" t="str">
            <v>CIRCUIT BREAKER 24 32A</v>
          </cell>
        </row>
        <row r="370">
          <cell r="B370" t="str">
            <v>BUHLER</v>
          </cell>
          <cell r="C370" t="str">
            <v>SPPMES0783</v>
          </cell>
          <cell r="D370"/>
          <cell r="E370" t="str">
            <v>ZM25PKZ2</v>
          </cell>
          <cell r="F370" t="str">
            <v>CIRCUIT BREAKER 6 25A</v>
          </cell>
        </row>
        <row r="371">
          <cell r="B371" t="str">
            <v>BUHLER</v>
          </cell>
          <cell r="C371" t="str">
            <v>SPPMES0781</v>
          </cell>
          <cell r="D371"/>
          <cell r="E371" t="str">
            <v>UNE-24481-205</v>
          </cell>
          <cell r="F371" t="str">
            <v>Protective motor switch PKZM 0-1+NH11</v>
          </cell>
        </row>
        <row r="372">
          <cell r="B372" t="str">
            <v>BUHLER</v>
          </cell>
          <cell r="C372" t="str">
            <v>SPPMES0779</v>
          </cell>
          <cell r="D372"/>
          <cell r="E372" t="str">
            <v>UNE-24481-343</v>
          </cell>
          <cell r="F372" t="str">
            <v>Trigger block ZM-25-8-PKZ2</v>
          </cell>
        </row>
        <row r="373">
          <cell r="B373" t="str">
            <v>BUHLER</v>
          </cell>
          <cell r="C373" t="str">
            <v>SPPMES0782</v>
          </cell>
          <cell r="D373"/>
          <cell r="E373" t="str">
            <v>UNE-24481-344</v>
          </cell>
          <cell r="F373" t="str">
            <v>Trigger block ZM-32-8 PKZ2</v>
          </cell>
        </row>
        <row r="374">
          <cell r="B374" t="str">
            <v>BUHLER</v>
          </cell>
          <cell r="C374" t="str">
            <v>SPPMES0780</v>
          </cell>
          <cell r="D374"/>
          <cell r="E374" t="str">
            <v>UNE-24445-205</v>
          </cell>
          <cell r="F374" t="str">
            <v>Auxilary switch block 1/0ZB4-BZ105</v>
          </cell>
        </row>
        <row r="375">
          <cell r="B375" t="str">
            <v>BUHLER</v>
          </cell>
          <cell r="C375" t="str">
            <v>SPPMES0785</v>
          </cell>
          <cell r="D375"/>
          <cell r="E375" t="str">
            <v>UNE-24481-206</v>
          </cell>
          <cell r="F375" t="str">
            <v>Protective motor switch PKZM 0-1.6-NH11</v>
          </cell>
        </row>
        <row r="376">
          <cell r="B376" t="str">
            <v>BUHLER</v>
          </cell>
          <cell r="C376" t="str">
            <v>SPPMES0786</v>
          </cell>
          <cell r="D376"/>
          <cell r="E376" t="str">
            <v>UNE-24481-207</v>
          </cell>
          <cell r="F376" t="str">
            <v>Protective motor switch PKZM-0-2.5+NH11</v>
          </cell>
        </row>
        <row r="377">
          <cell r="B377" t="str">
            <v>BUHLER</v>
          </cell>
          <cell r="C377" t="str">
            <v>SPPMES0787</v>
          </cell>
          <cell r="D377"/>
          <cell r="E377" t="str">
            <v>UNE-24481-208</v>
          </cell>
          <cell r="F377" t="str">
            <v>Protective motor switch PKZM-0-4-NH11</v>
          </cell>
        </row>
        <row r="378">
          <cell r="B378" t="str">
            <v>BUHLER</v>
          </cell>
          <cell r="C378" t="str">
            <v>SPPMES0788</v>
          </cell>
          <cell r="D378"/>
          <cell r="E378" t="str">
            <v>UNE-24481-209</v>
          </cell>
          <cell r="F378" t="str">
            <v>Protective motor switch PKZM-0-6.3+NH11</v>
          </cell>
        </row>
        <row r="379">
          <cell r="B379" t="str">
            <v>BUHLER</v>
          </cell>
          <cell r="C379" t="str">
            <v>SPPMES0789</v>
          </cell>
          <cell r="D379"/>
          <cell r="E379" t="str">
            <v>UNE-28401-005</v>
          </cell>
          <cell r="F379" t="str">
            <v>Motor circuit breaker 20-180A 24VDC ,UNE-28401-015</v>
          </cell>
        </row>
        <row r="380">
          <cell r="B380" t="str">
            <v>BUHLER</v>
          </cell>
          <cell r="C380" t="str">
            <v>SPPMES0791</v>
          </cell>
          <cell r="D380"/>
          <cell r="E380" t="str">
            <v>UNE-28006-458</v>
          </cell>
          <cell r="F380" t="str">
            <v>Overload Relay 380-630A/LR9F7 Rep UNE-28023-401</v>
          </cell>
        </row>
        <row r="381">
          <cell r="B381" t="str">
            <v>BUHLER</v>
          </cell>
          <cell r="C381" t="str">
            <v>SPPMES0104</v>
          </cell>
          <cell r="D381"/>
          <cell r="E381" t="str">
            <v>UNE-22207-001</v>
          </cell>
          <cell r="F381" t="str">
            <v>POWER SWITCH</v>
          </cell>
        </row>
        <row r="382">
          <cell r="B382" t="str">
            <v>BUHLER</v>
          </cell>
          <cell r="C382" t="str">
            <v>SPPMES0103</v>
          </cell>
          <cell r="D382"/>
          <cell r="E382" t="str">
            <v>NZMH416</v>
          </cell>
          <cell r="F382" t="str">
            <v>POWER SWITCH 10 16A</v>
          </cell>
        </row>
        <row r="383">
          <cell r="B383" t="str">
            <v>BUHLER</v>
          </cell>
          <cell r="C383" t="str">
            <v>SPPMES0790</v>
          </cell>
          <cell r="D383"/>
          <cell r="E383" t="str">
            <v>NZMH440</v>
          </cell>
          <cell r="F383" t="str">
            <v>POWER SWITCH 25 40A</v>
          </cell>
        </row>
        <row r="384">
          <cell r="B384" t="str">
            <v>BUHLER</v>
          </cell>
          <cell r="C384" t="str">
            <v>SPPMES1331</v>
          </cell>
          <cell r="D384"/>
          <cell r="E384" t="str">
            <v>UVV-00222-906</v>
          </cell>
          <cell r="F384" t="str">
            <v xml:space="preserve">CIRCUIT BREAKER NZMN4-AE800, 3 POLE, 800A PART NO. Y7-265759, REPLACES NZM12-800 </v>
          </cell>
        </row>
        <row r="385">
          <cell r="B385" t="str">
            <v>BUHLER</v>
          </cell>
          <cell r="C385" t="str">
            <v>SPPMMS0331</v>
          </cell>
          <cell r="D385"/>
          <cell r="E385" t="str">
            <v>UVV-00131-735</v>
          </cell>
          <cell r="F385" t="str">
            <v>Helical gear motor 1.5KW,R77,RPM1430 Rep R73 (Shaft 40x80mm)</v>
          </cell>
        </row>
        <row r="386">
          <cell r="B386" t="str">
            <v>BUHLER</v>
          </cell>
          <cell r="C386" t="str">
            <v>SPPMMS0228</v>
          </cell>
          <cell r="D386"/>
          <cell r="E386" t="str">
            <v>UVV-00134-154</v>
          </cell>
          <cell r="F386" t="str">
            <v>Helical gear motor 3KW,R77 DRE100LC4,RPM1455,240-415V</v>
          </cell>
        </row>
        <row r="387">
          <cell r="B387" t="str">
            <v>BUHLER</v>
          </cell>
          <cell r="C387" t="str">
            <v>SPPMES0792</v>
          </cell>
          <cell r="D387"/>
          <cell r="E387" t="str">
            <v>UXE-24530-258</v>
          </cell>
          <cell r="F387" t="str">
            <v>Main switch 63A 6 Polar T5B-4-15682/I4/SVB</v>
          </cell>
        </row>
        <row r="388">
          <cell r="B388" t="str">
            <v>BUHLER</v>
          </cell>
          <cell r="C388" t="str">
            <v>SPPMES0108</v>
          </cell>
          <cell r="D388"/>
          <cell r="E388" t="str">
            <v>UVV-00123-291</v>
          </cell>
          <cell r="F388" t="str">
            <v>Main Switch Handle Red/Yellow</v>
          </cell>
        </row>
        <row r="389">
          <cell r="B389" t="str">
            <v>BUHLER</v>
          </cell>
          <cell r="C389" t="str">
            <v>SPPMES0105</v>
          </cell>
          <cell r="D389"/>
          <cell r="E389" t="str">
            <v>UVV-00123-356</v>
          </cell>
          <cell r="F389" t="str">
            <v>Circuit Breaker NZMH2-ME100 3Pole 100A Part no 281306 Replace UNE-22207-053</v>
          </cell>
        </row>
        <row r="390">
          <cell r="B390" t="str">
            <v>BUHLER</v>
          </cell>
          <cell r="C390" t="str">
            <v>SPPMES0106</v>
          </cell>
          <cell r="D390"/>
          <cell r="E390" t="str">
            <v>UVV-00123-355</v>
          </cell>
          <cell r="F390" t="str">
            <v>Circuit Breaker NZMH3-ME350 3Pole 350A Part no 265790 Replace UNE-22207-103</v>
          </cell>
        </row>
        <row r="391">
          <cell r="B391" t="str">
            <v>BUHLER</v>
          </cell>
          <cell r="C391" t="str">
            <v>SPPMES0666</v>
          </cell>
          <cell r="D391"/>
          <cell r="E391" t="str">
            <v>UVV-00123-358</v>
          </cell>
          <cell r="F391" t="str">
            <v>Load Isolating Switch PN1-125 3P 125A</v>
          </cell>
        </row>
        <row r="392">
          <cell r="B392" t="str">
            <v>BUHLER</v>
          </cell>
          <cell r="C392" t="str">
            <v>SPPMES0110</v>
          </cell>
          <cell r="D392"/>
          <cell r="E392" t="str">
            <v>LR2D2353</v>
          </cell>
          <cell r="F392" t="str">
            <v>Thermal Overload 23-32A</v>
          </cell>
        </row>
        <row r="393">
          <cell r="B393" t="str">
            <v>BUHLER</v>
          </cell>
          <cell r="C393" t="str">
            <v>SPPMES0793</v>
          </cell>
          <cell r="D393"/>
          <cell r="E393" t="str">
            <v>LR2D1314</v>
          </cell>
          <cell r="F393" t="str">
            <v>Thermal Overload 7-10A</v>
          </cell>
        </row>
        <row r="394">
          <cell r="B394" t="str">
            <v>BUHLER</v>
          </cell>
          <cell r="C394" t="str">
            <v>SPPMES1332</v>
          </cell>
          <cell r="D394"/>
          <cell r="E394" t="str">
            <v>UVV-00222-907</v>
          </cell>
          <cell r="F394" t="str">
            <v xml:space="preserve">MAIN SWITCH MODULE RED , DOOR COUPLING HANDLE WITH ROTARY EXTENSION, PART NO. Y7-271842 </v>
          </cell>
        </row>
        <row r="395">
          <cell r="B395" t="str">
            <v>BUHLER</v>
          </cell>
          <cell r="C395" t="str">
            <v>SPPMES0794</v>
          </cell>
          <cell r="D395"/>
          <cell r="E395" t="str">
            <v>UNE-24484-311</v>
          </cell>
          <cell r="F395" t="str">
            <v>Motor Circuit Breaker 13A 690V 50/60HZ 9-13A</v>
          </cell>
        </row>
        <row r="396">
          <cell r="B396" t="str">
            <v>BUHLER</v>
          </cell>
          <cell r="C396" t="str">
            <v>SPPMES0775</v>
          </cell>
          <cell r="D396"/>
          <cell r="E396" t="str">
            <v>UNE-28023-451</v>
          </cell>
          <cell r="F396" t="str">
            <v>Thermal Relay</v>
          </cell>
        </row>
        <row r="397">
          <cell r="B397" t="str">
            <v>BUHLER</v>
          </cell>
          <cell r="C397" t="str">
            <v>SPPMES0799</v>
          </cell>
          <cell r="D397"/>
          <cell r="E397" t="str">
            <v>UXE-24530-254</v>
          </cell>
          <cell r="F397" t="str">
            <v>Main switch 20A 3 Polar T0-3-15683/I1/SVB-SW/+K25/1+ATX-I1</v>
          </cell>
        </row>
        <row r="398">
          <cell r="B398" t="str">
            <v>BUHLER</v>
          </cell>
          <cell r="C398" t="str">
            <v>SPPMES0775</v>
          </cell>
          <cell r="D398"/>
          <cell r="E398" t="str">
            <v>UXE-24530-251</v>
          </cell>
          <cell r="F398" t="str">
            <v>Main switch 32A 6 Polar T3-4-15682/I2/SVB</v>
          </cell>
        </row>
        <row r="399">
          <cell r="B399" t="str">
            <v>BUHLER</v>
          </cell>
          <cell r="C399" t="str">
            <v>SPPMES0105</v>
          </cell>
          <cell r="D399"/>
          <cell r="E399" t="str">
            <v>UNE-22207-053</v>
          </cell>
          <cell r="F399" t="str">
            <v>Main switch NZMH 6 100</v>
          </cell>
        </row>
        <row r="400">
          <cell r="B400" t="str">
            <v>BUHLER</v>
          </cell>
          <cell r="C400" t="str">
            <v>SPPMES0797</v>
          </cell>
          <cell r="D400"/>
          <cell r="E400" t="str">
            <v>UXE-24530-204</v>
          </cell>
          <cell r="F400" t="str">
            <v>Main Switch TO-3-15683/1/SVB</v>
          </cell>
        </row>
        <row r="401">
          <cell r="B401" t="str">
            <v>BUHLER</v>
          </cell>
          <cell r="C401" t="str">
            <v>SPPMES1090</v>
          </cell>
          <cell r="D401"/>
          <cell r="E401" t="str">
            <v>UNE-28401-013</v>
          </cell>
          <cell r="F401" t="str">
            <v>OVERLOAD RELAY 20-180A 230V AC 50/60HZ UNE-28401-013</v>
          </cell>
        </row>
        <row r="402">
          <cell r="B402" t="str">
            <v>BUHLER</v>
          </cell>
          <cell r="C402" t="str">
            <v>SPPMES0107</v>
          </cell>
          <cell r="D402"/>
          <cell r="E402" t="str">
            <v>UNE-22206-048</v>
          </cell>
          <cell r="F402" t="str">
            <v>power switch nsx630h</v>
          </cell>
        </row>
        <row r="403">
          <cell r="B403" t="str">
            <v>BUHLER</v>
          </cell>
          <cell r="C403" t="str">
            <v>SPPMES0800</v>
          </cell>
          <cell r="D403"/>
          <cell r="E403" t="str">
            <v>UXE-24530-252</v>
          </cell>
          <cell r="F403" t="str">
            <v>Main switch 25A 3 polar P1-25/I2/SVB-SW/HI11</v>
          </cell>
        </row>
        <row r="404">
          <cell r="B404" t="str">
            <v>BUHLER</v>
          </cell>
          <cell r="C404" t="str">
            <v>SPPMES0801</v>
          </cell>
          <cell r="D404"/>
          <cell r="E404" t="str">
            <v>UXE-24530-260</v>
          </cell>
          <cell r="F404" t="str">
            <v>Main switch 20A 6 Polar T0-4-15682/I1/SVB-SW</v>
          </cell>
        </row>
        <row r="405">
          <cell r="B405" t="str">
            <v>BUHLER</v>
          </cell>
          <cell r="C405" t="str">
            <v>SPPMES0806</v>
          </cell>
          <cell r="D405"/>
          <cell r="E405" t="str">
            <v>UXE-24530-308</v>
          </cell>
          <cell r="F405" t="str">
            <v xml:space="preserve">MAIN SWITCH 32A 6POLES T3-4-15682/12/SVB-SW, </v>
          </cell>
        </row>
        <row r="406">
          <cell r="B406" t="str">
            <v>BUHLER</v>
          </cell>
          <cell r="C406" t="str">
            <v>SPPMES0802</v>
          </cell>
          <cell r="D406"/>
          <cell r="E406" t="str">
            <v>UXE-24530-241</v>
          </cell>
          <cell r="F406" t="str">
            <v>Main switch P1-32/EA/SVB-SW/HI11</v>
          </cell>
        </row>
        <row r="407">
          <cell r="B407" t="str">
            <v>BUHLER</v>
          </cell>
          <cell r="C407" t="str">
            <v>SPPMES0111</v>
          </cell>
          <cell r="D407"/>
          <cell r="E407" t="str">
            <v>UNE-22207-003</v>
          </cell>
          <cell r="F407" t="str">
            <v>POWER SWITCH NZMH4 40A 3Pole</v>
          </cell>
        </row>
        <row r="408">
          <cell r="B408" t="str">
            <v>BUHLER</v>
          </cell>
          <cell r="C408" t="str">
            <v>SPPMES0803</v>
          </cell>
          <cell r="D408"/>
          <cell r="E408" t="str">
            <v>UXE-36040-003</v>
          </cell>
          <cell r="F408" t="str">
            <v>Motor rotation protection 75a</v>
          </cell>
        </row>
        <row r="409">
          <cell r="B409" t="str">
            <v>BUHLER</v>
          </cell>
          <cell r="C409" t="str">
            <v>SPPMES0112</v>
          </cell>
          <cell r="D409"/>
          <cell r="E409" t="str">
            <v>UNE-24490-001</v>
          </cell>
          <cell r="F409" t="str">
            <v>POWER SWITCH N6-63-63A 3Pole</v>
          </cell>
        </row>
        <row r="410">
          <cell r="B410" t="str">
            <v>BUHLER</v>
          </cell>
          <cell r="C410" t="str">
            <v>N/A</v>
          </cell>
          <cell r="D410"/>
          <cell r="E410" t="str">
            <v>UNE-24481-361</v>
          </cell>
          <cell r="F410" t="str">
            <v>CURRENT LIMITER 40A,CLPKZ2</v>
          </cell>
        </row>
        <row r="411">
          <cell r="B411" t="str">
            <v>BUHLER</v>
          </cell>
          <cell r="C411" t="str">
            <v>SPPMES0808</v>
          </cell>
          <cell r="D411"/>
          <cell r="E411" t="str">
            <v>UNE-24481-351</v>
          </cell>
          <cell r="F411" t="str">
            <v>HELP SWITCH NH1 11 -PKZZ</v>
          </cell>
        </row>
        <row r="412">
          <cell r="B412" t="str">
            <v>BUHLER</v>
          </cell>
          <cell r="C412" t="str">
            <v>SPPMES0805</v>
          </cell>
          <cell r="D412"/>
          <cell r="E412" t="str">
            <v>UXE-24530-307</v>
          </cell>
          <cell r="F412" t="str">
            <v>Main Switch 6Poles TO-4-15682/11/SVB-SW</v>
          </cell>
        </row>
        <row r="413">
          <cell r="B413" t="str">
            <v>BUHLER</v>
          </cell>
          <cell r="C413" t="str">
            <v>SPPMES0809</v>
          </cell>
          <cell r="D413"/>
          <cell r="E413" t="str">
            <v>UXE-24530-663</v>
          </cell>
          <cell r="F413" t="str">
            <v>Main switch P1-32/12H/SVB-SW/HI11</v>
          </cell>
        </row>
        <row r="414">
          <cell r="B414" t="str">
            <v>BUHLER</v>
          </cell>
          <cell r="C414" t="str">
            <v>SPPMES0811</v>
          </cell>
          <cell r="D414"/>
          <cell r="E414" t="str">
            <v>UXE-24533-001</v>
          </cell>
          <cell r="F414" t="str">
            <v>SERVICE SWITCH H4B1 KLO M</v>
          </cell>
        </row>
        <row r="415">
          <cell r="B415" t="str">
            <v>BUHLER</v>
          </cell>
          <cell r="C415" t="str">
            <v>SPPMES0812</v>
          </cell>
          <cell r="D415"/>
          <cell r="E415" t="str">
            <v>30630</v>
          </cell>
          <cell r="F415" t="str">
            <v>MCCB 160A 3P 36KA Adjustable type merin gerlin</v>
          </cell>
        </row>
        <row r="416">
          <cell r="B416" t="str">
            <v>BUHLER</v>
          </cell>
          <cell r="C416" t="str">
            <v>SPPMES0810</v>
          </cell>
          <cell r="D416"/>
          <cell r="E416" t="str">
            <v>UNE-22205-041</v>
          </cell>
          <cell r="F416" t="str">
            <v>Power switch NS100H/3PH (29004)</v>
          </cell>
        </row>
        <row r="417">
          <cell r="B417" t="str">
            <v>BUHLER</v>
          </cell>
          <cell r="C417" t="str">
            <v>SPPMES0813</v>
          </cell>
          <cell r="D417"/>
          <cell r="E417" t="str">
            <v>UNE-22205-043</v>
          </cell>
          <cell r="F417" t="str">
            <v>Power switch ns250h</v>
          </cell>
        </row>
        <row r="418">
          <cell r="B418" t="str">
            <v>BUHLER</v>
          </cell>
          <cell r="C418" t="str">
            <v>SPPMES0814</v>
          </cell>
          <cell r="D418"/>
          <cell r="E418" t="str">
            <v>UNE-22206-041</v>
          </cell>
          <cell r="F418" t="str">
            <v>Power switch NSX 100H</v>
          </cell>
        </row>
        <row r="419">
          <cell r="B419" t="str">
            <v>BUHLER</v>
          </cell>
          <cell r="C419" t="str">
            <v>SPPMES0113</v>
          </cell>
          <cell r="D419"/>
          <cell r="E419" t="str">
            <v>UNE-22206-043</v>
          </cell>
          <cell r="F419" t="str">
            <v>Power Switch NSX250H</v>
          </cell>
        </row>
        <row r="420">
          <cell r="B420" t="str">
            <v>BUHLER</v>
          </cell>
          <cell r="C420" t="str">
            <v>SPPMES0816</v>
          </cell>
          <cell r="D420"/>
          <cell r="E420" t="str">
            <v>UNE-22206-064</v>
          </cell>
          <cell r="F420" t="str">
            <v>Trigger TM63D</v>
          </cell>
        </row>
        <row r="421">
          <cell r="B421" t="str">
            <v>BUHLER</v>
          </cell>
          <cell r="C421" t="str">
            <v>SPPMES0817</v>
          </cell>
          <cell r="D421"/>
          <cell r="E421" t="str">
            <v>MER38513</v>
          </cell>
          <cell r="F421" t="str">
            <v>CIRCUIT BREAKER 40A</v>
          </cell>
        </row>
        <row r="422">
          <cell r="B422" t="str">
            <v>BUHLER</v>
          </cell>
          <cell r="C422" t="str">
            <v>SPPMES0815</v>
          </cell>
          <cell r="D422"/>
          <cell r="E422" t="str">
            <v>UNE-22206-042</v>
          </cell>
          <cell r="F422" t="str">
            <v>Power switch nsx160h</v>
          </cell>
        </row>
        <row r="423">
          <cell r="B423" t="str">
            <v>BUHLER</v>
          </cell>
          <cell r="C423" t="str">
            <v>SPPMES0820</v>
          </cell>
          <cell r="D423"/>
          <cell r="E423" t="str">
            <v>UNE-22200-135</v>
          </cell>
          <cell r="F423" t="str">
            <v>Automatic safety switch 2A/SP</v>
          </cell>
        </row>
        <row r="424">
          <cell r="B424" t="str">
            <v>BUHLER</v>
          </cell>
          <cell r="C424" t="str">
            <v>SPPMES0818</v>
          </cell>
          <cell r="D424"/>
          <cell r="E424" t="str">
            <v>MER38660</v>
          </cell>
          <cell r="F424" t="str">
            <v>CIRCUIT BREAKER 15A</v>
          </cell>
        </row>
        <row r="425">
          <cell r="B425" t="str">
            <v>BUHLER</v>
          </cell>
          <cell r="C425" t="str">
            <v>SPPMES0819</v>
          </cell>
          <cell r="D425"/>
          <cell r="E425" t="str">
            <v>MER38662</v>
          </cell>
          <cell r="F425" t="str">
            <v>CIRCUIT BREAKER 25A</v>
          </cell>
        </row>
        <row r="426">
          <cell r="B426" t="str">
            <v>BUHLER</v>
          </cell>
          <cell r="C426" t="str">
            <v>SPPMES0114</v>
          </cell>
          <cell r="D426"/>
          <cell r="E426" t="str">
            <v>UNE-22205-026</v>
          </cell>
          <cell r="F426" t="str">
            <v>Power switch ns 80</v>
          </cell>
        </row>
        <row r="427">
          <cell r="B427" t="str">
            <v>BUHLER</v>
          </cell>
          <cell r="C427" t="str">
            <v>SPPMES0117</v>
          </cell>
          <cell r="D427"/>
          <cell r="E427" t="str">
            <v>UNE-22203-137</v>
          </cell>
          <cell r="F427" t="str">
            <v>Automatic safety switch 11Pol 4A</v>
          </cell>
        </row>
        <row r="428">
          <cell r="B428" t="str">
            <v>BUHLER</v>
          </cell>
          <cell r="C428" t="str">
            <v>SPPMES0821</v>
          </cell>
          <cell r="D428"/>
          <cell r="E428" t="str">
            <v>UNE-22200-201</v>
          </cell>
          <cell r="F428" t="str">
            <v>Automatic safety switch 1 6A,C60H</v>
          </cell>
        </row>
        <row r="429">
          <cell r="B429" t="str">
            <v>BUHLER</v>
          </cell>
          <cell r="C429" t="str">
            <v>SPPMES0823</v>
          </cell>
          <cell r="D429"/>
          <cell r="E429" t="str">
            <v>UNE-22203-138</v>
          </cell>
          <cell r="F429" t="str">
            <v>Automatic safety switch 201 6A</v>
          </cell>
        </row>
        <row r="430">
          <cell r="B430" t="str">
            <v>BUHLER</v>
          </cell>
          <cell r="C430" t="str">
            <v>SPPMES0824</v>
          </cell>
          <cell r="D430"/>
          <cell r="E430" t="str">
            <v>UNE-22203-236</v>
          </cell>
          <cell r="F430" t="str">
            <v>AUTOMATIC SAFETY SWITCH 3A 1, UNE-22203-236</v>
          </cell>
        </row>
        <row r="431">
          <cell r="B431" t="str">
            <v>BUHLER</v>
          </cell>
          <cell r="C431" t="str">
            <v>SPPMES0796</v>
          </cell>
          <cell r="D431"/>
          <cell r="E431" t="str">
            <v>UNE-22200-051</v>
          </cell>
          <cell r="F431" t="str">
            <v>MCB 6A Multipole 1X</v>
          </cell>
        </row>
        <row r="432">
          <cell r="B432" t="str">
            <v>BUHLER</v>
          </cell>
          <cell r="C432" t="str">
            <v>SPPMES1762</v>
          </cell>
          <cell r="D432" t="str">
            <v>UVV-0025</v>
          </cell>
          <cell r="E432" t="str">
            <v>UVV-00259-870</v>
          </cell>
          <cell r="F432" t="str">
            <v>AUXILLARY SWITCH BLOCK WITHOUT SWITCH 3TX4010-2A</v>
          </cell>
        </row>
        <row r="433">
          <cell r="B433" t="str">
            <v>BUHLER</v>
          </cell>
          <cell r="C433" t="str">
            <v>SPPMES0825</v>
          </cell>
          <cell r="D433"/>
          <cell r="E433" t="str">
            <v>UNE-22203-302</v>
          </cell>
          <cell r="F433" t="str">
            <v>Automatic safety switch</v>
          </cell>
        </row>
        <row r="434">
          <cell r="B434" t="str">
            <v>BUHLER</v>
          </cell>
          <cell r="C434" t="str">
            <v>SPPMES0822</v>
          </cell>
          <cell r="D434"/>
          <cell r="E434" t="str">
            <v>UNE-22200-140</v>
          </cell>
          <cell r="F434" t="str">
            <v>Automatic safety switch (Breaker 10A/SP,C60)</v>
          </cell>
        </row>
        <row r="435">
          <cell r="B435" t="str">
            <v>BUHLER</v>
          </cell>
          <cell r="C435" t="str">
            <v>SPPMES0828</v>
          </cell>
          <cell r="D435"/>
          <cell r="E435" t="str">
            <v>UVV-00056-107</v>
          </cell>
          <cell r="F435" t="str">
            <v>Multiswitch WA731LS</v>
          </cell>
        </row>
        <row r="436">
          <cell r="B436" t="str">
            <v>BUHLER</v>
          </cell>
          <cell r="C436" t="str">
            <v>SPPMES0827</v>
          </cell>
          <cell r="D436"/>
          <cell r="E436" t="str">
            <v>UVV-00056-108</v>
          </cell>
          <cell r="F436" t="str">
            <v>Plug Strip CU400272</v>
          </cell>
        </row>
        <row r="437">
          <cell r="B437" t="str">
            <v>BUHLER</v>
          </cell>
          <cell r="C437" t="str">
            <v>SPPMES0826</v>
          </cell>
          <cell r="D437"/>
          <cell r="E437" t="str">
            <v>UNS-16142-001</v>
          </cell>
          <cell r="F437" t="str">
            <v>MANUAL SWITCH 3 WAY</v>
          </cell>
        </row>
        <row r="438">
          <cell r="B438" t="str">
            <v>BUHLER</v>
          </cell>
          <cell r="C438" t="str">
            <v>SPPMES0830</v>
          </cell>
          <cell r="D438"/>
          <cell r="E438" t="str">
            <v>3SE3100IF</v>
          </cell>
          <cell r="F438" t="str">
            <v>MICRO SWITCH 6A 230V</v>
          </cell>
        </row>
        <row r="439">
          <cell r="B439" t="str">
            <v>BUHLER</v>
          </cell>
          <cell r="C439" t="str">
            <v>SPPMES0829</v>
          </cell>
          <cell r="D439"/>
          <cell r="E439" t="str">
            <v>UVV-00123-357</v>
          </cell>
          <cell r="F439" t="str">
            <v>ON-Off Switch TO-5-8346/Z Part No15018</v>
          </cell>
        </row>
        <row r="440">
          <cell r="B440" t="str">
            <v>BUHLER</v>
          </cell>
          <cell r="C440" t="str">
            <v>SPPMES0831</v>
          </cell>
          <cell r="D440"/>
          <cell r="E440" t="str">
            <v>UNE-22150-011</v>
          </cell>
          <cell r="F440" t="str">
            <v>Automatic safety switch 4x10A</v>
          </cell>
        </row>
        <row r="441">
          <cell r="B441" t="str">
            <v>BUHLER</v>
          </cell>
          <cell r="C441" t="str">
            <v>SPPMES0832</v>
          </cell>
          <cell r="D441"/>
          <cell r="E441" t="str">
            <v>UNE-26001-021</v>
          </cell>
          <cell r="F441" t="str">
            <v>LIMIT SWITCH with swivel lever IP 67</v>
          </cell>
        </row>
        <row r="442">
          <cell r="B442" t="str">
            <v>BUHLER</v>
          </cell>
          <cell r="C442" t="str">
            <v>SPPMES0833</v>
          </cell>
          <cell r="D442"/>
          <cell r="E442" t="str">
            <v>UNE-26002-123</v>
          </cell>
          <cell r="F442" t="str">
            <v>positioning switch 3SE5 122-0CE01</v>
          </cell>
        </row>
        <row r="443">
          <cell r="B443" t="str">
            <v>BUHLER</v>
          </cell>
          <cell r="C443" t="str">
            <v>SPPMES0835</v>
          </cell>
          <cell r="D443"/>
          <cell r="E443" t="str">
            <v>UNE-26080-001</v>
          </cell>
          <cell r="F443" t="str">
            <v>SAFETY POSITION SWITCH 380V 10A</v>
          </cell>
        </row>
        <row r="444">
          <cell r="B444" t="str">
            <v>BUHLER</v>
          </cell>
          <cell r="C444" t="str">
            <v>SPPMES0118</v>
          </cell>
          <cell r="D444"/>
          <cell r="E444" t="str">
            <v>UNE-26201-001</v>
          </cell>
          <cell r="F444" t="str">
            <v>Level limit switch ftc 968 250V</v>
          </cell>
        </row>
        <row r="445">
          <cell r="B445" t="str">
            <v>BUHLER</v>
          </cell>
          <cell r="C445" t="str">
            <v>SPPMES0834</v>
          </cell>
          <cell r="D445"/>
          <cell r="E445" t="str">
            <v>UNE-26001-001</v>
          </cell>
          <cell r="F445" t="str">
            <v>POSITION SWITCH 3SE3 120 500V 6A 230V</v>
          </cell>
        </row>
        <row r="446">
          <cell r="B446" t="str">
            <v>BUHLER</v>
          </cell>
          <cell r="C446" t="str">
            <v>SPPMES0838</v>
          </cell>
          <cell r="D446"/>
          <cell r="E446" t="str">
            <v>UXE-20201-032</v>
          </cell>
          <cell r="F446" t="str">
            <v>Illumination part WM 113/W1 230V ,50/60HZ</v>
          </cell>
        </row>
        <row r="447">
          <cell r="B447" t="str">
            <v>BUHLER</v>
          </cell>
          <cell r="C447" t="str">
            <v>SPPMES0837</v>
          </cell>
          <cell r="D447"/>
          <cell r="E447" t="str">
            <v>UXE-26007-001</v>
          </cell>
          <cell r="F447" t="str">
            <v xml:space="preserve">LIMIT SWITCH  </v>
          </cell>
        </row>
        <row r="448">
          <cell r="B448" t="str">
            <v>BUHLER</v>
          </cell>
          <cell r="C448" t="str">
            <v>SPPMES0836</v>
          </cell>
          <cell r="D448"/>
          <cell r="E448" t="str">
            <v>UXE-26101-021</v>
          </cell>
          <cell r="F448" t="str">
            <v>Micro switch XGK-88-J47</v>
          </cell>
        </row>
        <row r="449">
          <cell r="B449" t="str">
            <v>BUHLER</v>
          </cell>
          <cell r="C449" t="str">
            <v>SPPMES0120</v>
          </cell>
          <cell r="D449"/>
          <cell r="E449" t="str">
            <v>UXS-39000-003</v>
          </cell>
          <cell r="F449" t="str">
            <v>PRESSURE SWITCH</v>
          </cell>
        </row>
        <row r="450">
          <cell r="B450" t="str">
            <v>BUHLER</v>
          </cell>
          <cell r="C450" t="str">
            <v>SPPMMS0004</v>
          </cell>
          <cell r="D450"/>
          <cell r="E450" t="str">
            <v>UNS-16246-001</v>
          </cell>
          <cell r="F450" t="str">
            <v>ROLL LEVER VALVE WRV</v>
          </cell>
        </row>
        <row r="451">
          <cell r="B451" t="str">
            <v>BUHLER</v>
          </cell>
          <cell r="C451" t="str">
            <v>SPPMES1032</v>
          </cell>
          <cell r="D451"/>
          <cell r="E451" t="str">
            <v>UXE-20201-022</v>
          </cell>
          <cell r="F451" t="str">
            <v xml:space="preserve">ILLUMINATION PART WM 108/W1/N 230V 50/60HZ </v>
          </cell>
        </row>
        <row r="452">
          <cell r="B452" t="str">
            <v>BUHLER</v>
          </cell>
          <cell r="C452" t="str">
            <v>SPPMES0839</v>
          </cell>
          <cell r="D452"/>
          <cell r="E452" t="str">
            <v>UNE-24445-361</v>
          </cell>
          <cell r="F452" t="str">
            <v>Key Operated switch No. 465 ZB4-BG2</v>
          </cell>
        </row>
        <row r="453">
          <cell r="B453" t="str">
            <v>BUHLER</v>
          </cell>
          <cell r="C453" t="str">
            <v>SPPMES0121</v>
          </cell>
          <cell r="D453"/>
          <cell r="E453" t="str">
            <v>UNE-24445-311</v>
          </cell>
          <cell r="F453" t="str">
            <v xml:space="preserve">Toggle switch black </v>
          </cell>
        </row>
        <row r="454">
          <cell r="B454" t="str">
            <v>BUHLER</v>
          </cell>
          <cell r="C454" t="str">
            <v>SPPMES1501</v>
          </cell>
          <cell r="D454" t="str">
            <v>4445-192</v>
          </cell>
          <cell r="E454" t="str">
            <v>UNE-24445-192</v>
          </cell>
          <cell r="F454" t="str">
            <v xml:space="preserve">AUXILIARY SWITCH BLOCK 2 NO </v>
          </cell>
        </row>
        <row r="455">
          <cell r="B455" t="str">
            <v>BUHLER</v>
          </cell>
          <cell r="C455" t="str">
            <v>SPPMES1751</v>
          </cell>
          <cell r="D455" t="str">
            <v>4424-032</v>
          </cell>
          <cell r="E455" t="str">
            <v>UNE-24424-032</v>
          </cell>
          <cell r="F455" t="str">
            <v>ILLUMINATED PUSH BUTTON IP65</v>
          </cell>
        </row>
        <row r="456">
          <cell r="B456" t="str">
            <v>BUHLER</v>
          </cell>
          <cell r="C456" t="str">
            <v>SPPMES1752</v>
          </cell>
          <cell r="D456" t="str">
            <v>SPPMES1752</v>
          </cell>
          <cell r="E456" t="str">
            <v>UNE-32023-404</v>
          </cell>
          <cell r="F456" t="str">
            <v>QUICK RELEASE FASTENER</v>
          </cell>
        </row>
        <row r="457">
          <cell r="B457" t="str">
            <v>BUHLER</v>
          </cell>
          <cell r="C457" t="str">
            <v>SPPMES0840</v>
          </cell>
          <cell r="D457"/>
          <cell r="E457" t="str">
            <v>UNE-24444-304</v>
          </cell>
          <cell r="F457" t="str">
            <v>LOWER PART 1023</v>
          </cell>
        </row>
        <row r="458">
          <cell r="B458" t="str">
            <v>BUHLER</v>
          </cell>
          <cell r="C458" t="str">
            <v>SPPMES0842</v>
          </cell>
          <cell r="D458"/>
          <cell r="E458" t="str">
            <v>UNE-24445-401</v>
          </cell>
          <cell r="F458" t="str">
            <v>Spare Keys Nr.455 ZBG-455</v>
          </cell>
        </row>
        <row r="459">
          <cell r="B459" t="str">
            <v>BUHLER</v>
          </cell>
          <cell r="C459" t="str">
            <v>SPPMES0127</v>
          </cell>
          <cell r="D459"/>
          <cell r="E459" t="str">
            <v>UVV-00088-452</v>
          </cell>
          <cell r="F459" t="str">
            <v>Helical geared motor ,0.55KW,RPM-1380/181R27 DRS71M4 Repl.of 011105187.3.12.02001</v>
          </cell>
        </row>
        <row r="460">
          <cell r="B460" t="str">
            <v>BUHLER</v>
          </cell>
          <cell r="C460" t="str">
            <v>SPPMES0126</v>
          </cell>
          <cell r="D460"/>
          <cell r="E460" t="str">
            <v>UVV-00078-382</v>
          </cell>
          <cell r="F460" t="str">
            <v>Helical geared motor R47,KW - 0.55 ,RPM-1380/24Repl.of 011101592.3.02.02001</v>
          </cell>
        </row>
        <row r="461">
          <cell r="B461" t="str">
            <v>BUHLER</v>
          </cell>
          <cell r="C461" t="str">
            <v>SPPMES0125</v>
          </cell>
          <cell r="D461"/>
          <cell r="E461" t="str">
            <v>UVV-00078-381</v>
          </cell>
          <cell r="F461" t="str">
            <v>Helical geared motor R47,KW - 1.5 ,RPM-1400/43, Repl.of 011101610.3.04.02001</v>
          </cell>
        </row>
        <row r="462">
          <cell r="B462" t="str">
            <v>BUHLER</v>
          </cell>
          <cell r="C462" t="str">
            <v>SPPMES1766</v>
          </cell>
          <cell r="D462" t="str">
            <v>UVV-0025</v>
          </cell>
          <cell r="E462" t="str">
            <v>UVV-00259-226</v>
          </cell>
          <cell r="F462" t="str">
            <v xml:space="preserve">HELICAL GEAR UNIT 4KW,RPM2948 </v>
          </cell>
        </row>
        <row r="463">
          <cell r="B463" t="str">
            <v>BUHLER</v>
          </cell>
          <cell r="C463" t="str">
            <v>N/A</v>
          </cell>
          <cell r="D463"/>
          <cell r="E463" t="str">
            <v>UNE-34110-193</v>
          </cell>
          <cell r="F463" t="str">
            <v>Ammeter 48x48 600/1200/1</v>
          </cell>
        </row>
        <row r="464">
          <cell r="B464" t="str">
            <v>BUHLER</v>
          </cell>
          <cell r="C464" t="str">
            <v>SPPMES0845</v>
          </cell>
          <cell r="D464"/>
          <cell r="E464" t="str">
            <v>EKP-84288-820</v>
          </cell>
          <cell r="F464" t="str">
            <v>Socket elevator head runing sensor</v>
          </cell>
        </row>
        <row r="465">
          <cell r="B465" t="str">
            <v>BUHLER</v>
          </cell>
          <cell r="C465" t="str">
            <v>SPPMES1759</v>
          </cell>
          <cell r="D465" t="str">
            <v>SPPMES1759</v>
          </cell>
          <cell r="E465" t="str">
            <v>EKP-84288-810</v>
          </cell>
          <cell r="F465" t="str">
            <v>SOCKET OUTLET FOR ELEVATOR</v>
          </cell>
        </row>
        <row r="466">
          <cell r="B466" t="str">
            <v>BUHLER</v>
          </cell>
          <cell r="C466" t="str">
            <v>SPPMES0848</v>
          </cell>
          <cell r="D466"/>
          <cell r="E466" t="str">
            <v>UVV-00125-523</v>
          </cell>
          <cell r="F466" t="str">
            <v>Limit valve transmitter HPL440/400KW</v>
          </cell>
        </row>
        <row r="467">
          <cell r="B467" t="str">
            <v>BUHLER</v>
          </cell>
          <cell r="C467" t="str">
            <v>SPPMES0846</v>
          </cell>
          <cell r="D467"/>
          <cell r="E467" t="str">
            <v>UVV-00073-645</v>
          </cell>
          <cell r="F467" t="str">
            <v>Limit valve transmitter HPL440/400KW</v>
          </cell>
        </row>
        <row r="468">
          <cell r="B468" t="str">
            <v>BUHLER</v>
          </cell>
          <cell r="C468" t="str">
            <v>SPPMES0844</v>
          </cell>
          <cell r="D468"/>
          <cell r="E468" t="str">
            <v>UXE-40042-231</v>
          </cell>
          <cell r="F468" t="str">
            <v>Safety door interlocking TZFWS Key . 24vdc</v>
          </cell>
        </row>
        <row r="469">
          <cell r="B469" t="str">
            <v>BUHLER</v>
          </cell>
          <cell r="C469" t="str">
            <v>SPPMES0847</v>
          </cell>
          <cell r="D469"/>
          <cell r="E469" t="str">
            <v>UNE-92020-001</v>
          </cell>
          <cell r="F469" t="str">
            <v>Turning Knob D111</v>
          </cell>
        </row>
        <row r="470">
          <cell r="B470" t="str">
            <v>BUHLER</v>
          </cell>
          <cell r="C470" t="str">
            <v>SPPMMS0006</v>
          </cell>
          <cell r="D470"/>
          <cell r="E470" t="str">
            <v>UVV-00110-414</v>
          </cell>
          <cell r="F470" t="str">
            <v>Vegavib 62 rope shorting set</v>
          </cell>
        </row>
        <row r="471">
          <cell r="B471" t="str">
            <v>BUHLER</v>
          </cell>
          <cell r="C471" t="str">
            <v>SPPMES0849</v>
          </cell>
          <cell r="D471"/>
          <cell r="E471" t="str">
            <v>UNS-43041-053</v>
          </cell>
          <cell r="F471" t="str">
            <v>Water counter D030 G 1/2" DN6</v>
          </cell>
        </row>
        <row r="472">
          <cell r="B472" t="str">
            <v>BUHLER</v>
          </cell>
          <cell r="C472" t="str">
            <v>SPPMMS0158</v>
          </cell>
          <cell r="D472"/>
          <cell r="E472" t="str">
            <v>UNE-24444-351</v>
          </cell>
          <cell r="F472" t="str">
            <v>AUXILLIARY SWITCH BLOCK WITH LAMP</v>
          </cell>
        </row>
        <row r="473">
          <cell r="B473" t="str">
            <v>BUHLER</v>
          </cell>
          <cell r="C473" t="str">
            <v>SPPMMS0153</v>
          </cell>
          <cell r="D473"/>
          <cell r="E473" t="str">
            <v>UNE-24444-101</v>
          </cell>
          <cell r="F473" t="str">
            <v>HEAD SUB ASSEMBLY GREEN PUSH BUTTON</v>
          </cell>
        </row>
        <row r="474">
          <cell r="B474" t="str">
            <v>BUHLER</v>
          </cell>
          <cell r="C474" t="str">
            <v>SPPMMS0345</v>
          </cell>
          <cell r="D474"/>
          <cell r="E474" t="str">
            <v>UVV-00131-765</v>
          </cell>
          <cell r="F474" t="str">
            <v>Helical gear motor 0.37KW,RPM1380,R47 DRS71S4BE05HF (Repl RF62 DT71D4BM/HF)</v>
          </cell>
        </row>
        <row r="475">
          <cell r="B475" t="str">
            <v>BUHLER</v>
          </cell>
          <cell r="C475" t="str">
            <v>SPPMES0130</v>
          </cell>
          <cell r="D475"/>
          <cell r="E475" t="str">
            <v>UVV-00078-377</v>
          </cell>
          <cell r="F475" t="str">
            <v>Helical geared motor RF47,KW-  0.75 ,RPM-1400/159,Repl.of 011103063.3.04.02002</v>
          </cell>
        </row>
        <row r="476">
          <cell r="B476" t="str">
            <v>BUHLER</v>
          </cell>
          <cell r="C476" t="str">
            <v>SPPMES0131</v>
          </cell>
          <cell r="D476"/>
          <cell r="E476" t="str">
            <v>UVV-00078-378</v>
          </cell>
          <cell r="F476" t="str">
            <v>Helical geared motor RF47,KW - 1.37 ,RPM-1380/46Repl.of 011103063.3.05.02001</v>
          </cell>
        </row>
        <row r="477">
          <cell r="B477" t="str">
            <v>BUHLER</v>
          </cell>
          <cell r="C477" t="str">
            <v>SPPMES0129</v>
          </cell>
          <cell r="D477"/>
          <cell r="E477" t="str">
            <v>UVV-00078-376</v>
          </cell>
          <cell r="F477" t="str">
            <v>Parallel shaft Helical geared motor,KW - 0.75 ,RPM-1410/60,FAF67 Repl.of 011103063.3.01.03001</v>
          </cell>
        </row>
        <row r="478">
          <cell r="B478" t="str">
            <v>BUHLER</v>
          </cell>
          <cell r="C478" t="str">
            <v>N/A</v>
          </cell>
          <cell r="D478"/>
          <cell r="E478" t="str">
            <v>UXE-36183-602</v>
          </cell>
          <cell r="F478" t="str">
            <v>FILTER CONTROL SYSTEM WITH VALVE INTEGRATED DOUBLE 115/230VAC ATEX WITHOUT UXE-36183-602</v>
          </cell>
        </row>
        <row r="479">
          <cell r="B479" t="str">
            <v>BUHLER</v>
          </cell>
          <cell r="C479" t="str">
            <v>SPPMES0132</v>
          </cell>
          <cell r="D479"/>
          <cell r="E479" t="str">
            <v>EKP-83122-810</v>
          </cell>
          <cell r="F479" t="str">
            <v>Scale control unit 24VDC MEAF</v>
          </cell>
        </row>
        <row r="480">
          <cell r="B480" t="str">
            <v>BUHLER</v>
          </cell>
          <cell r="C480" t="str">
            <v>SPPMES0850</v>
          </cell>
          <cell r="D480"/>
          <cell r="E480" t="str">
            <v>EKP-83118-810</v>
          </cell>
          <cell r="F480" t="str">
            <v>Control unit MVRY 115V/230V Withouth differntial pressure mearsurement</v>
          </cell>
        </row>
        <row r="481">
          <cell r="B481" t="str">
            <v>BUHLER</v>
          </cell>
          <cell r="C481" t="str">
            <v>SPPMES0852</v>
          </cell>
          <cell r="D481"/>
          <cell r="E481" t="str">
            <v>EKH-94006-810</v>
          </cell>
          <cell r="F481" t="str">
            <v>FILTER CONTROL UNIT PGF 1993/380 50/60HZ</v>
          </cell>
        </row>
        <row r="482">
          <cell r="B482" t="str">
            <v>BUHLER</v>
          </cell>
          <cell r="C482" t="str">
            <v>SPPMES0851</v>
          </cell>
          <cell r="D482"/>
          <cell r="E482" t="str">
            <v>RDN-84002-810</v>
          </cell>
          <cell r="F482" t="str">
            <v>SHAFT SPEED MONITOR</v>
          </cell>
        </row>
        <row r="483">
          <cell r="B483" t="str">
            <v>BUHLER</v>
          </cell>
          <cell r="C483" t="str">
            <v>SPPMES0134</v>
          </cell>
          <cell r="D483"/>
          <cell r="E483" t="str">
            <v>EKH-84252-810</v>
          </cell>
          <cell r="F483" t="str">
            <v>WEIGHER CONTROL UNIT 220V 50/60HZ</v>
          </cell>
        </row>
        <row r="484">
          <cell r="B484" t="str">
            <v>BUHLER</v>
          </cell>
          <cell r="C484" t="str">
            <v>SPPMES0135</v>
          </cell>
          <cell r="D484"/>
          <cell r="E484" t="str">
            <v>UYZ-38825-452</v>
          </cell>
          <cell r="F484" t="str">
            <v>HEATING 180E 220V</v>
          </cell>
        </row>
        <row r="485">
          <cell r="B485" t="str">
            <v>BUHLER</v>
          </cell>
          <cell r="C485" t="str">
            <v>SPPMES0854</v>
          </cell>
          <cell r="D485"/>
          <cell r="E485" t="str">
            <v>UXE-36620-215</v>
          </cell>
          <cell r="F485" t="str">
            <v>Signal converter 0-20</v>
          </cell>
        </row>
        <row r="486">
          <cell r="B486" t="str">
            <v>BUHLER</v>
          </cell>
          <cell r="C486" t="str">
            <v>SPPMES0855</v>
          </cell>
          <cell r="D486"/>
          <cell r="E486" t="str">
            <v>UVV-00078-375</v>
          </cell>
          <cell r="F486" t="str">
            <v>Helical geared motor RF47,KW- 0.37,RPM-1380/12,Repl.of 011103065.3.02.02001</v>
          </cell>
        </row>
        <row r="487">
          <cell r="B487" t="str">
            <v>BUHLER</v>
          </cell>
          <cell r="C487" t="str">
            <v>SPPMES0185</v>
          </cell>
          <cell r="D487"/>
          <cell r="E487" t="str">
            <v>UXM-14321-311</v>
          </cell>
          <cell r="F487" t="str">
            <v>Three Phase Motor 100L 28 1.5KW V5 240/415V D/Y 50HZ</v>
          </cell>
        </row>
        <row r="488">
          <cell r="B488" t="str">
            <v>BUHLER</v>
          </cell>
          <cell r="C488" t="str">
            <v>SPPMES0853</v>
          </cell>
          <cell r="D488"/>
          <cell r="E488" t="str">
            <v>EKP-80058-810</v>
          </cell>
          <cell r="F488" t="str">
            <v>Control universal MEAG 115/230V</v>
          </cell>
        </row>
        <row r="489">
          <cell r="B489" t="str">
            <v>BUHLER</v>
          </cell>
          <cell r="C489" t="str">
            <v>SPPMES0856</v>
          </cell>
          <cell r="D489"/>
          <cell r="E489" t="str">
            <v>REG864341</v>
          </cell>
          <cell r="F489" t="str">
            <v>SIGNAL GLASS</v>
          </cell>
        </row>
        <row r="490">
          <cell r="B490" t="str">
            <v>BUHLER</v>
          </cell>
          <cell r="C490" t="str">
            <v>SPPMES0133</v>
          </cell>
          <cell r="D490"/>
          <cell r="E490" t="str">
            <v>EKP-83174-810</v>
          </cell>
          <cell r="F490" t="str">
            <v>Retrofit (CSMU-95037-810) Vibro Control Unit DFAC-1.1</v>
          </cell>
        </row>
        <row r="491">
          <cell r="B491" t="str">
            <v>BUHLER</v>
          </cell>
          <cell r="C491" t="str">
            <v>SPPMES0858</v>
          </cell>
          <cell r="D491"/>
          <cell r="E491" t="str">
            <v>UNE-12204-006</v>
          </cell>
          <cell r="F491" t="str">
            <v>Current transformer ta1233</v>
          </cell>
        </row>
        <row r="492">
          <cell r="B492" t="str">
            <v>BUHLER</v>
          </cell>
          <cell r="C492" t="str">
            <v>SPPMES0857</v>
          </cell>
          <cell r="D492"/>
          <cell r="E492" t="str">
            <v>UNE-12204-001</v>
          </cell>
          <cell r="F492" t="str">
            <v xml:space="preserve">CURRENT TRANSFORMER TA1BB 50/1A, </v>
          </cell>
        </row>
        <row r="493">
          <cell r="B493" t="str">
            <v>BUHLER</v>
          </cell>
          <cell r="C493" t="str">
            <v>SPPMES1352</v>
          </cell>
          <cell r="D493"/>
          <cell r="E493" t="str">
            <v>UNE-12204-004</v>
          </cell>
          <cell r="F493" t="str">
            <v>CURRENT TRANSFORMER TAIBB 100/1 UNE-12204-004</v>
          </cell>
        </row>
        <row r="494">
          <cell r="B494" t="str">
            <v>BUHLER</v>
          </cell>
          <cell r="C494" t="str">
            <v>SPPMES0137</v>
          </cell>
          <cell r="D494"/>
          <cell r="E494" t="str">
            <v>UNE-12105-067</v>
          </cell>
          <cell r="F494" t="str">
            <v>Separating transformer 1-phase 1000VA , 380 TO 440V</v>
          </cell>
        </row>
        <row r="495">
          <cell r="B495" t="str">
            <v>BUHLER</v>
          </cell>
          <cell r="C495" t="str">
            <v>SPPMES0138</v>
          </cell>
          <cell r="D495"/>
          <cell r="E495" t="str">
            <v>UXE-12120-011</v>
          </cell>
          <cell r="F495" t="str">
            <v>Separating transformer 1-phase 1000VA , 380 TO 500V</v>
          </cell>
        </row>
        <row r="496">
          <cell r="B496" t="str">
            <v>BUHLER</v>
          </cell>
          <cell r="C496" t="str">
            <v>SPPMES0139</v>
          </cell>
          <cell r="D496"/>
          <cell r="E496" t="str">
            <v>UNE-24484-060</v>
          </cell>
          <cell r="F496" t="str">
            <v>Current limiter GV1-L3</v>
          </cell>
        </row>
        <row r="497">
          <cell r="B497" t="str">
            <v>BUHLER</v>
          </cell>
          <cell r="C497" t="str">
            <v>SPPMES0859</v>
          </cell>
          <cell r="D497"/>
          <cell r="E497" t="str">
            <v>UNE-12204-023</v>
          </cell>
          <cell r="F497" t="str">
            <v>Current transformer tas81</v>
          </cell>
        </row>
        <row r="498">
          <cell r="B498" t="str">
            <v>BUHLER</v>
          </cell>
          <cell r="C498" t="str">
            <v>SPPMES0860</v>
          </cell>
          <cell r="D498"/>
          <cell r="E498" t="str">
            <v>UNE-13080-001</v>
          </cell>
          <cell r="F498" t="str">
            <v>Throttle VD08</v>
          </cell>
        </row>
        <row r="499">
          <cell r="B499" t="str">
            <v>BUHLER</v>
          </cell>
          <cell r="C499" t="str">
            <v>SPPMES0861</v>
          </cell>
          <cell r="D499"/>
          <cell r="E499" t="str">
            <v>UNE-36900-003</v>
          </cell>
          <cell r="F499" t="str">
            <v>POWER FAIL RELAY 50/60HZ 415V</v>
          </cell>
        </row>
        <row r="500">
          <cell r="B500" t="str">
            <v>BUHLER</v>
          </cell>
          <cell r="C500" t="str">
            <v>N/A</v>
          </cell>
          <cell r="D500"/>
          <cell r="E500" t="str">
            <v>UNE-36013-002</v>
          </cell>
          <cell r="F500" t="str">
            <v xml:space="preserve">Shaft Speed Monitor DD0116 </v>
          </cell>
        </row>
        <row r="501">
          <cell r="B501" t="str">
            <v>BUHLER</v>
          </cell>
          <cell r="C501" t="str">
            <v>SPPMES0862</v>
          </cell>
          <cell r="D501"/>
          <cell r="E501" t="str">
            <v>UNE-36011-002</v>
          </cell>
          <cell r="F501" t="str">
            <v>Shaft Speed Monitor DD0116 (Rep UNE-36011-003)</v>
          </cell>
        </row>
        <row r="502">
          <cell r="B502" t="str">
            <v>BUHLER</v>
          </cell>
          <cell r="C502" t="str">
            <v>SPPMES0863</v>
          </cell>
          <cell r="D502"/>
          <cell r="E502" t="str">
            <v>UXE-36902-351</v>
          </cell>
          <cell r="F502" t="str">
            <v>Evaluation unit 103 463 121 10</v>
          </cell>
        </row>
        <row r="503">
          <cell r="B503" t="str">
            <v>BUHLER</v>
          </cell>
          <cell r="C503" t="str">
            <v>SPPMES0140</v>
          </cell>
          <cell r="D503"/>
          <cell r="E503" t="str">
            <v>UNE-12108-067</v>
          </cell>
          <cell r="F503" t="str">
            <v>Transformer 4000VA</v>
          </cell>
        </row>
        <row r="504">
          <cell r="B504" t="str">
            <v>BUHLER</v>
          </cell>
          <cell r="C504" t="str">
            <v>SPPMES1369</v>
          </cell>
          <cell r="D504"/>
          <cell r="E504" t="str">
            <v>UVV-00225-192</v>
          </cell>
          <cell r="F504" t="str">
            <v xml:space="preserve">SPUR GEAR MOTOR SK572.1-100LP/4 TF </v>
          </cell>
        </row>
        <row r="505">
          <cell r="B505" t="str">
            <v>BUHLER</v>
          </cell>
          <cell r="C505" t="str">
            <v>SPPMES0969</v>
          </cell>
          <cell r="D505"/>
          <cell r="E505" t="str">
            <v>UXE-36073-392</v>
          </cell>
          <cell r="F505" t="str">
            <v>Throttle to motor</v>
          </cell>
        </row>
        <row r="506">
          <cell r="B506" t="str">
            <v>BUHLER</v>
          </cell>
          <cell r="C506" t="str">
            <v>SPPMES0864</v>
          </cell>
          <cell r="D506"/>
          <cell r="E506" t="str">
            <v>UXE-12310-011</v>
          </cell>
          <cell r="F506" t="str">
            <v>TRANSTECTOR 1 KVA</v>
          </cell>
        </row>
        <row r="507">
          <cell r="B507" t="str">
            <v>BUHLER</v>
          </cell>
          <cell r="C507" t="str">
            <v>SPPMES0865</v>
          </cell>
          <cell r="D507"/>
          <cell r="E507" t="str">
            <v>UNE-28006-457</v>
          </cell>
          <cell r="F507" t="str">
            <v>Thermal relay LR9-F7379</v>
          </cell>
        </row>
        <row r="508">
          <cell r="B508" t="str">
            <v>BUHLER</v>
          </cell>
          <cell r="C508" t="str">
            <v>SPPMES0136</v>
          </cell>
          <cell r="D508"/>
          <cell r="E508" t="str">
            <v>UXE-20510-001</v>
          </cell>
          <cell r="F508" t="str">
            <v>WARNING LIGHT 220V 50/60HZ, Rep UXE-20510-031</v>
          </cell>
        </row>
        <row r="509">
          <cell r="B509" t="str">
            <v>BUHLER</v>
          </cell>
          <cell r="C509" t="str">
            <v>SPPMES0115</v>
          </cell>
          <cell r="D509"/>
          <cell r="E509" t="str">
            <v>UNE-22206-068</v>
          </cell>
          <cell r="F509" t="str">
            <v>Trigger tm160d</v>
          </cell>
        </row>
        <row r="510">
          <cell r="B510" t="str">
            <v>BUHLER</v>
          </cell>
          <cell r="C510" t="str">
            <v>SPPMES1353</v>
          </cell>
          <cell r="D510"/>
          <cell r="E510" t="str">
            <v>UNS-36200-030</v>
          </cell>
          <cell r="F510" t="str">
            <v xml:space="preserve">PRESSURE TRANSDUCER ATEX TYPE 528 1/4" </v>
          </cell>
        </row>
        <row r="511">
          <cell r="B511" t="str">
            <v>BUHLER</v>
          </cell>
          <cell r="C511" t="str">
            <v>SPPMES0866</v>
          </cell>
          <cell r="D511"/>
          <cell r="E511" t="str">
            <v>UNE-28040-723</v>
          </cell>
          <cell r="F511" t="str">
            <v>Relay C32,24VDC</v>
          </cell>
        </row>
        <row r="512">
          <cell r="B512" t="str">
            <v>BUHLER</v>
          </cell>
          <cell r="C512" t="str">
            <v>SPPMES0869</v>
          </cell>
          <cell r="D512"/>
          <cell r="E512" t="str">
            <v>UNE-28041-101</v>
          </cell>
          <cell r="F512" t="str">
            <v>Base submagnal C12B0</v>
          </cell>
        </row>
        <row r="513">
          <cell r="B513" t="str">
            <v>BUHLER</v>
          </cell>
          <cell r="C513" t="str">
            <v>SPPMES0868</v>
          </cell>
          <cell r="D513"/>
          <cell r="E513" t="str">
            <v>C3A30D</v>
          </cell>
          <cell r="F513" t="str">
            <v>RELAY 11 PIN</v>
          </cell>
        </row>
        <row r="514">
          <cell r="B514" t="str">
            <v>BUHLER</v>
          </cell>
          <cell r="C514" t="str">
            <v>SPPMES0867</v>
          </cell>
          <cell r="D514"/>
          <cell r="E514" t="str">
            <v>UNE-28040-651</v>
          </cell>
          <cell r="F514" t="str">
            <v>Relay C31,24VDC</v>
          </cell>
        </row>
        <row r="515">
          <cell r="B515" t="str">
            <v>BUHLER</v>
          </cell>
          <cell r="C515" t="str">
            <v>SPPMES0141</v>
          </cell>
          <cell r="D515"/>
          <cell r="E515" t="str">
            <v>TOGGLESWITCH</v>
          </cell>
          <cell r="F515" t="str">
            <v>TOGGLE SWITCH</v>
          </cell>
        </row>
        <row r="516">
          <cell r="B516" t="str">
            <v>BUHLER</v>
          </cell>
          <cell r="C516" t="str">
            <v>SPPMES1329</v>
          </cell>
          <cell r="D516"/>
          <cell r="E516" t="str">
            <v>UVV-00205-831</v>
          </cell>
          <cell r="F516" t="str">
            <v xml:space="preserve">SPUR GEAR MOTOR RF47 DRN80M4/BE05HF , SPEED 1440/61 R/MIN, 0.75KW, GEAR RATIO 23,59, REP.OF UVV-00131-764 </v>
          </cell>
        </row>
        <row r="517">
          <cell r="B517" t="str">
            <v>BUHLER</v>
          </cell>
          <cell r="C517" t="str">
            <v>SPPMES0190</v>
          </cell>
          <cell r="D517"/>
          <cell r="E517" t="str">
            <v>UVV-00124-870</v>
          </cell>
          <cell r="F517" t="str">
            <v>Helical Gear Motor TYPE s57 drs71 s4be05 1380/42 M5A 180L 30X60mm 0.37KW 240/415 50HZ Brake BE05.240V/AC 2.5</v>
          </cell>
        </row>
        <row r="518">
          <cell r="B518" t="str">
            <v>BUHLER</v>
          </cell>
          <cell r="C518" t="str">
            <v>SPPMES1089</v>
          </cell>
          <cell r="D518"/>
          <cell r="E518" t="str">
            <v>UNE-28007-420</v>
          </cell>
          <cell r="F518" t="str">
            <v>OVERLOAD RELAY 37-50A 600V GRADE 10 UNE-28007-420</v>
          </cell>
        </row>
        <row r="519">
          <cell r="B519" t="str">
            <v>BUHLER</v>
          </cell>
          <cell r="C519" t="str">
            <v>SPPMES0870</v>
          </cell>
          <cell r="D519"/>
          <cell r="E519" t="str">
            <v>UNE-28007-418</v>
          </cell>
          <cell r="F519" t="str">
            <v>Thermal relay LRD22</v>
          </cell>
        </row>
        <row r="520">
          <cell r="B520" t="str">
            <v>BUHLER</v>
          </cell>
          <cell r="C520" t="str">
            <v>SPPMES0871</v>
          </cell>
          <cell r="D520"/>
          <cell r="E520" t="str">
            <v>UNE-28007-422</v>
          </cell>
          <cell r="F520" t="str">
            <v>Therminal relay LRD3361</v>
          </cell>
        </row>
        <row r="521">
          <cell r="B521" t="str">
            <v>BUHLER</v>
          </cell>
          <cell r="C521" t="str">
            <v>SPPMES0872</v>
          </cell>
          <cell r="D521"/>
          <cell r="E521" t="str">
            <v>UNE-28007-414</v>
          </cell>
          <cell r="F521" t="str">
            <v>Thermal relay LRD22 16-24</v>
          </cell>
        </row>
        <row r="522">
          <cell r="B522" t="str">
            <v>BUHLER</v>
          </cell>
          <cell r="C522" t="str">
            <v>SPPMES0873</v>
          </cell>
          <cell r="D522"/>
          <cell r="E522" t="str">
            <v>UNE-28007-442</v>
          </cell>
          <cell r="F522" t="str">
            <v>Thermal relay LRD325 16-25A</v>
          </cell>
        </row>
        <row r="523">
          <cell r="B523" t="str">
            <v>BUHLER</v>
          </cell>
          <cell r="C523" t="str">
            <v>SPPMES0143</v>
          </cell>
          <cell r="D523"/>
          <cell r="E523" t="str">
            <v>UNE-28007-544</v>
          </cell>
          <cell r="F523" t="str">
            <v>Thermal relay LRD340L 25-40A</v>
          </cell>
        </row>
        <row r="524">
          <cell r="B524" t="str">
            <v>BUHLER</v>
          </cell>
          <cell r="C524" t="str">
            <v>SPPMES1055</v>
          </cell>
          <cell r="D524"/>
          <cell r="E524" t="str">
            <v>UNE-28007-411</v>
          </cell>
          <cell r="F524" t="str">
            <v>OVERLOAD RELAY 7-10A 600V GRADE 10</v>
          </cell>
        </row>
        <row r="525">
          <cell r="B525" t="str">
            <v>BUHLER</v>
          </cell>
          <cell r="C525" t="str">
            <v>SPPMES0874</v>
          </cell>
          <cell r="D525"/>
          <cell r="E525" t="str">
            <v>UNE-28400-031</v>
          </cell>
          <cell r="F525" t="str">
            <v>Protection relay LT3-SM00MW thermistor</v>
          </cell>
        </row>
        <row r="526">
          <cell r="B526" t="str">
            <v>BUHLER</v>
          </cell>
          <cell r="C526" t="str">
            <v>SPPMMS4255</v>
          </cell>
          <cell r="D526"/>
          <cell r="E526" t="str">
            <v>UNE-28007-409</v>
          </cell>
          <cell r="F526" t="str">
            <v>Thermal relay LRD10 4-6A</v>
          </cell>
        </row>
        <row r="527">
          <cell r="B527" t="str">
            <v>BUHLER</v>
          </cell>
          <cell r="C527" t="str">
            <v>SPPMES0142</v>
          </cell>
          <cell r="D527"/>
          <cell r="E527" t="str">
            <v>UNE-28007-513</v>
          </cell>
          <cell r="F527" t="str">
            <v>Thermal relay LRD-1521, 12-18A</v>
          </cell>
        </row>
        <row r="528">
          <cell r="B528" t="str">
            <v>BUHLER</v>
          </cell>
          <cell r="C528" t="str">
            <v>SPPMES0875</v>
          </cell>
          <cell r="D528"/>
          <cell r="E528" t="str">
            <v>UNE-28007-406</v>
          </cell>
          <cell r="F528" t="str">
            <v>Thermal relay LRD06</v>
          </cell>
        </row>
        <row r="529">
          <cell r="B529" t="str">
            <v>BUHLER</v>
          </cell>
          <cell r="C529" t="str">
            <v>SPPMES0877</v>
          </cell>
          <cell r="D529"/>
          <cell r="E529" t="str">
            <v>UNE-28007-407</v>
          </cell>
          <cell r="F529" t="str">
            <v>Thermal relay LRD07 1.6-2.5A</v>
          </cell>
        </row>
        <row r="530">
          <cell r="B530" t="str">
            <v>BUHLER</v>
          </cell>
          <cell r="C530" t="str">
            <v>SPPMES0876</v>
          </cell>
          <cell r="D530"/>
          <cell r="E530" t="str">
            <v>UNE-28320-003</v>
          </cell>
          <cell r="F530" t="str">
            <v>Timing relay 24-240V AC/DC</v>
          </cell>
        </row>
        <row r="531">
          <cell r="B531" t="str">
            <v>BUHLER</v>
          </cell>
          <cell r="C531" t="str">
            <v>SPPMES1057</v>
          </cell>
          <cell r="D531"/>
          <cell r="E531" t="str">
            <v>UNE-28301-082</v>
          </cell>
          <cell r="F531" t="str">
            <v xml:space="preserve">TIMING RELAY STAR DELTA CONNECTION 50/60HZ 24 AC 240V 0.05S-300H RE22 </v>
          </cell>
        </row>
        <row r="532">
          <cell r="B532" t="str">
            <v>BUHLER</v>
          </cell>
          <cell r="C532" t="str">
            <v>SPPMES0893</v>
          </cell>
          <cell r="D532"/>
          <cell r="E532" t="str">
            <v>UNE-28040-611</v>
          </cell>
          <cell r="F532" t="str">
            <v>Relay C3-A30D 230VAC</v>
          </cell>
        </row>
        <row r="533">
          <cell r="B533" t="str">
            <v>BUHLER</v>
          </cell>
          <cell r="C533" t="str">
            <v>SPPMES0892</v>
          </cell>
          <cell r="D533"/>
          <cell r="E533" t="str">
            <v>UNE-28040-633</v>
          </cell>
          <cell r="F533" t="str">
            <v>Relay C3-A30D 24VDC</v>
          </cell>
        </row>
        <row r="534">
          <cell r="B534" t="str">
            <v>BUHLER</v>
          </cell>
          <cell r="C534" t="str">
            <v>SPPMES0878</v>
          </cell>
          <cell r="D534"/>
          <cell r="E534" t="str">
            <v>UNE-28400-004</v>
          </cell>
          <cell r="F534" t="str">
            <v>Relay to protection thermistor EMT6 , RT3-M Repl. of UNE-28402-011</v>
          </cell>
        </row>
        <row r="535">
          <cell r="B535" t="str">
            <v>BUHLER</v>
          </cell>
          <cell r="C535" t="str">
            <v>SPPMES1330</v>
          </cell>
          <cell r="D535"/>
          <cell r="E535" t="str">
            <v>UVV-00205-830</v>
          </cell>
          <cell r="F535" t="str">
            <v xml:space="preserve">HELICAL GEAR MOTOR SF57DRN80M4 , SPEED 1440/44 R/MIN, GEAR RATIO 32,48, 0.75KW, REP. OF UVV-00131-762 </v>
          </cell>
        </row>
        <row r="536">
          <cell r="B536" t="str">
            <v>BUHLER</v>
          </cell>
          <cell r="C536" t="str">
            <v>SPPMES0880</v>
          </cell>
          <cell r="D536"/>
          <cell r="E536" t="str">
            <v>UYZ-39186-509</v>
          </cell>
          <cell r="F536" t="str">
            <v xml:space="preserve">RELAY  </v>
          </cell>
        </row>
        <row r="537">
          <cell r="B537" t="str">
            <v>BUHLER</v>
          </cell>
          <cell r="C537" t="str">
            <v>SPPMES0879</v>
          </cell>
          <cell r="D537"/>
          <cell r="E537" t="str">
            <v>UYZ-39186-508</v>
          </cell>
          <cell r="F537" t="str">
            <v>RELAY BAR</v>
          </cell>
        </row>
        <row r="538">
          <cell r="B538" t="str">
            <v>BUHLER</v>
          </cell>
          <cell r="C538" t="str">
            <v>SPPMES0881</v>
          </cell>
          <cell r="D538"/>
          <cell r="E538" t="str">
            <v>UNE-28005-402</v>
          </cell>
          <cell r="F538" t="str">
            <v>RELAY LINK</v>
          </cell>
        </row>
        <row r="539">
          <cell r="B539" t="str">
            <v>BUHLER</v>
          </cell>
          <cell r="C539" t="str">
            <v>SPPMES0882</v>
          </cell>
          <cell r="D539"/>
          <cell r="E539" t="str">
            <v>UNE-28005-404</v>
          </cell>
          <cell r="F539" t="str">
            <v>RELAY LINK</v>
          </cell>
        </row>
        <row r="540">
          <cell r="B540" t="str">
            <v>BUHLER</v>
          </cell>
          <cell r="C540" t="str">
            <v>SPPMES0144</v>
          </cell>
          <cell r="D540"/>
          <cell r="E540" t="str">
            <v>UYZ-68390-055</v>
          </cell>
          <cell r="F540" t="str">
            <v>MOTOR AND GEAR, KW 0.55, RPM-1400</v>
          </cell>
        </row>
        <row r="541">
          <cell r="B541" t="str">
            <v>BUHLER</v>
          </cell>
          <cell r="C541" t="str">
            <v>SPPMES0145</v>
          </cell>
          <cell r="D541"/>
          <cell r="E541" t="str">
            <v>UNE-36900-104</v>
          </cell>
          <cell r="F541" t="str">
            <v>TIMER</v>
          </cell>
        </row>
        <row r="542">
          <cell r="B542" t="str">
            <v>BUHLER</v>
          </cell>
          <cell r="C542" t="str">
            <v>SPPMES0885</v>
          </cell>
          <cell r="D542"/>
          <cell r="E542" t="str">
            <v>UNE-28301-263</v>
          </cell>
          <cell r="F542" t="str">
            <v>TIMING RELAY 700-fsy2du23 24 240vuc</v>
          </cell>
        </row>
        <row r="543">
          <cell r="B543" t="str">
            <v>BUHLER</v>
          </cell>
          <cell r="C543" t="str">
            <v>SPPMES0886</v>
          </cell>
          <cell r="D543"/>
          <cell r="E543" t="str">
            <v>UNE-28330-001</v>
          </cell>
          <cell r="F543" t="str">
            <v>TIMING RELAY PZA 300 24V DC,</v>
          </cell>
        </row>
        <row r="544">
          <cell r="B544" t="str">
            <v>BUHLER</v>
          </cell>
          <cell r="C544" t="str">
            <v>SPPMES0891</v>
          </cell>
          <cell r="D544"/>
          <cell r="E544" t="str">
            <v>UNE-36906-011</v>
          </cell>
          <cell r="F544" t="str">
            <v>Emergency stop control unit</v>
          </cell>
        </row>
        <row r="545">
          <cell r="B545" t="str">
            <v>BUHLER</v>
          </cell>
          <cell r="C545" t="str">
            <v>SPPMES0887</v>
          </cell>
          <cell r="D545"/>
          <cell r="E545" t="str">
            <v>51150020220</v>
          </cell>
          <cell r="F545" t="str">
            <v>RELAY COMAT CSE 3.5</v>
          </cell>
        </row>
        <row r="546">
          <cell r="B546" t="str">
            <v>BUHLER</v>
          </cell>
          <cell r="C546" t="str">
            <v>SPPMES0890</v>
          </cell>
          <cell r="D546"/>
          <cell r="E546" t="str">
            <v>UNE-28305-061</v>
          </cell>
          <cell r="F546" t="str">
            <v>Time Relay RS41 -M/ATX UNE-28305-070</v>
          </cell>
        </row>
        <row r="547">
          <cell r="B547" t="str">
            <v>BUHLER</v>
          </cell>
          <cell r="C547" t="str">
            <v>SPPMES0148</v>
          </cell>
          <cell r="D547"/>
          <cell r="E547" t="str">
            <v>UNE-28305-176</v>
          </cell>
          <cell r="F547" t="str">
            <v>Timing Relay C64/UC 110-240V Replaces UNE-28305-076</v>
          </cell>
        </row>
        <row r="548">
          <cell r="B548" t="str">
            <v>BUHLER</v>
          </cell>
          <cell r="C548" t="str">
            <v>SPPMES0883</v>
          </cell>
          <cell r="D548"/>
          <cell r="E548" t="str">
            <v>UNE-28305-032</v>
          </cell>
          <cell r="F548" t="str">
            <v>Timing relay RS121 240V</v>
          </cell>
        </row>
        <row r="549">
          <cell r="B549" t="str">
            <v>BUHLER</v>
          </cell>
          <cell r="C549" t="str">
            <v>SPPMES0884</v>
          </cell>
          <cell r="D549"/>
          <cell r="E549" t="str">
            <v>UNE-36901-021</v>
          </cell>
          <cell r="F549" t="str">
            <v>Emergecy stop control unit PNOZ X2.4V</v>
          </cell>
        </row>
        <row r="550">
          <cell r="B550" t="str">
            <v>BUHLER</v>
          </cell>
          <cell r="C550" t="str">
            <v>SPPMES0894</v>
          </cell>
          <cell r="D550"/>
          <cell r="E550" t="str">
            <v>UNE-36906-021</v>
          </cell>
          <cell r="F550" t="str">
            <v>Emergency stop control unit 24V DC/AC</v>
          </cell>
        </row>
        <row r="551">
          <cell r="B551" t="str">
            <v>BUHLER</v>
          </cell>
          <cell r="C551" t="str">
            <v>SPPMES0888</v>
          </cell>
          <cell r="D551"/>
          <cell r="E551" t="str">
            <v>UNE-28305-301</v>
          </cell>
          <cell r="F551" t="str">
            <v>Timing relay 220-240V AC</v>
          </cell>
        </row>
        <row r="552">
          <cell r="B552" t="str">
            <v>BUHLER</v>
          </cell>
          <cell r="C552" t="str">
            <v>SPPMES0895</v>
          </cell>
          <cell r="D552"/>
          <cell r="E552" t="str">
            <v>UXE-36014-011</v>
          </cell>
          <cell r="F552" t="str">
            <v>Zero speed detector 24-240V</v>
          </cell>
        </row>
        <row r="553">
          <cell r="B553" t="str">
            <v>BUHLER</v>
          </cell>
          <cell r="C553" t="str">
            <v>SPPMES0146</v>
          </cell>
          <cell r="D553"/>
          <cell r="E553" t="str">
            <v>UNE-28301-081</v>
          </cell>
          <cell r="F553" t="str">
            <v>Timing relay RE7 RE7-YA12BU</v>
          </cell>
        </row>
        <row r="554">
          <cell r="B554" t="str">
            <v>BUHLER</v>
          </cell>
          <cell r="C554" t="str">
            <v>SPPMES0896</v>
          </cell>
          <cell r="D554"/>
          <cell r="E554" t="str">
            <v>UNE-28306-025</v>
          </cell>
          <cell r="F554" t="str">
            <v>Timing relay CM2 24-60V</v>
          </cell>
        </row>
        <row r="555">
          <cell r="B555" t="str">
            <v>BUHLER</v>
          </cell>
          <cell r="C555" t="str">
            <v>SPPMES0898</v>
          </cell>
          <cell r="D555"/>
          <cell r="E555" t="str">
            <v>UXE-36903-025</v>
          </cell>
          <cell r="F555" t="str">
            <v>Differential relay DSE 170 230VAC</v>
          </cell>
        </row>
        <row r="556">
          <cell r="B556" t="str">
            <v>BUHLER</v>
          </cell>
          <cell r="C556" t="str">
            <v>SPPMMS0348</v>
          </cell>
          <cell r="D556"/>
          <cell r="E556" t="str">
            <v>UVV-00131-744</v>
          </cell>
          <cell r="F556" t="str">
            <v>Helical gear motor 1.5KW,RPM1430,R47 DRE90L4 (Repl R62 DT90L4)</v>
          </cell>
        </row>
        <row r="557">
          <cell r="B557" t="str">
            <v>BUHLER</v>
          </cell>
          <cell r="C557" t="str">
            <v>N/A</v>
          </cell>
          <cell r="D557"/>
          <cell r="E557"/>
          <cell r="F557" t="str">
            <v>SEW GEAR MOTOR 3KW,RPM1455/183 (MILL A EXPANSION PROJECT RETURN MOTOR)</v>
          </cell>
        </row>
        <row r="558">
          <cell r="B558" t="str">
            <v>BUHLER</v>
          </cell>
          <cell r="C558" t="str">
            <v>SPPMES0897</v>
          </cell>
          <cell r="D558"/>
          <cell r="E558" t="str">
            <v>UNE-28304-006</v>
          </cell>
          <cell r="F558" t="str">
            <v>Timing module CT32/UC 24-48v</v>
          </cell>
        </row>
        <row r="559">
          <cell r="B559" t="str">
            <v>BUHLER</v>
          </cell>
          <cell r="C559" t="str">
            <v>SPPMES0147</v>
          </cell>
          <cell r="D559"/>
          <cell r="E559" t="str">
            <v>UNE-28304-011</v>
          </cell>
          <cell r="F559" t="str">
            <v>Timing Module CT33/UC 24-48V</v>
          </cell>
        </row>
        <row r="560">
          <cell r="B560" t="str">
            <v>BUHLER</v>
          </cell>
          <cell r="C560" t="str">
            <v>SPPMMS0231</v>
          </cell>
          <cell r="D560"/>
          <cell r="E560" t="str">
            <v>UVV-00131-649</v>
          </cell>
          <cell r="F560" t="str">
            <v>Helical gear motor 0.37KW,RPM1380,RF37 DRS71S4 (Repl RF43DT71D4)</v>
          </cell>
        </row>
        <row r="561">
          <cell r="B561" t="str">
            <v>BUHLER</v>
          </cell>
          <cell r="C561" t="str">
            <v>SPPMMS4412</v>
          </cell>
          <cell r="D561"/>
          <cell r="E561" t="str">
            <v>UVV-00131-666</v>
          </cell>
          <cell r="F561" t="str">
            <v>Helical gear motor 0.37KW,RPM1380,S57 DRS71S4BE05 (Repl S52DT71D4)</v>
          </cell>
        </row>
        <row r="562">
          <cell r="B562" t="str">
            <v>BUHLER</v>
          </cell>
          <cell r="C562" t="str">
            <v>SPPMMS0322</v>
          </cell>
          <cell r="D562"/>
          <cell r="E562" t="str">
            <v>UVV-00131-677</v>
          </cell>
          <cell r="F562" t="str">
            <v>Helical gear motor 0.55KW,R47,RPM1380 Rep R63 (Shaft 30x60mm)</v>
          </cell>
        </row>
        <row r="563">
          <cell r="B563" t="str">
            <v>BUHLER</v>
          </cell>
          <cell r="C563" t="str">
            <v>SPPMMS0332</v>
          </cell>
          <cell r="D563"/>
          <cell r="E563" t="str">
            <v>UVV-00131-658</v>
          </cell>
          <cell r="F563" t="str">
            <v>Helical gear motor 0.55KW,R47,RPM1380 Rep R63 (Shaft 30x60mm)</v>
          </cell>
        </row>
        <row r="564">
          <cell r="B564" t="str">
            <v>BUHLER</v>
          </cell>
          <cell r="C564" t="str">
            <v>SPPMMS0333</v>
          </cell>
          <cell r="D564"/>
          <cell r="E564" t="str">
            <v>UVV-00131-753</v>
          </cell>
          <cell r="F564" t="str">
            <v>Helical gear motor 0.55KW,R47,RPM1380 Rep R63 (Shaft 30x60mm)</v>
          </cell>
        </row>
        <row r="565">
          <cell r="B565" t="str">
            <v>BUHLER</v>
          </cell>
          <cell r="C565" t="str">
            <v>SPPMMS0343</v>
          </cell>
          <cell r="D565"/>
          <cell r="E565" t="str">
            <v>UVV-00131-659</v>
          </cell>
          <cell r="F565" t="str">
            <v>Helical gear motor 0.55KW,RF37,RPM1380 Rep R40 (Shaft 25x50mm)</v>
          </cell>
        </row>
        <row r="566">
          <cell r="B566" t="str">
            <v>BUHLER</v>
          </cell>
          <cell r="C566" t="str">
            <v>SPPMMS0334</v>
          </cell>
          <cell r="D566"/>
          <cell r="E566" t="str">
            <v>UVV-00131-660</v>
          </cell>
          <cell r="F566" t="str">
            <v>Helical gear motor 0.55KW,RF47,RPM1380 Rep R63</v>
          </cell>
        </row>
        <row r="567">
          <cell r="B567" t="str">
            <v>BUHLER</v>
          </cell>
          <cell r="C567" t="str">
            <v>SPPMMS0346</v>
          </cell>
          <cell r="D567"/>
          <cell r="E567" t="str">
            <v>UVV-00131-770</v>
          </cell>
          <cell r="F567" t="str">
            <v>Helical gear motor 0.55KW,RPM1380,R37 DRS71M4 (Repl R40 DT80K4)</v>
          </cell>
        </row>
        <row r="568">
          <cell r="B568" t="str">
            <v>BUHLER</v>
          </cell>
          <cell r="C568" t="str">
            <v>SPPMMS0336</v>
          </cell>
          <cell r="D568"/>
          <cell r="E568" t="str">
            <v>UVV-00131-654</v>
          </cell>
          <cell r="F568" t="str">
            <v>Helical gear motor 0.75KW,R47,RPM1435 Rep R63 (Shaft 30x60mm)</v>
          </cell>
        </row>
        <row r="569">
          <cell r="B569" t="str">
            <v>BUHLER</v>
          </cell>
          <cell r="C569" t="str">
            <v>SPPMMS0347</v>
          </cell>
          <cell r="D569"/>
          <cell r="E569" t="str">
            <v>UVV-00131-762</v>
          </cell>
          <cell r="F569" t="str">
            <v>Helical gear motor 0.75KW,RPM1435,SF57 DRE80M4 (Repl SF52 DT80N4)</v>
          </cell>
        </row>
        <row r="570">
          <cell r="B570" t="str">
            <v>BUHLER</v>
          </cell>
          <cell r="C570" t="str">
            <v>SPPMMS0327</v>
          </cell>
          <cell r="D570"/>
          <cell r="E570" t="str">
            <v>UVV-00131-742</v>
          </cell>
          <cell r="F570" t="str">
            <v xml:space="preserve">HELICAL GEAR MOTOR 1.1KW,R47,RPM1420 REP R62 (SHAFT 30X60MM), </v>
          </cell>
        </row>
        <row r="571">
          <cell r="B571" t="str">
            <v>BUHLER</v>
          </cell>
          <cell r="C571" t="str">
            <v>SPPMMS0344</v>
          </cell>
          <cell r="D571"/>
          <cell r="E571" t="str">
            <v>UVV-00131-750</v>
          </cell>
          <cell r="F571" t="str">
            <v>Helical gear motor 1.5KW,R47,RPM1430 Rep R60 (Shaft 30x60mm)</v>
          </cell>
        </row>
        <row r="572">
          <cell r="B572" t="str">
            <v>BUHLER</v>
          </cell>
          <cell r="C572" t="str">
            <v>SPPMMS4410</v>
          </cell>
          <cell r="D572"/>
          <cell r="E572" t="str">
            <v>UVV-00131-758</v>
          </cell>
          <cell r="F572" t="str">
            <v>Helical gear motor 2.2KW,R47,RPM2880 Rep R62 (Shaft 30x60mm)</v>
          </cell>
        </row>
        <row r="573">
          <cell r="B573" t="str">
            <v>BUHLER</v>
          </cell>
          <cell r="C573" t="str">
            <v>SPPMES1367</v>
          </cell>
          <cell r="D573"/>
          <cell r="E573" t="str">
            <v>UVV-00225-376</v>
          </cell>
          <cell r="F573" t="str">
            <v xml:space="preserve">HELICAL GEAR MOTOR RF27 DRN90S4, REPL. OF TYPE RF27 DT90S4 </v>
          </cell>
        </row>
        <row r="574">
          <cell r="B574" t="str">
            <v>BUHLER</v>
          </cell>
          <cell r="C574" t="str">
            <v>SPPMES1366</v>
          </cell>
          <cell r="D574"/>
          <cell r="E574" t="str">
            <v>UVV-00225-375</v>
          </cell>
          <cell r="F574" t="str">
            <v>HELICAL GEAR MOTOR RF47 DRN90S4 , REPL. OF TYPE RF63 DT90S4</v>
          </cell>
        </row>
        <row r="575">
          <cell r="B575" t="str">
            <v>BUHLER</v>
          </cell>
          <cell r="C575" t="str">
            <v>SPPMMS4411</v>
          </cell>
          <cell r="D575"/>
          <cell r="E575" t="str">
            <v>UVV-00078-383</v>
          </cell>
          <cell r="F575" t="str">
            <v>Helical Geared Motor ,R47 DT90L2,415V,2.2KW,RPM-2810,Repl.for 011105187.3.01.02001</v>
          </cell>
        </row>
        <row r="576">
          <cell r="B576" t="str">
            <v>BUHLER</v>
          </cell>
          <cell r="C576" t="str">
            <v>SPPMMS4414</v>
          </cell>
          <cell r="D576"/>
          <cell r="E576" t="str">
            <v>UVV-00073-647</v>
          </cell>
          <cell r="F576" t="str">
            <v>Helical geared motor R37 DT90L4 415V ,RPM-1395/175 (Rep R42 DT90L4)</v>
          </cell>
        </row>
        <row r="577">
          <cell r="B577" t="str">
            <v>BUHLER</v>
          </cell>
          <cell r="C577" t="str">
            <v>SPPMMS0238</v>
          </cell>
          <cell r="D577"/>
          <cell r="E577" t="str">
            <v>UVV-00145-186</v>
          </cell>
          <cell r="F577" t="str">
            <v>Kegel Motor KAF67 DRE90M4 r/min 1420/32 M4A Hollow Shaft 40mm Flange 40mm</v>
          </cell>
        </row>
        <row r="578">
          <cell r="B578" t="str">
            <v>BUHLER</v>
          </cell>
          <cell r="C578" t="str">
            <v>SPPMES0192</v>
          </cell>
          <cell r="D578"/>
          <cell r="E578" t="str">
            <v>UXM-14175-297</v>
          </cell>
          <cell r="F578" t="str">
            <v>MOTOR ,0.75KW,RPM-1395, 230/400V,Siemens</v>
          </cell>
        </row>
        <row r="579">
          <cell r="B579" t="str">
            <v>BUHLER</v>
          </cell>
          <cell r="C579" t="str">
            <v>SPPMMS5340</v>
          </cell>
          <cell r="D579"/>
          <cell r="E579" t="str">
            <v>UNM-17291-271</v>
          </cell>
          <cell r="F579" t="str">
            <v xml:space="preserve">PARALLEL SHAFT HELICAL GEARED MOTOR FA37 DRS71 M4 0.55KW 380V-420V 50HZ IK F IP 55M50HZ  </v>
          </cell>
        </row>
        <row r="580">
          <cell r="B580" t="str">
            <v>BUHLER</v>
          </cell>
          <cell r="C580" t="str">
            <v>SPPMMS0236</v>
          </cell>
          <cell r="D580"/>
          <cell r="E580" t="str">
            <v>UNM-17323-001</v>
          </cell>
          <cell r="F580" t="str">
            <v>Spur gearing with motor 0.37KW,230/400V</v>
          </cell>
        </row>
        <row r="581">
          <cell r="B581" t="str">
            <v>BUHLER</v>
          </cell>
          <cell r="C581" t="str">
            <v>SPPMMS6676</v>
          </cell>
          <cell r="D581"/>
          <cell r="E581" t="str">
            <v>BSAA-10014-001</v>
          </cell>
          <cell r="F581" t="str">
            <v>Outlet For Good Product Module 4 (BSAA-10007-001)</v>
          </cell>
        </row>
        <row r="582">
          <cell r="B582" t="str">
            <v>BUHLER</v>
          </cell>
          <cell r="C582" t="str">
            <v>SPPMES1062</v>
          </cell>
          <cell r="D582"/>
          <cell r="E582" t="str">
            <v>BSXX-12772-001</v>
          </cell>
          <cell r="F582" t="str">
            <v>LAMP FI L/GLO 80W 2100 MM T8 NO APERTURE BSXX-12771-001</v>
          </cell>
        </row>
        <row r="583">
          <cell r="B583" t="str">
            <v>BUHLER</v>
          </cell>
          <cell r="C583" t="str">
            <v>SPPMES1060</v>
          </cell>
          <cell r="D583"/>
          <cell r="E583" t="str">
            <v>BSXX-12760-001</v>
          </cell>
          <cell r="F583" t="str">
            <v xml:space="preserve">LAMP FI SP/BE 80W 2100 MM T8 </v>
          </cell>
        </row>
        <row r="584">
          <cell r="B584" t="str">
            <v>BUHLER</v>
          </cell>
          <cell r="C584" t="str">
            <v>SPPMES0920</v>
          </cell>
          <cell r="D584"/>
          <cell r="E584" t="str">
            <v>BSZZ-10060-001</v>
          </cell>
          <cell r="F584" t="str">
            <v>Lamp Fluorescent 67469</v>
          </cell>
        </row>
        <row r="585">
          <cell r="B585" t="str">
            <v>BUHLER</v>
          </cell>
          <cell r="C585" t="str">
            <v>SPPMES0921</v>
          </cell>
          <cell r="D585"/>
          <cell r="E585" t="str">
            <v>UVV-00136-194</v>
          </cell>
          <cell r="F585" t="str">
            <v>Sortex Lampe Grolux A5</v>
          </cell>
        </row>
        <row r="586">
          <cell r="B586" t="str">
            <v>BUHLER</v>
          </cell>
          <cell r="C586" t="str">
            <v>SPPMES0843</v>
          </cell>
          <cell r="D586"/>
          <cell r="E586" t="str">
            <v>EKP-84256-810</v>
          </cell>
          <cell r="F586" t="str">
            <v>Terminal connection unit</v>
          </cell>
        </row>
        <row r="587">
          <cell r="B587" t="str">
            <v>BUHLER</v>
          </cell>
          <cell r="C587" t="str">
            <v>SPPMES1746</v>
          </cell>
          <cell r="D587" t="str">
            <v>206-027</v>
          </cell>
          <cell r="E587" t="str">
            <v>UNE-90206-027</v>
          </cell>
          <cell r="F587" t="str">
            <v>FILTER EXHAUSTER PF5000,230VAC</v>
          </cell>
        </row>
        <row r="588">
          <cell r="B588" t="str">
            <v>BUHLER</v>
          </cell>
          <cell r="C588" t="str">
            <v>SPPMES0899</v>
          </cell>
          <cell r="D588"/>
          <cell r="E588" t="str">
            <v>UXE-36013-013</v>
          </cell>
          <cell r="F588" t="str">
            <v>MOTION DETECTOR</v>
          </cell>
        </row>
        <row r="589">
          <cell r="B589" t="str">
            <v>BUHLER</v>
          </cell>
          <cell r="C589" t="str">
            <v>SPPMES0149</v>
          </cell>
          <cell r="D589"/>
          <cell r="E589" t="str">
            <v>UXE-60002-011</v>
          </cell>
          <cell r="F589" t="str">
            <v>RESISTANCE 600HMS 0.75A</v>
          </cell>
        </row>
        <row r="590">
          <cell r="B590" t="str">
            <v>BUHLER</v>
          </cell>
          <cell r="C590" t="str">
            <v>SPPMES0151</v>
          </cell>
          <cell r="D590"/>
          <cell r="E590" t="str">
            <v>UNE-34920-001</v>
          </cell>
          <cell r="F590" t="str">
            <v>RECORDER MINISCRIPT</v>
          </cell>
        </row>
        <row r="591">
          <cell r="B591" t="str">
            <v>BUHLER</v>
          </cell>
          <cell r="C591" t="str">
            <v>SPPMES0900</v>
          </cell>
          <cell r="D591"/>
          <cell r="E591" t="str">
            <v>THER01</v>
          </cell>
          <cell r="F591" t="str">
            <v>THERMOMETER 0.60C</v>
          </cell>
        </row>
        <row r="592">
          <cell r="B592" t="str">
            <v>BUHLER</v>
          </cell>
          <cell r="C592" t="str">
            <v>SPPMES0901</v>
          </cell>
          <cell r="D592"/>
          <cell r="E592" t="str">
            <v>UXS-36123-001</v>
          </cell>
          <cell r="F592" t="str">
            <v>THERMOMETER 0.250C</v>
          </cell>
        </row>
        <row r="593">
          <cell r="B593" t="str">
            <v>BUHLER</v>
          </cell>
          <cell r="C593" t="str">
            <v>SPPMES0150</v>
          </cell>
          <cell r="D593"/>
          <cell r="E593" t="str">
            <v>UNE-34520-003</v>
          </cell>
          <cell r="F593" t="str">
            <v>VOLTAGE STABILIZER F101 PC</v>
          </cell>
        </row>
        <row r="594">
          <cell r="B594" t="str">
            <v>BUHLER</v>
          </cell>
          <cell r="C594" t="str">
            <v>SPPMES0174</v>
          </cell>
          <cell r="D594"/>
          <cell r="E594" t="str">
            <v>AO9118</v>
          </cell>
          <cell r="F594" t="str">
            <v>PHIL SEQUENCE TIMING CIRCUIT</v>
          </cell>
        </row>
        <row r="595">
          <cell r="B595" t="str">
            <v>BUHLER</v>
          </cell>
          <cell r="C595" t="str">
            <v>SPPMMS0007</v>
          </cell>
          <cell r="D595"/>
          <cell r="E595" t="str">
            <v>UXM-96016-011</v>
          </cell>
          <cell r="F595" t="str">
            <v>Linear Drive LC 12.6 UB301</v>
          </cell>
        </row>
        <row r="596">
          <cell r="B596" t="str">
            <v>AGROMATIC</v>
          </cell>
          <cell r="C596" t="str">
            <v>SPPMMS0008</v>
          </cell>
          <cell r="D596"/>
          <cell r="E596">
            <v>770773410</v>
          </cell>
          <cell r="F596" t="str">
            <v>Conveyor Belt With Dimension L=3700 B=600mm</v>
          </cell>
        </row>
        <row r="597">
          <cell r="B597" t="str">
            <v>AGROMATIC</v>
          </cell>
          <cell r="C597" t="str">
            <v>SPPMES0154</v>
          </cell>
          <cell r="D597"/>
          <cell r="E597">
            <v>77006286</v>
          </cell>
          <cell r="F597" t="str">
            <v>Drum Motor (Metal detector)</v>
          </cell>
        </row>
        <row r="598">
          <cell r="B598" t="str">
            <v>AGROMATIC</v>
          </cell>
          <cell r="C598" t="str">
            <v>SPPMES0155</v>
          </cell>
          <cell r="D598"/>
          <cell r="E598">
            <v>77053733</v>
          </cell>
          <cell r="F598" t="str">
            <v>Drum Motor (Metal detector)</v>
          </cell>
        </row>
        <row r="599">
          <cell r="B599" t="str">
            <v>BUHLER</v>
          </cell>
          <cell r="C599" t="str">
            <v>SPPMES0152</v>
          </cell>
          <cell r="D599"/>
          <cell r="E599" t="str">
            <v>UVV-00110-202</v>
          </cell>
          <cell r="F599" t="str">
            <v>Drum Motor Bauer Alt.current 0.37kw,415V,160MM L=750MM</v>
          </cell>
        </row>
        <row r="600">
          <cell r="B600" t="str">
            <v>AGROMATIC</v>
          </cell>
          <cell r="C600" t="str">
            <v>SPPMES0156</v>
          </cell>
          <cell r="D600"/>
          <cell r="E600">
            <v>77058118</v>
          </cell>
          <cell r="F600" t="str">
            <v>Search Detection Coil GLS</v>
          </cell>
        </row>
        <row r="601">
          <cell r="B601" t="str">
            <v>BUHLER</v>
          </cell>
          <cell r="C601" t="str">
            <v>SPPMES1745</v>
          </cell>
          <cell r="D601" t="str">
            <v>147-430</v>
          </cell>
          <cell r="E601" t="str">
            <v>UVV-00147-430</v>
          </cell>
          <cell r="F601" t="str">
            <v>FLEXIBLE CABLE 4COREX2.5MM</v>
          </cell>
        </row>
        <row r="602">
          <cell r="B602" t="str">
            <v>BUHLER</v>
          </cell>
          <cell r="C602" t="str">
            <v>SPPMES1745</v>
          </cell>
          <cell r="D602" t="str">
            <v>SPPMES1745</v>
          </cell>
          <cell r="E602" t="str">
            <v>UVV-00259-757</v>
          </cell>
          <cell r="F602" t="str">
            <v>FLEXIBLE CABLE 7COREX4MM</v>
          </cell>
        </row>
        <row r="603">
          <cell r="B603" t="str">
            <v>BUHLER</v>
          </cell>
          <cell r="C603" t="str">
            <v>SPPMES1745</v>
          </cell>
          <cell r="D603" t="str">
            <v>259-760</v>
          </cell>
          <cell r="E603" t="str">
            <v>UVV-00259-760</v>
          </cell>
          <cell r="F603" t="str">
            <v>FLEXIBLE CABLE 7COREX6MM</v>
          </cell>
        </row>
        <row r="604">
          <cell r="B604" t="str">
            <v>BUHLER</v>
          </cell>
          <cell r="C604" t="str">
            <v>SPPMES1506</v>
          </cell>
          <cell r="D604" t="str">
            <v>SPPMES1506</v>
          </cell>
          <cell r="E604" t="str">
            <v>UNGA-10003-946</v>
          </cell>
          <cell r="F604" t="str">
            <v>THREE PHASE MOTOR 4.97KW/RPM1500</v>
          </cell>
        </row>
        <row r="605">
          <cell r="B605" t="str">
            <v>BUHLER</v>
          </cell>
          <cell r="C605" t="str">
            <v>N/A</v>
          </cell>
          <cell r="D605"/>
          <cell r="E605" t="str">
            <v>UNGA-10004-956</v>
          </cell>
          <cell r="F605" t="str">
            <v>THREE PHASE MOTOR 6.97KW/RPM750</v>
          </cell>
        </row>
        <row r="606">
          <cell r="B606" t="str">
            <v>BUHLER</v>
          </cell>
          <cell r="C606" t="str">
            <v>SPPMES1506</v>
          </cell>
          <cell r="D606" t="str">
            <v>10005-04</v>
          </cell>
          <cell r="E606" t="str">
            <v>UNGA-10005-041</v>
          </cell>
          <cell r="F606" t="str">
            <v>THREE PHASE MOTOR 5.21KW/RPM1000</v>
          </cell>
        </row>
        <row r="607">
          <cell r="B607" t="str">
            <v>BUHLER</v>
          </cell>
          <cell r="C607" t="str">
            <v>SPPMES1506</v>
          </cell>
          <cell r="D607" t="str">
            <v>10004-95</v>
          </cell>
          <cell r="E607" t="str">
            <v>UNGA-10004-958</v>
          </cell>
          <cell r="F607" t="str">
            <v>THREE PHASE MOTOR 3.47KW/RPM1500</v>
          </cell>
        </row>
        <row r="608">
          <cell r="B608" t="str">
            <v>BUHLER</v>
          </cell>
          <cell r="C608" t="str">
            <v>SPPMES0904</v>
          </cell>
          <cell r="D608"/>
          <cell r="E608" t="str">
            <v>UVV-00083-525</v>
          </cell>
          <cell r="F608" t="str">
            <v>Fine wire fuse 1A 21906</v>
          </cell>
        </row>
        <row r="609">
          <cell r="B609" t="str">
            <v>BUHLER</v>
          </cell>
          <cell r="C609" t="str">
            <v>SPPMES0903</v>
          </cell>
          <cell r="D609"/>
          <cell r="E609" t="str">
            <v>UNE-22002-032</v>
          </cell>
          <cell r="F609" t="str">
            <v>FUSE  G 10A T0034.3127</v>
          </cell>
        </row>
        <row r="610">
          <cell r="B610" t="str">
            <v>BUHLER</v>
          </cell>
          <cell r="C610" t="str">
            <v>SPPMES0902</v>
          </cell>
          <cell r="D610"/>
          <cell r="E610" t="str">
            <v>UNE-22002-029</v>
          </cell>
          <cell r="F610" t="str">
            <v>Fuse Melting cartridge G 5A T 0034.3124</v>
          </cell>
        </row>
        <row r="611">
          <cell r="B611" t="str">
            <v>BUHLER</v>
          </cell>
          <cell r="C611" t="str">
            <v>SPPMES0157</v>
          </cell>
          <cell r="D611"/>
          <cell r="E611" t="str">
            <v>8108151112</v>
          </cell>
          <cell r="F611" t="str">
            <v>REFLECTION LIGHT</v>
          </cell>
        </row>
        <row r="612">
          <cell r="B612" t="str">
            <v>BUHLER</v>
          </cell>
          <cell r="C612" t="str">
            <v>N/A</v>
          </cell>
          <cell r="D612"/>
          <cell r="E612" t="str">
            <v>UNE-24444-171</v>
          </cell>
          <cell r="F612" t="str">
            <v>DRIVE HEAD 54</v>
          </cell>
        </row>
        <row r="613">
          <cell r="B613" t="str">
            <v>BUHLER</v>
          </cell>
          <cell r="C613" t="str">
            <v>SPPMMS4290</v>
          </cell>
          <cell r="D613"/>
          <cell r="E613" t="str">
            <v>UNE-24444-520</v>
          </cell>
          <cell r="F613" t="str">
            <v>FASTENING DEVICE</v>
          </cell>
        </row>
        <row r="614">
          <cell r="B614" t="str">
            <v>BUHLER</v>
          </cell>
          <cell r="C614" t="str">
            <v>SPPMES0905</v>
          </cell>
          <cell r="D614"/>
          <cell r="E614" t="str">
            <v>2527132225</v>
          </cell>
          <cell r="F614" t="str">
            <v>FUSE 50A</v>
          </cell>
        </row>
        <row r="615">
          <cell r="B615" t="str">
            <v>BUHLER</v>
          </cell>
          <cell r="C615" t="str">
            <v>SPPMES0912</v>
          </cell>
          <cell r="D615"/>
          <cell r="E615" t="str">
            <v>UNE-18015-142</v>
          </cell>
          <cell r="F615" t="str">
            <v>LAMPS T 5.5 28V 40MA TH</v>
          </cell>
        </row>
        <row r="616">
          <cell r="B616" t="str">
            <v>BUHLER</v>
          </cell>
          <cell r="C616" t="str">
            <v>SPPMES0161</v>
          </cell>
          <cell r="D616"/>
          <cell r="E616" t="str">
            <v>UXE-42000-001</v>
          </cell>
          <cell r="F616" t="str">
            <v>SYNEHRONUS INDUCTION MOTOR, 48VAC</v>
          </cell>
        </row>
        <row r="617">
          <cell r="B617" t="str">
            <v>BUHLER</v>
          </cell>
          <cell r="C617" t="str">
            <v>SPPMES0159</v>
          </cell>
          <cell r="D617"/>
          <cell r="E617" t="str">
            <v>520430201100</v>
          </cell>
          <cell r="F617" t="str">
            <v>TELEMECHANIC SWITCH XCX P510</v>
          </cell>
        </row>
        <row r="618">
          <cell r="B618" t="str">
            <v>BUHLER</v>
          </cell>
          <cell r="C618" t="str">
            <v>SPPMES0907</v>
          </cell>
          <cell r="D618"/>
          <cell r="E618" t="str">
            <v>9497</v>
          </cell>
          <cell r="F618" t="str">
            <v>FUSE 10A</v>
          </cell>
        </row>
        <row r="619">
          <cell r="B619" t="str">
            <v>BUHLER</v>
          </cell>
          <cell r="C619" t="str">
            <v>SPPMES0906</v>
          </cell>
          <cell r="D619"/>
          <cell r="E619" t="str">
            <v>9442</v>
          </cell>
          <cell r="F619" t="str">
            <v>FUSE 10A</v>
          </cell>
        </row>
        <row r="620">
          <cell r="B620" t="str">
            <v>BUHLER</v>
          </cell>
          <cell r="C620" t="str">
            <v>SPPMMS3559</v>
          </cell>
          <cell r="D620"/>
          <cell r="E620" t="str">
            <v>2460005792</v>
          </cell>
          <cell r="F620" t="str">
            <v>SOLE VALVE 220/240V 50/60HZ</v>
          </cell>
        </row>
        <row r="621">
          <cell r="B621" t="str">
            <v>BUHLER</v>
          </cell>
          <cell r="C621" t="str">
            <v>SPPMES0158</v>
          </cell>
          <cell r="D621"/>
          <cell r="E621" t="str">
            <v>MVRX-84000-810</v>
          </cell>
          <cell r="F621" t="str">
            <v xml:space="preserve">STEP MOTOR1D 28 , 12V , </v>
          </cell>
        </row>
        <row r="622">
          <cell r="B622" t="str">
            <v>BUHLER</v>
          </cell>
          <cell r="C622" t="str">
            <v>SPPMES0908</v>
          </cell>
          <cell r="D622"/>
          <cell r="E622" t="str">
            <v>UXE-36100-001</v>
          </cell>
          <cell r="F622" t="str">
            <v>TEMPRETURE CONTROLLER</v>
          </cell>
        </row>
        <row r="623">
          <cell r="B623" t="str">
            <v>AGROMATIC</v>
          </cell>
          <cell r="C623" t="str">
            <v>SPPMES1172</v>
          </cell>
          <cell r="D623"/>
          <cell r="E623">
            <v>33014718</v>
          </cell>
          <cell r="F623" t="str">
            <v>Control Electronic Board MD1+STE</v>
          </cell>
        </row>
        <row r="624">
          <cell r="B624" t="str">
            <v>AGROMATIC</v>
          </cell>
          <cell r="C624" t="str">
            <v>SPPMES1171</v>
          </cell>
          <cell r="D624"/>
          <cell r="E624">
            <v>44006480</v>
          </cell>
          <cell r="F624" t="str">
            <v>Evaluation Electronic Board MD1-AWE</v>
          </cell>
        </row>
        <row r="625">
          <cell r="B625" t="str">
            <v>AGROMATIC</v>
          </cell>
          <cell r="C625" t="str">
            <v>SPPMES1173</v>
          </cell>
          <cell r="D625"/>
          <cell r="E625">
            <v>77010666</v>
          </cell>
          <cell r="F625" t="str">
            <v>Fan EBMPAPST Type 414FH</v>
          </cell>
        </row>
        <row r="626">
          <cell r="B626" t="str">
            <v>AGROMATIC</v>
          </cell>
          <cell r="C626" t="str">
            <v>SPPMES1174</v>
          </cell>
          <cell r="D626"/>
          <cell r="E626">
            <v>33007444</v>
          </cell>
          <cell r="F626" t="str">
            <v>Inverter 0.40kw 230V</v>
          </cell>
        </row>
        <row r="627">
          <cell r="B627" t="str">
            <v>BUHLER</v>
          </cell>
          <cell r="C627" t="str">
            <v>SPPMMS0011</v>
          </cell>
          <cell r="D627"/>
          <cell r="E627" t="str">
            <v>10238490</v>
          </cell>
          <cell r="F627" t="str">
            <v>DIVERTER VALVE 2-10Bar</v>
          </cell>
        </row>
        <row r="628">
          <cell r="B628" t="str">
            <v>BUHLER</v>
          </cell>
          <cell r="C628" t="str">
            <v>SPPMMS0010</v>
          </cell>
          <cell r="D628"/>
          <cell r="E628" t="str">
            <v>10238491</v>
          </cell>
          <cell r="F628" t="str">
            <v>DIVERTER VALVE 30/92</v>
          </cell>
        </row>
        <row r="629">
          <cell r="B629" t="str">
            <v>BUHLER</v>
          </cell>
          <cell r="C629" t="str">
            <v>SPPMES0163</v>
          </cell>
          <cell r="D629"/>
          <cell r="E629" t="str">
            <v>UXM-46018-311</v>
          </cell>
          <cell r="F629" t="str">
            <v>VIBERATION MOTOR,KW 0.65, RPM-1430</v>
          </cell>
        </row>
        <row r="630">
          <cell r="B630" t="str">
            <v>BUHLER</v>
          </cell>
          <cell r="C630" t="str">
            <v>SPPMMS0012</v>
          </cell>
          <cell r="D630"/>
          <cell r="E630" t="str">
            <v>UVV-00046-378</v>
          </cell>
          <cell r="F630" t="str">
            <v>JOY STICK V8 Left BULB HANDLE WITH PUSH BUTTON</v>
          </cell>
        </row>
        <row r="631">
          <cell r="B631" t="str">
            <v>BUHLER</v>
          </cell>
          <cell r="C631" t="str">
            <v>SPPMMS3560</v>
          </cell>
          <cell r="D631"/>
          <cell r="E631" t="str">
            <v>UVV-00088-645</v>
          </cell>
          <cell r="F631" t="str">
            <v>JOY STICK V8 Left BULB HANDLE WITH PUSH BUTTON,1 Potentiometer T 301 2X10K OHM</v>
          </cell>
        </row>
        <row r="632">
          <cell r="B632" t="str">
            <v>BUHLER</v>
          </cell>
          <cell r="C632" t="str">
            <v>SPPMES0910</v>
          </cell>
          <cell r="D632"/>
          <cell r="E632" t="str">
            <v>UVV-00006-112</v>
          </cell>
          <cell r="F632" t="str">
            <v>BATTERY TYPE : FUB-10AA</v>
          </cell>
        </row>
        <row r="633">
          <cell r="B633" t="str">
            <v>BUHLER</v>
          </cell>
          <cell r="C633" t="str">
            <v>SPPMES0164</v>
          </cell>
          <cell r="D633"/>
          <cell r="E633" t="str">
            <v>MYHA-84001-810</v>
          </cell>
          <cell r="F633" t="str">
            <v>BULB INSERT</v>
          </cell>
        </row>
        <row r="634">
          <cell r="B634" t="str">
            <v>BUHLER</v>
          </cell>
          <cell r="C634" t="str">
            <v>SPPMES0909</v>
          </cell>
          <cell r="D634"/>
          <cell r="E634" t="str">
            <v>UVV-00004-974</v>
          </cell>
          <cell r="F634" t="str">
            <v>Rectifier BG1.5</v>
          </cell>
        </row>
        <row r="635">
          <cell r="B635" t="str">
            <v>BUHLER</v>
          </cell>
          <cell r="C635" t="str">
            <v>SPPMES0917</v>
          </cell>
          <cell r="D635"/>
          <cell r="E635" t="str">
            <v>UXE-60950-001</v>
          </cell>
          <cell r="F635" t="str">
            <v>SHAKING TIMER SP10 1M</v>
          </cell>
        </row>
        <row r="636">
          <cell r="B636" t="str">
            <v>BUHLER</v>
          </cell>
          <cell r="C636" t="str">
            <v>SPPMES0175</v>
          </cell>
          <cell r="D636"/>
          <cell r="E636" t="str">
            <v>UVV-00138-871</v>
          </cell>
          <cell r="F636" t="str">
            <v xml:space="preserve">Door Lock Amgard Pro Head Module With Manual Actuator MA4 </v>
          </cell>
        </row>
        <row r="637">
          <cell r="B637" t="str">
            <v>BUHLER</v>
          </cell>
          <cell r="C637" t="str">
            <v>SPPMES0176</v>
          </cell>
          <cell r="D637"/>
          <cell r="E637" t="str">
            <v>UVV-00138-869</v>
          </cell>
          <cell r="F637" t="str">
            <v>Key Switch In Metal Housing CL Lock With Contacts 2NO + 2NC</v>
          </cell>
        </row>
        <row r="638">
          <cell r="B638" t="str">
            <v>BUHLER</v>
          </cell>
          <cell r="C638" t="str">
            <v>SPPMES1336</v>
          </cell>
          <cell r="D638"/>
          <cell r="E638" t="str">
            <v>UNE-70400-081</v>
          </cell>
          <cell r="F638" t="str">
            <v xml:space="preserve">LED 30V 30MA GREEN </v>
          </cell>
        </row>
        <row r="639">
          <cell r="B639" t="str">
            <v>BUHLER</v>
          </cell>
          <cell r="C639" t="str">
            <v>SPPMES0915</v>
          </cell>
          <cell r="D639"/>
          <cell r="E639" t="str">
            <v>UNE-70400-080</v>
          </cell>
          <cell r="F639" t="str">
            <v xml:space="preserve">PANEL LAMP 24V RED DIODE LFM, </v>
          </cell>
        </row>
        <row r="640">
          <cell r="B640" t="str">
            <v>BUHLER</v>
          </cell>
          <cell r="C640" t="str">
            <v>SPPMES0914</v>
          </cell>
          <cell r="D640"/>
          <cell r="E640" t="str">
            <v>UNE-70101-007</v>
          </cell>
          <cell r="F640" t="str">
            <v>DIODE IN 4007</v>
          </cell>
        </row>
        <row r="641">
          <cell r="B641" t="str">
            <v>BUHLER</v>
          </cell>
          <cell r="C641" t="str">
            <v>SPPMES1325</v>
          </cell>
          <cell r="D641"/>
          <cell r="E641" t="str">
            <v>BSXX-12761-001</v>
          </cell>
          <cell r="F641" t="str">
            <v>ELC LAMP INC 5V 5W (BSZZ-10061-001)</v>
          </cell>
        </row>
        <row r="642">
          <cell r="B642" t="str">
            <v>BUHLER</v>
          </cell>
          <cell r="C642" t="str">
            <v>SPPMES0169</v>
          </cell>
          <cell r="D642"/>
          <cell r="E642" t="str">
            <v>UNE-34001-051</v>
          </cell>
          <cell r="F642" t="str">
            <v>HOUR COUNTER</v>
          </cell>
        </row>
        <row r="643">
          <cell r="B643" t="str">
            <v>BUHLER</v>
          </cell>
          <cell r="C643" t="str">
            <v>SPPMES0166</v>
          </cell>
          <cell r="D643"/>
          <cell r="E643" t="str">
            <v>UNE-34001-061</v>
          </cell>
          <cell r="F643" t="str">
            <v>HOUR COUNTER 607 12 24V</v>
          </cell>
        </row>
        <row r="644">
          <cell r="B644" t="str">
            <v>BUHLER</v>
          </cell>
          <cell r="C644" t="str">
            <v>SPPMES1328</v>
          </cell>
          <cell r="D644"/>
          <cell r="E644" t="str">
            <v>UNE-18010-213</v>
          </cell>
          <cell r="F644" t="str">
            <v xml:space="preserve">INCANDESCENT LAMP BA 9S 28V 60MA R 1028 BA09S 209 </v>
          </cell>
        </row>
        <row r="645">
          <cell r="B645" t="str">
            <v>BUHLER</v>
          </cell>
          <cell r="C645" t="str">
            <v>SPPMES0913</v>
          </cell>
          <cell r="D645"/>
          <cell r="E645" t="str">
            <v>UNE-18020-126</v>
          </cell>
          <cell r="F645" t="str">
            <v>LAMP 220V</v>
          </cell>
        </row>
        <row r="646">
          <cell r="B646" t="str">
            <v>BUHLER</v>
          </cell>
          <cell r="C646" t="str">
            <v>SPPMES1318</v>
          </cell>
          <cell r="D646"/>
          <cell r="E646" t="str">
            <v>BSXX-16228-001</v>
          </cell>
          <cell r="F646" t="str">
            <v>PCB LAMP XELOGEN 12V, 10W</v>
          </cell>
        </row>
        <row r="647">
          <cell r="B647" t="str">
            <v>BUHLER</v>
          </cell>
          <cell r="C647" t="str">
            <v>SPPMES1347</v>
          </cell>
          <cell r="D647"/>
          <cell r="E647" t="str">
            <v>BSXX-12405-001</v>
          </cell>
          <cell r="F647" t="str">
            <v xml:space="preserve">VALVE ISLAND SOI/ SPRING NORGREN </v>
          </cell>
        </row>
        <row r="648">
          <cell r="B648" t="str">
            <v>BUHLER</v>
          </cell>
          <cell r="C648" t="str">
            <v>SPPMMS0017</v>
          </cell>
          <cell r="D648"/>
          <cell r="E648" t="str">
            <v>BSZZ-10019-001</v>
          </cell>
          <cell r="F648" t="str">
            <v>Wiper Clip Blade 66519</v>
          </cell>
        </row>
        <row r="649">
          <cell r="B649" t="str">
            <v>BUHLER</v>
          </cell>
          <cell r="C649" t="str">
            <v>SPPMES1053</v>
          </cell>
          <cell r="D649"/>
          <cell r="E649" t="str">
            <v xml:space="preserve"> UXM-56011-213</v>
          </cell>
          <cell r="F649" t="str">
            <v>LINEAR ACTUATOR 24V DC STRPKE WITH CABLE L=5000 ATEXIP66</v>
          </cell>
        </row>
        <row r="650">
          <cell r="B650" t="str">
            <v>BUHLER</v>
          </cell>
          <cell r="C650" t="str">
            <v>SPPMES0712</v>
          </cell>
          <cell r="D650"/>
          <cell r="E650" t="str">
            <v>BSXX-12036-001</v>
          </cell>
          <cell r="F650" t="str">
            <v>Fan PAPST 24VDC 4414F/39DR (UVV-00117-272)</v>
          </cell>
        </row>
        <row r="651">
          <cell r="B651" t="str">
            <v>BUHLER</v>
          </cell>
          <cell r="C651" t="str">
            <v>SPPMES0160</v>
          </cell>
          <cell r="D651"/>
          <cell r="E651" t="str">
            <v>UNE-62020-003</v>
          </cell>
          <cell r="F651" t="str">
            <v>CONDENCER 2UF 500V AC</v>
          </cell>
        </row>
        <row r="652">
          <cell r="B652" t="str">
            <v>BUHLER</v>
          </cell>
          <cell r="C652" t="str">
            <v>SPPMES0165</v>
          </cell>
          <cell r="D652"/>
          <cell r="E652" t="str">
            <v>UNE-24444-124</v>
          </cell>
          <cell r="F652" t="str">
            <v>HEAD - INDICATOR LAMP</v>
          </cell>
        </row>
        <row r="653">
          <cell r="B653" t="str">
            <v>BUHLER</v>
          </cell>
          <cell r="C653" t="str">
            <v>SPPMES0916</v>
          </cell>
          <cell r="D653"/>
          <cell r="E653" t="str">
            <v>UNE-24422-001</v>
          </cell>
          <cell r="F653" t="str">
            <v>TESTER SWITCH 404 118 KEY BUTTON</v>
          </cell>
        </row>
        <row r="654">
          <cell r="B654" t="str">
            <v>BUHLER</v>
          </cell>
          <cell r="C654" t="str">
            <v>SPPMES0186</v>
          </cell>
          <cell r="D654"/>
          <cell r="E654" t="str">
            <v>UNE-36920-003</v>
          </cell>
          <cell r="F654" t="str">
            <v>WEIGHER INDICATOR</v>
          </cell>
        </row>
        <row r="655">
          <cell r="B655" t="str">
            <v>BUHLER</v>
          </cell>
          <cell r="C655" t="str">
            <v>SPPMES0178</v>
          </cell>
          <cell r="D655"/>
          <cell r="E655" t="str">
            <v>8108252419</v>
          </cell>
          <cell r="F655" t="str">
            <v>GEAR MOTOR 90W 140V</v>
          </cell>
        </row>
        <row r="656">
          <cell r="B656" t="str">
            <v>BUHLER</v>
          </cell>
          <cell r="C656" t="str">
            <v>SPPMES0168</v>
          </cell>
          <cell r="D656"/>
          <cell r="E656" t="str">
            <v>274001526006</v>
          </cell>
          <cell r="F656" t="str">
            <v>SQUIRREL CAGE MOTOR 0.55KW, RPM-1390, 230/415V,Siemens</v>
          </cell>
        </row>
        <row r="657">
          <cell r="B657" t="str">
            <v>BUHLER</v>
          </cell>
          <cell r="C657" t="str">
            <v>SPPMES0179</v>
          </cell>
          <cell r="D657"/>
          <cell r="E657" t="str">
            <v>UXM-46010-979</v>
          </cell>
          <cell r="F657" t="str">
            <v>VIBERATOR RFC 04000</v>
          </cell>
        </row>
        <row r="658">
          <cell r="B658" t="str">
            <v>BUHLER</v>
          </cell>
          <cell r="C658" t="str">
            <v>SPPMMS0013</v>
          </cell>
          <cell r="D658"/>
          <cell r="E658" t="str">
            <v>10238488</v>
          </cell>
          <cell r="F658" t="str">
            <v>DIVERTER VALVE</v>
          </cell>
        </row>
        <row r="659">
          <cell r="B659" t="str">
            <v>BUHLER</v>
          </cell>
          <cell r="C659" t="str">
            <v>SPPMMS0014</v>
          </cell>
          <cell r="D659"/>
          <cell r="E659" t="str">
            <v>10238489</v>
          </cell>
          <cell r="F659" t="str">
            <v>DIVERTER VALVE</v>
          </cell>
        </row>
        <row r="660">
          <cell r="B660" t="str">
            <v>BUHLER</v>
          </cell>
          <cell r="C660" t="str">
            <v>SPPMMS0015</v>
          </cell>
          <cell r="D660"/>
          <cell r="E660" t="str">
            <v>MAYH-30005-030</v>
          </cell>
          <cell r="F660" t="str">
            <v>DIVERTER VALVE</v>
          </cell>
        </row>
        <row r="661">
          <cell r="B661" t="str">
            <v>BUHLER</v>
          </cell>
          <cell r="C661" t="str">
            <v>SPPMES1364</v>
          </cell>
          <cell r="D661"/>
          <cell r="E661" t="str">
            <v>UNM-17680-271</v>
          </cell>
          <cell r="F661" t="str">
            <v xml:space="preserve">SPUR GEARING WITH MOTOR 0.37KW, 156 1/MIN, M5 230V/400V , 50HZ IKF, IP55 </v>
          </cell>
        </row>
        <row r="662">
          <cell r="B662" t="str">
            <v>BUHLER</v>
          </cell>
          <cell r="C662" t="str">
            <v>SPPMES0170</v>
          </cell>
          <cell r="D662"/>
          <cell r="E662" t="str">
            <v>UXE-24520-101</v>
          </cell>
          <cell r="F662" t="str">
            <v>KEY SWITCH</v>
          </cell>
        </row>
        <row r="663">
          <cell r="B663" t="str">
            <v>BUHLER</v>
          </cell>
          <cell r="C663" t="str">
            <v>SPPMMS3561</v>
          </cell>
          <cell r="D663"/>
          <cell r="E663" t="str">
            <v>UXE-80900-002</v>
          </cell>
          <cell r="F663" t="str">
            <v>RC VALVE ACTUATION  VBS 3124063  (Rep.of UNE-80900-002)</v>
          </cell>
        </row>
        <row r="664">
          <cell r="B664" t="str">
            <v>BUHLER</v>
          </cell>
          <cell r="C664" t="str">
            <v>SPPMMS3562</v>
          </cell>
          <cell r="D664"/>
          <cell r="E664" t="str">
            <v>UXE-80900-012</v>
          </cell>
          <cell r="F664" t="str">
            <v>VALVE CONTROL VBS 31 24 033</v>
          </cell>
        </row>
        <row r="665">
          <cell r="B665" t="str">
            <v>BUHLER</v>
          </cell>
          <cell r="C665" t="str">
            <v>SPPMES1058</v>
          </cell>
          <cell r="D665"/>
          <cell r="E665" t="str">
            <v>BSAY-12544-001</v>
          </cell>
          <cell r="F665" t="str">
            <v xml:space="preserve">VIB FT01AX </v>
          </cell>
        </row>
        <row r="666">
          <cell r="B666" t="str">
            <v>BUHLER</v>
          </cell>
          <cell r="C666" t="str">
            <v>SPPMES1059</v>
          </cell>
          <cell r="D666"/>
          <cell r="E666" t="str">
            <v xml:space="preserve"> BSXX-12022-001</v>
          </cell>
          <cell r="F666" t="str">
            <v>ELE MEC FAN 24V PAP RG160-28 MODIFIED</v>
          </cell>
        </row>
        <row r="667">
          <cell r="B667" t="str">
            <v>BUHLER</v>
          </cell>
          <cell r="C667" t="str">
            <v>SPPMES1063</v>
          </cell>
          <cell r="D667"/>
          <cell r="E667" t="str">
            <v>BSAY-12849-001</v>
          </cell>
          <cell r="F667" t="str">
            <v xml:space="preserve">LOAD CELL KIT </v>
          </cell>
        </row>
        <row r="668">
          <cell r="B668" t="str">
            <v>BUHLER</v>
          </cell>
          <cell r="C668" t="str">
            <v>SPPMES0172</v>
          </cell>
          <cell r="D668"/>
          <cell r="E668" t="str">
            <v>8108265401</v>
          </cell>
          <cell r="F668" t="str">
            <v>GEAR MOTOR 1.5A 140V 160W 500min</v>
          </cell>
        </row>
        <row r="669">
          <cell r="B669" t="str">
            <v>BUHLER</v>
          </cell>
          <cell r="C669" t="str">
            <v>SPPMES0171</v>
          </cell>
          <cell r="D669"/>
          <cell r="E669" t="str">
            <v>5980931</v>
          </cell>
          <cell r="F669" t="str">
            <v>MOTOR CROSCHOP , RPM-1380/650</v>
          </cell>
        </row>
        <row r="670">
          <cell r="B670" t="str">
            <v>BUHLER</v>
          </cell>
          <cell r="C670" t="str">
            <v>SPPMES0970</v>
          </cell>
          <cell r="D670"/>
          <cell r="E670" t="str">
            <v>UXM-17417-271</v>
          </cell>
          <cell r="F670" t="str">
            <v>Screw Gear With Motor 0.18KW,230/400V,DR63M4</v>
          </cell>
        </row>
        <row r="671">
          <cell r="B671" t="str">
            <v>BUHLER</v>
          </cell>
          <cell r="C671" t="str">
            <v>SPPMES0918</v>
          </cell>
          <cell r="D671"/>
          <cell r="E671" t="str">
            <v>UXM-17003-001</v>
          </cell>
          <cell r="F671" t="str">
            <v>Planetary Gear with motor 85W 24DC 3000 1/Min</v>
          </cell>
        </row>
        <row r="672">
          <cell r="B672" t="str">
            <v>BUHLER</v>
          </cell>
          <cell r="C672" t="str">
            <v>SPPMMS3563</v>
          </cell>
          <cell r="D672"/>
          <cell r="E672" t="str">
            <v>UVV-00089-513</v>
          </cell>
          <cell r="F672" t="str">
            <v>Gear Box 0.37KW 1380/42RPM</v>
          </cell>
        </row>
        <row r="673">
          <cell r="B673" t="str">
            <v>BUHLER</v>
          </cell>
          <cell r="C673" t="str">
            <v>SPPMES0180</v>
          </cell>
          <cell r="D673"/>
          <cell r="E673" t="str">
            <v>UXM-46029-311</v>
          </cell>
          <cell r="F673" t="str">
            <v>VIBERATING MOTOR , KW 0.12, RPM-1400</v>
          </cell>
        </row>
        <row r="674">
          <cell r="B674" t="str">
            <v>BUHLER</v>
          </cell>
          <cell r="C674" t="str">
            <v>SPPMES0181</v>
          </cell>
          <cell r="D674"/>
          <cell r="E674" t="str">
            <v>4311066</v>
          </cell>
          <cell r="F674" t="str">
            <v>MOTOR ABB , KW1.3,RPM-1430</v>
          </cell>
        </row>
        <row r="675">
          <cell r="B675" t="str">
            <v>BUHLER</v>
          </cell>
          <cell r="C675" t="str">
            <v>SPPMES0922</v>
          </cell>
          <cell r="D675"/>
          <cell r="E675" t="str">
            <v>150078</v>
          </cell>
          <cell r="F675" t="str">
            <v>MOTOR BROOK, KW0.37 ,RPM-1380</v>
          </cell>
        </row>
        <row r="676">
          <cell r="B676" t="str">
            <v>BUHLER</v>
          </cell>
          <cell r="C676" t="str">
            <v>SPPMES0189</v>
          </cell>
          <cell r="D676"/>
          <cell r="E676" t="str">
            <v>UYZ-00244-080</v>
          </cell>
          <cell r="F676" t="str">
            <v>MOTOR, KW 0.25, RPM-1125, KPER-25GS</v>
          </cell>
        </row>
        <row r="677">
          <cell r="B677" t="str">
            <v>BUHLER</v>
          </cell>
          <cell r="C677" t="str">
            <v>SPPMES0182</v>
          </cell>
          <cell r="D677"/>
          <cell r="E677" t="str">
            <v>8108164790</v>
          </cell>
          <cell r="F677" t="str">
            <v>SUPER GEAR MOTOR,0.55KW , 78/1620RPM</v>
          </cell>
        </row>
        <row r="678">
          <cell r="B678" t="str">
            <v>BUHLER</v>
          </cell>
          <cell r="C678" t="str">
            <v>SPPMES0184</v>
          </cell>
          <cell r="D678"/>
          <cell r="E678" t="str">
            <v>BSZZ-10099-001</v>
          </cell>
          <cell r="F678" t="str">
            <v xml:space="preserve">Accumulator 7.2V 1K2MAH 64316SPARES </v>
          </cell>
        </row>
        <row r="679">
          <cell r="B679" t="str">
            <v>BUHLER</v>
          </cell>
          <cell r="C679" t="str">
            <v>SPPMMS0020</v>
          </cell>
          <cell r="D679"/>
          <cell r="E679" t="str">
            <v>UVV-00136-198</v>
          </cell>
          <cell r="F679" t="str">
            <v>Brush Deflector B17-0048</v>
          </cell>
        </row>
        <row r="680">
          <cell r="B680" t="str">
            <v>BUHLER</v>
          </cell>
          <cell r="C680" t="str">
            <v>SPPMMS0021</v>
          </cell>
          <cell r="D680"/>
          <cell r="E680" t="str">
            <v>UVV-00136-200</v>
          </cell>
          <cell r="F680" t="str">
            <v>Brush Ejector Gulley B14-0059</v>
          </cell>
        </row>
        <row r="681">
          <cell r="B681" t="str">
            <v>BUHLER</v>
          </cell>
          <cell r="C681" t="str">
            <v>SPPMMS0018</v>
          </cell>
          <cell r="D681"/>
          <cell r="E681" t="str">
            <v>BSZZ-10476-001</v>
          </cell>
          <cell r="F681" t="str">
            <v>Brush Ejector Nozzle Z-Serie B17-0037</v>
          </cell>
        </row>
        <row r="682">
          <cell r="B682" t="str">
            <v>BUHLER</v>
          </cell>
          <cell r="C682" t="str">
            <v>SPPMMS0022</v>
          </cell>
          <cell r="D682"/>
          <cell r="E682" t="str">
            <v>UVV-00136-201</v>
          </cell>
          <cell r="F682" t="str">
            <v>Stiffener Wiper Brush S13-0034</v>
          </cell>
        </row>
        <row r="683">
          <cell r="B683" t="str">
            <v>BUHLER</v>
          </cell>
          <cell r="C683" t="str">
            <v>SPPMES1104</v>
          </cell>
          <cell r="D683"/>
          <cell r="E683" t="str">
            <v>BSAY-15055-001</v>
          </cell>
          <cell r="F683" t="str">
            <v>EJECTOR ASSY 4 VALVE STD TOBY BSAY-15055-001</v>
          </cell>
        </row>
        <row r="684">
          <cell r="B684" t="str">
            <v>BUHLER</v>
          </cell>
          <cell r="C684" t="str">
            <v>SPPMES0187</v>
          </cell>
          <cell r="D684"/>
          <cell r="E684" t="str">
            <v>UVV-00124-876</v>
          </cell>
          <cell r="F684" t="str">
            <v>Helical Gear Motor R47 DRE112M8/2BE5HF Ratio 2730/301 30X60mm 0.8/3KW  50hz 415V BE5 240V/AC 20nm bge 1.5</v>
          </cell>
        </row>
        <row r="685">
          <cell r="B685" t="str">
            <v>BUHLER</v>
          </cell>
          <cell r="C685" t="str">
            <v>SPPMES0188</v>
          </cell>
          <cell r="D685"/>
          <cell r="E685" t="str">
            <v>UYZ-68390-050</v>
          </cell>
          <cell r="F685" t="str">
            <v>MOTOR 1.6KW,RPM-1430 RPM,ABB</v>
          </cell>
        </row>
        <row r="686">
          <cell r="B686" t="str">
            <v>BUHLER</v>
          </cell>
          <cell r="C686" t="str">
            <v>SPPMES1035</v>
          </cell>
          <cell r="D686"/>
          <cell r="E686" t="str">
            <v>BSAY-12181-001</v>
          </cell>
          <cell r="F686" t="str">
            <v>MOTOR LINEAR ACTUATOR A5</v>
          </cell>
        </row>
        <row r="687">
          <cell r="B687" t="str">
            <v>BUHLER</v>
          </cell>
          <cell r="C687" t="str">
            <v>SPPMMS5350</v>
          </cell>
          <cell r="D687"/>
          <cell r="E687" t="str">
            <v xml:space="preserve"> BSXX-11050-001</v>
          </cell>
          <cell r="F687" t="str">
            <v>T SCREEN 12" GUI ATEX/HAZLOC</v>
          </cell>
        </row>
        <row r="688">
          <cell r="B688" t="str">
            <v>BUHLER</v>
          </cell>
          <cell r="C688" t="str">
            <v>SPPMES0191</v>
          </cell>
          <cell r="D688"/>
          <cell r="E688" t="str">
            <v>UXM-12170-297</v>
          </cell>
          <cell r="F688" t="str">
            <v>BRAKE MOTOR DEMG 1.0KG 415V,1.5KW,RPM-945 , MANNESMAITN DEMAG</v>
          </cell>
        </row>
        <row r="689">
          <cell r="B689" t="str">
            <v>BUHLER</v>
          </cell>
          <cell r="C689" t="str">
            <v>SPPMES1044</v>
          </cell>
          <cell r="D689"/>
          <cell r="E689" t="str">
            <v>BSXX-12024-001</v>
          </cell>
          <cell r="F689" t="str">
            <v xml:space="preserve">ELC MEC FAN 24V PAP 3214 AX AXIAL </v>
          </cell>
        </row>
        <row r="690">
          <cell r="B690" t="str">
            <v>BUHLER</v>
          </cell>
          <cell r="C690" t="str">
            <v>SPPMES1046</v>
          </cell>
          <cell r="D690"/>
          <cell r="E690" t="str">
            <v>BSXX-12030-001</v>
          </cell>
          <cell r="F690" t="str">
            <v xml:space="preserve">ELC MEC FAN PAP 6224DV75 TROP </v>
          </cell>
        </row>
        <row r="691">
          <cell r="B691" t="str">
            <v>BUHLER</v>
          </cell>
          <cell r="C691" t="str">
            <v>SPPMES1040</v>
          </cell>
          <cell r="D691"/>
          <cell r="E691" t="str">
            <v>BSXX-10927-001</v>
          </cell>
          <cell r="F691" t="str">
            <v xml:space="preserve">ELC PSU LMB 12V 50W HWSA </v>
          </cell>
        </row>
        <row r="692">
          <cell r="B692" t="str">
            <v>BUHLER</v>
          </cell>
          <cell r="C692" t="str">
            <v>SPPMES1039</v>
          </cell>
          <cell r="D692"/>
          <cell r="E692" t="str">
            <v>BSXX-10919-001</v>
          </cell>
          <cell r="F692" t="str">
            <v xml:space="preserve">ELC PSU LMB 24V 50W HWSA </v>
          </cell>
        </row>
        <row r="693">
          <cell r="B693" t="str">
            <v>BUHLER</v>
          </cell>
          <cell r="C693" t="str">
            <v>SPPMES1048</v>
          </cell>
          <cell r="D693"/>
          <cell r="E693" t="str">
            <v xml:space="preserve"> BSXX-14412-001</v>
          </cell>
          <cell r="F693" t="str">
            <v>ELC SWT VANE SENSOR 3.8-30VDC 3.8-30VDC</v>
          </cell>
        </row>
        <row r="694">
          <cell r="B694" t="str">
            <v>BUHLER</v>
          </cell>
          <cell r="C694" t="str">
            <v>SPPMES1038</v>
          </cell>
          <cell r="D694"/>
          <cell r="E694" t="str">
            <v>BSAY-12599-001</v>
          </cell>
          <cell r="F694" t="str">
            <v xml:space="preserve">ELC WA A M/C WIPER POS SW </v>
          </cell>
        </row>
        <row r="695">
          <cell r="B695" t="str">
            <v>BUHLER</v>
          </cell>
          <cell r="C695" t="str">
            <v>SPPMES1045</v>
          </cell>
          <cell r="D695"/>
          <cell r="E695" t="str">
            <v>BSXX-12028-001</v>
          </cell>
          <cell r="F695" t="str">
            <v xml:space="preserve">ELE MEC FAN 24V PAP 614NM39 AX MOD CABLE LENGTH </v>
          </cell>
        </row>
        <row r="696">
          <cell r="B696" t="str">
            <v>BUHLER</v>
          </cell>
          <cell r="C696" t="str">
            <v>SPPMES1047</v>
          </cell>
          <cell r="D696"/>
          <cell r="E696" t="str">
            <v>BSXX-14411-001</v>
          </cell>
          <cell r="F696" t="str">
            <v xml:space="preserve">ELE SWT MSWT SPDT 6A CHERRY V4 </v>
          </cell>
        </row>
        <row r="697">
          <cell r="B697" t="str">
            <v>BUHLER</v>
          </cell>
          <cell r="C697" t="str">
            <v>SPPMMS5349</v>
          </cell>
          <cell r="D697"/>
          <cell r="E697" t="str">
            <v>BSAY-13099-001</v>
          </cell>
          <cell r="F697" t="str">
            <v xml:space="preserve">GUI SCREEN &amp; BRACKET ASSY </v>
          </cell>
        </row>
        <row r="698">
          <cell r="B698" t="str">
            <v>BUHLER</v>
          </cell>
          <cell r="C698" t="str">
            <v>SPPMES1034</v>
          </cell>
          <cell r="D698"/>
          <cell r="E698" t="str">
            <v>BSAY-10994-001</v>
          </cell>
          <cell r="F698" t="str">
            <v xml:space="preserve">MOTOR LINEAR ACTUATOR A5 </v>
          </cell>
        </row>
        <row r="699">
          <cell r="B699" t="str">
            <v>BUHLER</v>
          </cell>
          <cell r="C699" t="str">
            <v>SPPMES1103</v>
          </cell>
          <cell r="D699"/>
          <cell r="E699" t="str">
            <v>BSAY-12357-001</v>
          </cell>
          <cell r="F699" t="str">
            <v>PCB CAMERA VIS Z3 BSAY-12357-001</v>
          </cell>
        </row>
        <row r="700">
          <cell r="B700" t="str">
            <v>BUHLER</v>
          </cell>
          <cell r="C700" t="str">
            <v>SPPMES1036</v>
          </cell>
          <cell r="D700"/>
          <cell r="E700" t="str">
            <v>BSAY-12350-001</v>
          </cell>
          <cell r="F700" t="str">
            <v xml:space="preserve">PCB FA EIB V2 </v>
          </cell>
        </row>
        <row r="701">
          <cell r="B701" t="str">
            <v>BUHLER</v>
          </cell>
          <cell r="C701" t="str">
            <v>SPPMES1051</v>
          </cell>
          <cell r="D701"/>
          <cell r="E701" t="str">
            <v xml:space="preserve"> BSAY-14450-001</v>
          </cell>
          <cell r="F701" t="str">
            <v>PCB FA PC ATOM PCM-9362 MONO P</v>
          </cell>
        </row>
        <row r="702">
          <cell r="B702" t="str">
            <v>BUHLER</v>
          </cell>
          <cell r="C702" t="str">
            <v>SPPMES1052</v>
          </cell>
          <cell r="D702"/>
          <cell r="E702" t="str">
            <v>BSAY-14449-001</v>
          </cell>
          <cell r="F702" t="str">
            <v xml:space="preserve">PCB FA PC INTERFACE ADVANTECH </v>
          </cell>
        </row>
        <row r="703">
          <cell r="B703" t="str">
            <v>BUHLER</v>
          </cell>
          <cell r="C703" t="str">
            <v>SPPMES1033</v>
          </cell>
          <cell r="D703"/>
          <cell r="E703" t="str">
            <v>BSAY-12353-001</v>
          </cell>
          <cell r="F703" t="str">
            <v xml:space="preserve">PCB LAMP DRIVE LED A5 </v>
          </cell>
        </row>
        <row r="704">
          <cell r="B704" t="str">
            <v>BUHLER</v>
          </cell>
          <cell r="C704" t="str">
            <v>SPPMES1049</v>
          </cell>
          <cell r="D704"/>
          <cell r="E704" t="str">
            <v xml:space="preserve"> BSXY-12260-001</v>
          </cell>
          <cell r="F704" t="str">
            <v>PCB SORT MK IV A5</v>
          </cell>
        </row>
        <row r="705">
          <cell r="B705" t="str">
            <v>BUHLER</v>
          </cell>
          <cell r="C705" t="str">
            <v>SPPMES1050</v>
          </cell>
          <cell r="D705"/>
          <cell r="E705" t="str">
            <v>BSXY-12263-001</v>
          </cell>
          <cell r="F705" t="str">
            <v xml:space="preserve">PCB VIBRATOR DRIVE A5 </v>
          </cell>
        </row>
        <row r="706">
          <cell r="B706" t="str">
            <v>BUHLER</v>
          </cell>
          <cell r="C706" t="str">
            <v>SPPMES1041</v>
          </cell>
          <cell r="D706"/>
          <cell r="E706" t="str">
            <v>BSXX-10922-001</v>
          </cell>
          <cell r="F706" t="str">
            <v xml:space="preserve">PSU HWS600-24 LAMBDA </v>
          </cell>
        </row>
        <row r="707">
          <cell r="B707" t="str">
            <v>BUHLER</v>
          </cell>
          <cell r="C707" t="str">
            <v>SPPMES1043</v>
          </cell>
          <cell r="D707"/>
          <cell r="E707" t="str">
            <v>BSXX-10932-001</v>
          </cell>
          <cell r="F707" t="str">
            <v xml:space="preserve">PSU LAMBDA HWS 1000-12 </v>
          </cell>
        </row>
        <row r="708">
          <cell r="B708" t="str">
            <v>BUHLER</v>
          </cell>
          <cell r="C708" t="str">
            <v>SPPMES1042</v>
          </cell>
          <cell r="D708"/>
          <cell r="E708" t="str">
            <v>BSXX-10931-001</v>
          </cell>
          <cell r="F708" t="str">
            <v xml:space="preserve">PSU LAMBDA HWS 1000-24 </v>
          </cell>
        </row>
        <row r="709">
          <cell r="B709" t="str">
            <v>BUHLER</v>
          </cell>
          <cell r="C709" t="str">
            <v>SPPMMS5348</v>
          </cell>
          <cell r="D709"/>
          <cell r="E709" t="str">
            <v>BSMY-10772-001</v>
          </cell>
          <cell r="F709" t="str">
            <v xml:space="preserve">REPAIR KIT AUTODRAIN Z </v>
          </cell>
        </row>
        <row r="710">
          <cell r="B710" t="str">
            <v>BUHLER</v>
          </cell>
          <cell r="C710" t="str">
            <v>SPPMES1037</v>
          </cell>
          <cell r="D710"/>
          <cell r="E710" t="str">
            <v>BSAY-12492-001</v>
          </cell>
          <cell r="F710" t="str">
            <v xml:space="preserve">S/WARE COMPACT FI CONFIG </v>
          </cell>
        </row>
        <row r="711">
          <cell r="B711" t="str">
            <v>BUHLER</v>
          </cell>
          <cell r="C711" t="str">
            <v>SPPMMS5352</v>
          </cell>
          <cell r="D711"/>
          <cell r="E711" t="str">
            <v>BSXX-12611-001</v>
          </cell>
          <cell r="F711" t="str">
            <v xml:space="preserve">SERVICE KIT ORIGA CYL </v>
          </cell>
        </row>
        <row r="712">
          <cell r="B712" t="str">
            <v>BUHLER</v>
          </cell>
          <cell r="C712" t="str">
            <v>SPPMMS5351</v>
          </cell>
          <cell r="D712"/>
          <cell r="E712" t="str">
            <v>BSXX-11662-001</v>
          </cell>
          <cell r="F712" t="str">
            <v xml:space="preserve">SWITCH LIMIT D4N-8131 OMRON </v>
          </cell>
        </row>
        <row r="713">
          <cell r="B713" t="str">
            <v>BUHLER</v>
          </cell>
          <cell r="C713" t="str">
            <v>SPPMMS5353</v>
          </cell>
          <cell r="D713"/>
          <cell r="E713" t="str">
            <v>BSXX-12532-001</v>
          </cell>
          <cell r="F713" t="str">
            <v xml:space="preserve">WIPER CLIP BLADE ASSEMBLY 80391400 </v>
          </cell>
        </row>
        <row r="714">
          <cell r="B714" t="str">
            <v>BRY-AIR</v>
          </cell>
          <cell r="C714" t="str">
            <v>SPPMMS5369</v>
          </cell>
          <cell r="D714"/>
          <cell r="E714">
            <v>11166</v>
          </cell>
          <cell r="F714" t="str">
            <v>Heater Tub Coil Type 2kw 11166</v>
          </cell>
        </row>
        <row r="715">
          <cell r="B715" t="str">
            <v>BRY-AIR</v>
          </cell>
          <cell r="C715" t="str">
            <v>SPPMMS1023</v>
          </cell>
          <cell r="D715"/>
          <cell r="E715">
            <v>11159</v>
          </cell>
          <cell r="F715" t="str">
            <v>PROCESS AIR FILTER, 11159</v>
          </cell>
        </row>
        <row r="716">
          <cell r="B716" t="str">
            <v>BUHLER</v>
          </cell>
          <cell r="C716" t="str">
            <v>SPPMES0979</v>
          </cell>
          <cell r="D716"/>
          <cell r="E716">
            <v>46169</v>
          </cell>
          <cell r="F716" t="str">
            <v>INTERNAL POWER SUPPLY MODULE</v>
          </cell>
        </row>
        <row r="717">
          <cell r="B717" t="str">
            <v>BUHLER</v>
          </cell>
          <cell r="C717" t="str">
            <v>SPPMES0980</v>
          </cell>
          <cell r="D717"/>
          <cell r="E717">
            <v>29473</v>
          </cell>
          <cell r="F717" t="str">
            <v xml:space="preserve">PHOTOCELL </v>
          </cell>
        </row>
        <row r="718">
          <cell r="B718" t="str">
            <v>BUHLER</v>
          </cell>
          <cell r="C718" t="str">
            <v>SPPMMS5016</v>
          </cell>
          <cell r="D718"/>
          <cell r="E718">
            <v>38352</v>
          </cell>
          <cell r="F718" t="str">
            <v>POLYURETHEA Belt 1400X400mm 38352</v>
          </cell>
        </row>
        <row r="719">
          <cell r="B719" t="str">
            <v>BUHLER</v>
          </cell>
          <cell r="C719" t="str">
            <v>SPPMMS5017</v>
          </cell>
          <cell r="D719"/>
          <cell r="E719">
            <v>44976</v>
          </cell>
          <cell r="F719" t="str">
            <v xml:space="preserve">INTRALOX BELT FLUSH GRIB 0.6" 1500X600mm </v>
          </cell>
        </row>
        <row r="720">
          <cell r="B720" t="str">
            <v>BUHLER</v>
          </cell>
          <cell r="C720" t="str">
            <v>SPPMES0981</v>
          </cell>
          <cell r="D720"/>
          <cell r="E720">
            <v>9814</v>
          </cell>
          <cell r="F720" t="str">
            <v xml:space="preserve">REFLECTOR </v>
          </cell>
        </row>
        <row r="721">
          <cell r="B721" t="str">
            <v>BUHLER</v>
          </cell>
          <cell r="C721" t="str">
            <v>SPPMMS0023</v>
          </cell>
          <cell r="D721"/>
          <cell r="E721" t="str">
            <v>CX-34</v>
          </cell>
          <cell r="F721" t="str">
            <v>V Belts CX-34 22X864LI</v>
          </cell>
        </row>
        <row r="722">
          <cell r="B722" t="str">
            <v>BUHLER</v>
          </cell>
          <cell r="C722" t="str">
            <v>SPPMMS0025</v>
          </cell>
          <cell r="D722"/>
          <cell r="E722" t="str">
            <v>AO9044</v>
          </cell>
          <cell r="F722" t="str">
            <v>INLET FILTER</v>
          </cell>
        </row>
        <row r="723">
          <cell r="B723" t="str">
            <v>BUHLER</v>
          </cell>
          <cell r="C723" t="str">
            <v>SPPMMS0033</v>
          </cell>
          <cell r="D723"/>
          <cell r="E723" t="str">
            <v>MZAC-50056-010</v>
          </cell>
          <cell r="F723" t="str">
            <v>JOINT SPRING</v>
          </cell>
        </row>
        <row r="724">
          <cell r="B724" t="str">
            <v>BUHLER</v>
          </cell>
          <cell r="C724" t="str">
            <v>SPPMMS3565</v>
          </cell>
          <cell r="D724"/>
          <cell r="E724" t="str">
            <v>MWBB-50033-010</v>
          </cell>
          <cell r="F724" t="str">
            <v>Bush</v>
          </cell>
        </row>
        <row r="725">
          <cell r="B725" t="str">
            <v>BUHLER</v>
          </cell>
          <cell r="C725" t="str">
            <v>SPPMMS0027</v>
          </cell>
          <cell r="D725"/>
          <cell r="E725" t="str">
            <v>UNN-20017-002</v>
          </cell>
          <cell r="F725" t="str">
            <v>TOGGLE HEAD 10M10</v>
          </cell>
        </row>
        <row r="726">
          <cell r="B726" t="str">
            <v>BUHLER</v>
          </cell>
          <cell r="C726" t="str">
            <v>SPPMMS0031</v>
          </cell>
          <cell r="D726"/>
          <cell r="E726" t="str">
            <v>UNN-20017-023</v>
          </cell>
          <cell r="F726" t="str">
            <v>TOGGLE HEAD SFG12,12MM</v>
          </cell>
        </row>
        <row r="727">
          <cell r="B727" t="str">
            <v>BUHLER</v>
          </cell>
          <cell r="C727" t="str">
            <v>SPPMMS0028</v>
          </cell>
          <cell r="D727"/>
          <cell r="E727" t="str">
            <v>UNN-20017-003</v>
          </cell>
          <cell r="F727" t="str">
            <v>Toggle head SMG 12 M12X1.75</v>
          </cell>
        </row>
        <row r="728">
          <cell r="B728" t="str">
            <v>BUHLER</v>
          </cell>
          <cell r="C728" t="str">
            <v>SPPMMS0034</v>
          </cell>
          <cell r="D728"/>
          <cell r="E728" t="str">
            <v>UNN-20006-012</v>
          </cell>
          <cell r="F728" t="str">
            <v>Fork Head G D=16X64 GALV</v>
          </cell>
        </row>
        <row r="729">
          <cell r="B729" t="str">
            <v>BUHLER</v>
          </cell>
          <cell r="C729" t="str">
            <v>SPPMMS0030</v>
          </cell>
          <cell r="D729"/>
          <cell r="E729" t="str">
            <v>UNN-20006-005</v>
          </cell>
          <cell r="F729" t="str">
            <v>FORK HEAD GALVANIZE 10X20</v>
          </cell>
        </row>
        <row r="730">
          <cell r="B730" t="str">
            <v>BUHLER</v>
          </cell>
          <cell r="C730" t="str">
            <v>SPPMMS3567</v>
          </cell>
          <cell r="D730"/>
          <cell r="E730" t="str">
            <v>UNN-20017-025</v>
          </cell>
          <cell r="F730" t="str">
            <v>Joint head M16x2,SFG16</v>
          </cell>
        </row>
        <row r="731">
          <cell r="B731" t="str">
            <v>BUHLER</v>
          </cell>
          <cell r="C731" t="str">
            <v>SPPMMS3569</v>
          </cell>
          <cell r="D731"/>
          <cell r="E731" t="str">
            <v>UNN-20006-032</v>
          </cell>
          <cell r="F731" t="str">
            <v>Bolt ESN-01 D=16x64 GALV</v>
          </cell>
        </row>
        <row r="732">
          <cell r="B732" t="str">
            <v>BUHLER</v>
          </cell>
          <cell r="C732" t="str">
            <v>SPPMMS0032</v>
          </cell>
          <cell r="D732"/>
          <cell r="E732" t="str">
            <v>MNR-50011-010</v>
          </cell>
          <cell r="F732" t="str">
            <v>CAM</v>
          </cell>
        </row>
        <row r="733">
          <cell r="B733" t="str">
            <v>BUHLER</v>
          </cell>
          <cell r="C733" t="str">
            <v>SPPMMS3568</v>
          </cell>
          <cell r="D733"/>
          <cell r="E733" t="str">
            <v>UNN-20006-025</v>
          </cell>
          <cell r="F733" t="str">
            <v>PIN GALVANIZE ESN 01 10X20</v>
          </cell>
        </row>
        <row r="734">
          <cell r="B734" t="str">
            <v>BUHLER</v>
          </cell>
          <cell r="C734" t="str">
            <v>SPPMMS3572</v>
          </cell>
          <cell r="D734"/>
          <cell r="E734" t="str">
            <v>UNN-22004-054</v>
          </cell>
          <cell r="F734" t="str">
            <v>CLAMP</v>
          </cell>
        </row>
        <row r="735">
          <cell r="B735" t="str">
            <v>BUHLER</v>
          </cell>
          <cell r="C735" t="str">
            <v>SPPMMS3571</v>
          </cell>
          <cell r="D735"/>
          <cell r="E735" t="str">
            <v>UNN-10166-216</v>
          </cell>
          <cell r="F735" t="str">
            <v>KNURLED NUT 91M 10</v>
          </cell>
        </row>
        <row r="736">
          <cell r="B736" t="str">
            <v>BUHLER</v>
          </cell>
          <cell r="C736" t="str">
            <v>SPPMMS3570</v>
          </cell>
          <cell r="D736"/>
          <cell r="E736" t="str">
            <v>MTSC-50013-010</v>
          </cell>
          <cell r="F736" t="str">
            <v>STAR GRIP</v>
          </cell>
        </row>
        <row r="737">
          <cell r="B737" t="str">
            <v>BUHLER</v>
          </cell>
          <cell r="C737" t="str">
            <v>SPPMMS3573</v>
          </cell>
          <cell r="D737"/>
          <cell r="E737" t="str">
            <v>UNN-30005-004</v>
          </cell>
          <cell r="F737" t="str">
            <v>STAR GRIP DIA 60</v>
          </cell>
        </row>
        <row r="738">
          <cell r="B738" t="str">
            <v>BUHLER</v>
          </cell>
          <cell r="C738" t="str">
            <v>SPPMMS3575</v>
          </cell>
          <cell r="D738"/>
          <cell r="E738" t="str">
            <v>UNN-30115-006</v>
          </cell>
          <cell r="F738" t="str">
            <v>Star knop VCT.50 B-M10</v>
          </cell>
        </row>
        <row r="739">
          <cell r="B739" t="str">
            <v>BUHLER</v>
          </cell>
          <cell r="C739" t="str">
            <v>SPPMMS3574</v>
          </cell>
          <cell r="D739"/>
          <cell r="E739" t="str">
            <v>UNN-30005-012</v>
          </cell>
          <cell r="F739" t="str">
            <v>STAR WHEEL 80/10</v>
          </cell>
        </row>
        <row r="740">
          <cell r="B740" t="str">
            <v>BUHLER</v>
          </cell>
          <cell r="C740" t="str">
            <v>SPPMMS3590</v>
          </cell>
          <cell r="D740"/>
          <cell r="E740" t="str">
            <v>MWBS-85002-840</v>
          </cell>
          <cell r="F740" t="str">
            <v>Clamp</v>
          </cell>
        </row>
        <row r="741">
          <cell r="B741" t="str">
            <v>BUHLER</v>
          </cell>
          <cell r="C741" t="str">
            <v>SPPMMS3577</v>
          </cell>
          <cell r="D741"/>
          <cell r="E741" t="str">
            <v>UNN-22004-055</v>
          </cell>
          <cell r="F741" t="str">
            <v>CLAMP 310X20</v>
          </cell>
        </row>
        <row r="742">
          <cell r="B742" t="str">
            <v>BUHLER</v>
          </cell>
          <cell r="C742" t="str">
            <v>SPPMMS3581</v>
          </cell>
          <cell r="D742"/>
          <cell r="E742" t="str">
            <v>UNN-22004-048</v>
          </cell>
          <cell r="F742" t="str">
            <v>CLAMP 240X20 , Hose clip GLV.</v>
          </cell>
        </row>
        <row r="743">
          <cell r="B743" t="str">
            <v>BUHLER</v>
          </cell>
          <cell r="C743" t="str">
            <v>SPPMMS3580</v>
          </cell>
          <cell r="D743"/>
          <cell r="E743" t="str">
            <v>UNN-22004-049</v>
          </cell>
          <cell r="F743" t="str">
            <v xml:space="preserve">CLAMP 250X20, </v>
          </cell>
        </row>
        <row r="744">
          <cell r="B744" t="str">
            <v>BUHLER</v>
          </cell>
          <cell r="C744" t="str">
            <v>SPPMMS3578</v>
          </cell>
          <cell r="D744"/>
          <cell r="E744" t="str">
            <v>UNN-22004-051</v>
          </cell>
          <cell r="F744" t="str">
            <v>CLAMP 270X20</v>
          </cell>
        </row>
        <row r="745">
          <cell r="B745" t="str">
            <v>BUHLER</v>
          </cell>
          <cell r="C745" t="str">
            <v>SPPMMS0037</v>
          </cell>
          <cell r="D745"/>
          <cell r="E745" t="str">
            <v>UNN-14026-005</v>
          </cell>
          <cell r="F745" t="str">
            <v>SAFETY PLUG</v>
          </cell>
        </row>
        <row r="746">
          <cell r="B746" t="str">
            <v>BUHLER</v>
          </cell>
          <cell r="C746" t="str">
            <v>SPPMMS3584</v>
          </cell>
          <cell r="D746"/>
          <cell r="E746" t="str">
            <v>MTSC-50000-010</v>
          </cell>
          <cell r="F746" t="str">
            <v>SCALE 110X24X1.5</v>
          </cell>
        </row>
        <row r="747">
          <cell r="B747" t="str">
            <v>BUHLER</v>
          </cell>
          <cell r="C747" t="str">
            <v>SPPMMS3583</v>
          </cell>
          <cell r="D747"/>
          <cell r="E747" t="str">
            <v>MTSB-50048-010</v>
          </cell>
          <cell r="F747" t="str">
            <v>SCALE FOR ENGLE OF THROW</v>
          </cell>
        </row>
        <row r="748">
          <cell r="B748" t="str">
            <v>BUHLER</v>
          </cell>
          <cell r="C748" t="str">
            <v>SPPMMS0038</v>
          </cell>
          <cell r="D748"/>
          <cell r="E748" t="str">
            <v>MNR-50001-010</v>
          </cell>
          <cell r="F748" t="str">
            <v>SEGMENT LEFT</v>
          </cell>
        </row>
        <row r="749">
          <cell r="B749" t="str">
            <v>BUHLER</v>
          </cell>
          <cell r="C749" t="str">
            <v>SPPMMS0039</v>
          </cell>
          <cell r="D749"/>
          <cell r="E749" t="str">
            <v>UNS-16402-021</v>
          </cell>
          <cell r="F749" t="str">
            <v>THROTTLE VALVE</v>
          </cell>
        </row>
        <row r="750">
          <cell r="B750" t="str">
            <v>BUHLER</v>
          </cell>
          <cell r="C750" t="str">
            <v>SPPMMS0045</v>
          </cell>
          <cell r="D750"/>
          <cell r="E750" t="str">
            <v>UNN-64501-165</v>
          </cell>
          <cell r="F750" t="str">
            <v>TIMING BELT 1778 14M 70</v>
          </cell>
        </row>
        <row r="751">
          <cell r="B751" t="str">
            <v>BUHLER</v>
          </cell>
          <cell r="C751" t="str">
            <v>SPPMMS8828</v>
          </cell>
          <cell r="D751" t="str">
            <v>3300-810</v>
          </cell>
          <cell r="E751" t="str">
            <v>MQRE-83300-810</v>
          </cell>
          <cell r="F751" t="str">
            <v>ECCENTRIC DRIVE</v>
          </cell>
        </row>
        <row r="752">
          <cell r="B752" t="str">
            <v>BUHLER</v>
          </cell>
          <cell r="C752" t="str">
            <v>SPPMMS3591</v>
          </cell>
          <cell r="D752"/>
          <cell r="E752" t="str">
            <v>UXN-93073-195</v>
          </cell>
          <cell r="F752" t="str">
            <v>Grip Ring 200</v>
          </cell>
        </row>
        <row r="753">
          <cell r="B753" t="str">
            <v>BUHLER</v>
          </cell>
          <cell r="C753" t="str">
            <v>SPPMMS3588</v>
          </cell>
          <cell r="D753"/>
          <cell r="E753" t="str">
            <v>UNN-64018-166</v>
          </cell>
          <cell r="F753" t="str">
            <v>NARROW V BELT SPB-1900</v>
          </cell>
        </row>
        <row r="754">
          <cell r="B754" t="str">
            <v>BUHLER</v>
          </cell>
          <cell r="C754" t="str">
            <v>SPPMMS3589</v>
          </cell>
          <cell r="D754"/>
          <cell r="E754" t="str">
            <v>UNN-64018-601</v>
          </cell>
          <cell r="F754" t="str">
            <v>NARROW V BELT SPZ-2025LP</v>
          </cell>
        </row>
        <row r="755">
          <cell r="B755" t="str">
            <v>BUHLER</v>
          </cell>
          <cell r="C755" t="str">
            <v>SPPMMS3587</v>
          </cell>
          <cell r="D755"/>
          <cell r="E755" t="str">
            <v>UNN-64018-317</v>
          </cell>
          <cell r="F755" t="str">
            <v>NARROW V BELT SPZ-987LP</v>
          </cell>
        </row>
        <row r="756">
          <cell r="B756" t="str">
            <v>BUHLER</v>
          </cell>
          <cell r="C756" t="str">
            <v>SPPMMS3592</v>
          </cell>
          <cell r="D756"/>
          <cell r="E756" t="str">
            <v>UXN-93073-194</v>
          </cell>
          <cell r="F756" t="str">
            <v xml:space="preserve">GRIP RING 150, </v>
          </cell>
        </row>
        <row r="757">
          <cell r="B757" t="str">
            <v>BUHLER</v>
          </cell>
          <cell r="C757" t="str">
            <v>SPPMMS5014</v>
          </cell>
          <cell r="D757"/>
          <cell r="E757" t="str">
            <v>UXN-93001-252</v>
          </cell>
          <cell r="F757" t="str">
            <v>QUICK ACTION LOCK TENSION RING WITH SEAL DN250 GALV</v>
          </cell>
        </row>
        <row r="758">
          <cell r="B758" t="str">
            <v>BUHLER</v>
          </cell>
          <cell r="C758" t="str">
            <v>SPPMMS3586</v>
          </cell>
          <cell r="D758"/>
          <cell r="E758" t="str">
            <v>UXN-22006-103</v>
          </cell>
          <cell r="F758" t="str">
            <v>SLEEVE CLAMP S/S</v>
          </cell>
        </row>
        <row r="759">
          <cell r="B759" t="str">
            <v>BUHLER</v>
          </cell>
          <cell r="C759" t="str">
            <v>SPPMMS0041</v>
          </cell>
          <cell r="D759"/>
          <cell r="E759" t="str">
            <v>UNN-64501-008</v>
          </cell>
          <cell r="F759" t="str">
            <v>TIMING BELT 960 8M 20</v>
          </cell>
        </row>
        <row r="760">
          <cell r="B760" t="str">
            <v>BUHLER</v>
          </cell>
          <cell r="C760" t="str">
            <v>SPPMMS0040</v>
          </cell>
          <cell r="D760"/>
          <cell r="E760" t="str">
            <v>UNN-64501-068</v>
          </cell>
          <cell r="F760" t="str">
            <v>TIMING BELT 960 8M 50</v>
          </cell>
        </row>
        <row r="761">
          <cell r="B761" t="str">
            <v>BUHLER</v>
          </cell>
          <cell r="C761" t="str">
            <v>SPPMMS3598</v>
          </cell>
          <cell r="D761"/>
          <cell r="E761" t="str">
            <v>MWPK-40102-010</v>
          </cell>
          <cell r="F761" t="str">
            <v>CLAMPING BELT</v>
          </cell>
        </row>
        <row r="762">
          <cell r="B762" t="str">
            <v>BUHLER</v>
          </cell>
          <cell r="C762" t="str">
            <v>SPPMMS4813</v>
          </cell>
          <cell r="D762"/>
          <cell r="E762" t="str">
            <v>MWP-40105-020</v>
          </cell>
          <cell r="F762" t="str">
            <v>Clamping Belt - (MWPK-40105-020)</v>
          </cell>
        </row>
        <row r="763">
          <cell r="B763" t="str">
            <v>BUHLER</v>
          </cell>
          <cell r="C763" t="str">
            <v>SPPMMS3600</v>
          </cell>
          <cell r="D763"/>
          <cell r="E763" t="str">
            <v>MWPK-40102-020</v>
          </cell>
          <cell r="F763" t="str">
            <v>Clamping Belt I=584</v>
          </cell>
        </row>
        <row r="764">
          <cell r="B764" t="str">
            <v>BUHLER</v>
          </cell>
          <cell r="C764" t="str">
            <v>SPPMMS3564</v>
          </cell>
          <cell r="D764"/>
          <cell r="E764" t="str">
            <v>MWPK-84008-810</v>
          </cell>
          <cell r="F764" t="str">
            <v>SCRAPER COMPLETE RIGHT</v>
          </cell>
        </row>
        <row r="765">
          <cell r="B765" t="str">
            <v>BUHLER</v>
          </cell>
          <cell r="C765" t="str">
            <v>SPPMMS0042</v>
          </cell>
          <cell r="D765"/>
          <cell r="E765" t="str">
            <v>MWBB-84008-810</v>
          </cell>
          <cell r="F765" t="str">
            <v>SEALING BOW</v>
          </cell>
        </row>
        <row r="766">
          <cell r="B766" t="str">
            <v>BUHLER</v>
          </cell>
          <cell r="C766" t="str">
            <v>SPPMMS3599</v>
          </cell>
          <cell r="D766"/>
          <cell r="E766" t="str">
            <v>UYZ-38825-442</v>
          </cell>
          <cell r="F766" t="str">
            <v>RUBBER BUSH FOR GEAR MOTOR</v>
          </cell>
        </row>
        <row r="767">
          <cell r="B767" t="str">
            <v>BUHLER</v>
          </cell>
          <cell r="C767" t="str">
            <v>SPPMMS3601</v>
          </cell>
          <cell r="D767"/>
          <cell r="E767" t="str">
            <v>MAPS-84027-820</v>
          </cell>
          <cell r="F767" t="str">
            <v>BAG HOLDER LEFT (Relp MWP-84026-820)</v>
          </cell>
        </row>
        <row r="768">
          <cell r="B768" t="str">
            <v>BUHLER</v>
          </cell>
          <cell r="C768" t="str">
            <v>SPPMMS3602</v>
          </cell>
          <cell r="D768"/>
          <cell r="E768" t="str">
            <v>MAPS-84027-810</v>
          </cell>
          <cell r="F768" t="str">
            <v>BAG HOLDER RIGHT (Repl MWP-84026-810)</v>
          </cell>
        </row>
        <row r="769">
          <cell r="B769" t="str">
            <v>BUHLER</v>
          </cell>
          <cell r="C769" t="str">
            <v>SPPMMS3604</v>
          </cell>
          <cell r="D769"/>
          <cell r="E769" t="str">
            <v>UXN-20100-001</v>
          </cell>
          <cell r="F769" t="str">
            <v>TOGGLE ROD 24 03 1/2</v>
          </cell>
        </row>
        <row r="770">
          <cell r="B770" t="str">
            <v>BUHLER</v>
          </cell>
          <cell r="C770" t="str">
            <v>SPPMMS0044</v>
          </cell>
          <cell r="D770"/>
          <cell r="E770" t="str">
            <v>END1722</v>
          </cell>
          <cell r="F770" t="str">
            <v>END BEARING</v>
          </cell>
        </row>
        <row r="771">
          <cell r="B771" t="str">
            <v>BUHLER</v>
          </cell>
          <cell r="C771" t="str">
            <v>SPPMMS3609</v>
          </cell>
          <cell r="D771"/>
          <cell r="E771" t="str">
            <v>UXN-20100-002</v>
          </cell>
          <cell r="F771" t="str">
            <v>JOINT ROLL DIA 67</v>
          </cell>
        </row>
        <row r="772">
          <cell r="B772" t="str">
            <v>BUHLER</v>
          </cell>
          <cell r="C772" t="str">
            <v>SPPMMS0046</v>
          </cell>
          <cell r="D772"/>
          <cell r="E772" t="str">
            <v>DSRF-40100-02</v>
          </cell>
          <cell r="F772" t="str">
            <v>GRINDING STONE</v>
          </cell>
        </row>
        <row r="773">
          <cell r="B773" t="str">
            <v>BUHLER</v>
          </cell>
          <cell r="C773" t="str">
            <v>SPPMMS0048</v>
          </cell>
          <cell r="D773"/>
          <cell r="E773" t="str">
            <v>GOU0110</v>
          </cell>
          <cell r="F773" t="str">
            <v>GRINDING STONE</v>
          </cell>
        </row>
        <row r="774">
          <cell r="B774" t="str">
            <v>BUHLER</v>
          </cell>
          <cell r="C774" t="str">
            <v>SPPMMS0047</v>
          </cell>
          <cell r="D774"/>
          <cell r="E774" t="str">
            <v>GOU0125</v>
          </cell>
          <cell r="F774" t="str">
            <v>GRINDING STONE</v>
          </cell>
        </row>
        <row r="775">
          <cell r="B775" t="str">
            <v>BUHLER</v>
          </cell>
          <cell r="C775" t="str">
            <v>SPPMMS3605</v>
          </cell>
          <cell r="D775"/>
          <cell r="E775" t="str">
            <v>UXN-48103-050</v>
          </cell>
          <cell r="F775" t="str">
            <v>Hollow rubber spring HIIA 1866-D-365B</v>
          </cell>
        </row>
        <row r="776">
          <cell r="B776" t="str">
            <v>BUHLER</v>
          </cell>
          <cell r="C776" t="str">
            <v>SPPMMS3608</v>
          </cell>
          <cell r="D776"/>
          <cell r="E776" t="str">
            <v>UXN-48103-053</v>
          </cell>
          <cell r="F776" t="str">
            <v>RUBBER HALLOW SPRING 1726-B-160B</v>
          </cell>
        </row>
        <row r="777">
          <cell r="B777" t="str">
            <v>BUHLER</v>
          </cell>
          <cell r="C777" t="str">
            <v>SPPMMS4098</v>
          </cell>
          <cell r="D777"/>
          <cell r="E777" t="str">
            <v>UNL-14520-014</v>
          </cell>
          <cell r="F777" t="str">
            <v>Sleeve steel galvanized DN120/125x100</v>
          </cell>
        </row>
        <row r="778">
          <cell r="B778" t="str">
            <v>BUHLER</v>
          </cell>
          <cell r="C778" t="str">
            <v>SPPMMS7440</v>
          </cell>
          <cell r="D778" t="str">
            <v>4520-003</v>
          </cell>
          <cell r="E778" t="str">
            <v>UNL-14520-003</v>
          </cell>
          <cell r="F778" t="str">
            <v xml:space="preserve">Sleeve Steel Galvanized DN150/155x100 </v>
          </cell>
        </row>
        <row r="779">
          <cell r="B779" t="str">
            <v>BUHLER</v>
          </cell>
          <cell r="C779" t="str">
            <v>SPPMMS7440</v>
          </cell>
          <cell r="D779" t="str">
            <v>4520-006</v>
          </cell>
          <cell r="E779" t="str">
            <v>UNL-14520-006</v>
          </cell>
          <cell r="F779" t="str">
            <v xml:space="preserve">Sleeve Steel Galvanized DN300/306x200 </v>
          </cell>
        </row>
        <row r="780">
          <cell r="B780" t="str">
            <v>BUHLER</v>
          </cell>
          <cell r="C780" t="str">
            <v>SPPMMS3610</v>
          </cell>
          <cell r="D780"/>
          <cell r="E780" t="str">
            <v>UXN-48103-054</v>
          </cell>
          <cell r="F780" t="str">
            <v>RUBBER HALLOW SPRING 1866-D-160B</v>
          </cell>
        </row>
        <row r="781">
          <cell r="B781" t="str">
            <v>BUHLER</v>
          </cell>
          <cell r="C781" t="str">
            <v>SPPMMS3607</v>
          </cell>
          <cell r="D781"/>
          <cell r="E781" t="str">
            <v>UXN-48103-049</v>
          </cell>
          <cell r="F781" t="str">
            <v>Hollow rubber cylinder Spring D=96X96</v>
          </cell>
        </row>
        <row r="782">
          <cell r="B782" t="str">
            <v>BUHLER</v>
          </cell>
          <cell r="C782" t="str">
            <v>SPPMMS3606</v>
          </cell>
          <cell r="D782"/>
          <cell r="E782" t="str">
            <v>UXN-48103-045</v>
          </cell>
          <cell r="F782" t="str">
            <v>RUBBER HOLLOW SPRING</v>
          </cell>
        </row>
        <row r="783">
          <cell r="B783" t="str">
            <v>BUHLER</v>
          </cell>
          <cell r="C783" t="str">
            <v>SPPMMS3603</v>
          </cell>
          <cell r="D783"/>
          <cell r="E783" t="str">
            <v>UNL-14520-005</v>
          </cell>
          <cell r="F783" t="str">
            <v>Sleeve steel galvanized DN250/256x150 (Rep MNRA-73014-810)</v>
          </cell>
        </row>
        <row r="784">
          <cell r="B784" t="str">
            <v>BUHLER</v>
          </cell>
          <cell r="C784" t="str">
            <v>SPPMMS3613</v>
          </cell>
          <cell r="D784"/>
          <cell r="E784" t="str">
            <v>MDDK-82274-810</v>
          </cell>
          <cell r="F784" t="str">
            <v>Handle With Spindle</v>
          </cell>
        </row>
        <row r="785">
          <cell r="B785" t="str">
            <v>BUHLER</v>
          </cell>
          <cell r="C785" t="str">
            <v>SPPMMS3626</v>
          </cell>
          <cell r="D785"/>
          <cell r="E785" t="str">
            <v>MDDK-83765-810</v>
          </cell>
          <cell r="F785" t="str">
            <v>Pipe Wrench Repalcement For MDDK-83211-810</v>
          </cell>
        </row>
        <row r="786">
          <cell r="B786" t="str">
            <v>BUHLER</v>
          </cell>
          <cell r="C786" t="str">
            <v>SPPMMS3617</v>
          </cell>
          <cell r="D786"/>
          <cell r="E786" t="str">
            <v>MDDK-40491-010</v>
          </cell>
          <cell r="F786" t="str">
            <v>Plug</v>
          </cell>
        </row>
        <row r="787">
          <cell r="B787" t="str">
            <v>BUHLER</v>
          </cell>
          <cell r="C787" t="str">
            <v>SPPMMS3680</v>
          </cell>
          <cell r="D787"/>
          <cell r="E787" t="str">
            <v>MDDK-50924-010</v>
          </cell>
          <cell r="F787" t="str">
            <v>Toothed piston 25teeht</v>
          </cell>
        </row>
        <row r="788">
          <cell r="B788" t="str">
            <v>BUHLER</v>
          </cell>
          <cell r="C788" t="str">
            <v>SPPMMS8834</v>
          </cell>
          <cell r="D788" t="str">
            <v>336-010</v>
          </cell>
          <cell r="E788" t="str">
            <v>MDDK-20336-010</v>
          </cell>
          <cell r="F788" t="str">
            <v>FEED ROLL SUPPORT LEFT</v>
          </cell>
        </row>
        <row r="789">
          <cell r="B789" t="str">
            <v>BUHLER</v>
          </cell>
          <cell r="C789" t="str">
            <v>SPPMMS5356</v>
          </cell>
          <cell r="D789"/>
          <cell r="E789" t="str">
            <v>MDDK-40099-010</v>
          </cell>
          <cell r="F789" t="str">
            <v xml:space="preserve">BEARING BOLT </v>
          </cell>
        </row>
        <row r="790">
          <cell r="B790" t="str">
            <v>BUHLER</v>
          </cell>
          <cell r="C790" t="str">
            <v>SPPMMS3616</v>
          </cell>
          <cell r="D790"/>
          <cell r="E790" t="str">
            <v>MDDK-40439-010</v>
          </cell>
          <cell r="F790" t="str">
            <v>Guide Bush</v>
          </cell>
        </row>
        <row r="791">
          <cell r="B791" t="str">
            <v>BUHLER</v>
          </cell>
          <cell r="C791" t="str">
            <v>SPPMMS5380</v>
          </cell>
          <cell r="D791"/>
          <cell r="E791" t="str">
            <v>UNN-24037-370</v>
          </cell>
          <cell r="F791" t="str">
            <v xml:space="preserve">HOSE SPOUT DN25 R1" </v>
          </cell>
        </row>
        <row r="792">
          <cell r="B792" t="str">
            <v>BUHLER</v>
          </cell>
          <cell r="C792" t="str">
            <v>SPPMMS3620</v>
          </cell>
          <cell r="D792"/>
          <cell r="E792" t="str">
            <v>DDK-05269-020</v>
          </cell>
          <cell r="F792" t="str">
            <v>DISENGAGEMENT SLEEVE</v>
          </cell>
        </row>
        <row r="793">
          <cell r="B793" t="str">
            <v>BUHLER</v>
          </cell>
          <cell r="C793" t="str">
            <v>SPPMMS3619</v>
          </cell>
          <cell r="D793"/>
          <cell r="E793" t="str">
            <v>MDDK-84029-810</v>
          </cell>
          <cell r="F793" t="str">
            <v xml:space="preserve">Drive shaft for pneumatic </v>
          </cell>
        </row>
        <row r="794">
          <cell r="B794" t="str">
            <v>BUHLER</v>
          </cell>
          <cell r="C794" t="str">
            <v>SPPMMS3618</v>
          </cell>
          <cell r="D794"/>
          <cell r="E794" t="str">
            <v>UXW-52000-026</v>
          </cell>
          <cell r="F794" t="str">
            <v>Corrugation magnifying glass grey x8</v>
          </cell>
        </row>
        <row r="795">
          <cell r="B795" t="str">
            <v>PRODUCTION</v>
          </cell>
          <cell r="C795" t="str">
            <v>SPPMMS4328</v>
          </cell>
          <cell r="D795"/>
          <cell r="E795" t="str">
            <v>MPS-50039-010</v>
          </cell>
          <cell r="F795" t="str">
            <v xml:space="preserve">COUPLING CUFF, </v>
          </cell>
        </row>
        <row r="796">
          <cell r="B796" t="str">
            <v>PRODUCTION</v>
          </cell>
          <cell r="C796" t="str">
            <v>SPPMMS4327</v>
          </cell>
          <cell r="D796"/>
          <cell r="E796" t="str">
            <v>MPS-50059-010</v>
          </cell>
          <cell r="F796" t="str">
            <v>Coupling key AKS 59</v>
          </cell>
        </row>
        <row r="797">
          <cell r="B797" t="str">
            <v>BUHLER</v>
          </cell>
          <cell r="C797" t="str">
            <v>SPPMMS5332</v>
          </cell>
          <cell r="D797"/>
          <cell r="E797" t="str">
            <v>MVSO-50136-010</v>
          </cell>
          <cell r="F797" t="str">
            <v xml:space="preserve">ECCENTRIC BUSHING </v>
          </cell>
        </row>
        <row r="798">
          <cell r="B798" t="str">
            <v>BUHLER</v>
          </cell>
          <cell r="C798" t="str">
            <v>SPPMMS3615</v>
          </cell>
          <cell r="D798"/>
          <cell r="E798" t="str">
            <v>UNS-29115-004</v>
          </cell>
          <cell r="F798" t="str">
            <v>Filling screw TFO G1"</v>
          </cell>
        </row>
        <row r="799">
          <cell r="B799" t="str">
            <v>BUHLER</v>
          </cell>
          <cell r="C799" t="str">
            <v>SPPMMS3621</v>
          </cell>
          <cell r="D799"/>
          <cell r="E799" t="str">
            <v>MDDK-84208-810</v>
          </cell>
          <cell r="F799" t="str">
            <v>Disengagement Fork</v>
          </cell>
        </row>
        <row r="800">
          <cell r="B800" t="str">
            <v>BUHLER</v>
          </cell>
          <cell r="C800" t="str">
            <v>SPPMMS5339</v>
          </cell>
          <cell r="D800"/>
          <cell r="E800" t="str">
            <v>MPSN-40001-010</v>
          </cell>
          <cell r="F800" t="str">
            <v xml:space="preserve">ROTOR 25/23 </v>
          </cell>
        </row>
        <row r="801">
          <cell r="B801" t="str">
            <v>BUHLER</v>
          </cell>
          <cell r="C801" t="str">
            <v>SPPMMS3622</v>
          </cell>
          <cell r="D801"/>
          <cell r="E801" t="str">
            <v>DFZC-50022-020</v>
          </cell>
          <cell r="F801" t="str">
            <v>Spacer ring  - complete set D=114.3/70X6</v>
          </cell>
        </row>
        <row r="802">
          <cell r="B802" t="str">
            <v>BUHLER</v>
          </cell>
          <cell r="C802" t="str">
            <v>SPPMMS6784</v>
          </cell>
          <cell r="D802"/>
          <cell r="E802" t="str">
            <v>UVV-00226-471</v>
          </cell>
          <cell r="F802" t="str">
            <v xml:space="preserve">CHAIN WHEEL </v>
          </cell>
        </row>
        <row r="803">
          <cell r="B803" t="str">
            <v>BUHLER</v>
          </cell>
          <cell r="C803" t="str">
            <v>SPPMMS5338</v>
          </cell>
          <cell r="D803"/>
          <cell r="E803" t="str">
            <v>MPSN-40002-010</v>
          </cell>
          <cell r="F803" t="str">
            <v xml:space="preserve">ROTOR 25/15 </v>
          </cell>
        </row>
        <row r="804">
          <cell r="B804" t="str">
            <v>BUHLER</v>
          </cell>
          <cell r="C804" t="str">
            <v>SPPMMS3623</v>
          </cell>
          <cell r="D804"/>
          <cell r="E804" t="str">
            <v>MDDQ-80369-810</v>
          </cell>
          <cell r="F804" t="str">
            <v>Tension Pulley Pre-assembled</v>
          </cell>
        </row>
        <row r="805">
          <cell r="B805" t="str">
            <v>BUHLER</v>
          </cell>
          <cell r="C805" t="str">
            <v>SPPMMS4433</v>
          </cell>
          <cell r="D805"/>
          <cell r="E805" t="str">
            <v>RNA-83058-810</v>
          </cell>
          <cell r="F805" t="str">
            <v xml:space="preserve">CHAIN WHEEL 14TEETH 142Z BORE 130 KEY WAY 32, </v>
          </cell>
        </row>
        <row r="806">
          <cell r="B806" t="str">
            <v>BUHLER</v>
          </cell>
          <cell r="C806" t="str">
            <v>SPPMMS3639</v>
          </cell>
          <cell r="D806"/>
          <cell r="E806" t="str">
            <v>MDDK-83235-810</v>
          </cell>
          <cell r="F806" t="str">
            <v>Felt seal assembly</v>
          </cell>
        </row>
        <row r="807">
          <cell r="B807" t="str">
            <v>BUHLER</v>
          </cell>
          <cell r="C807" t="str">
            <v>SPPMMS3627</v>
          </cell>
          <cell r="D807"/>
          <cell r="E807" t="str">
            <v>UXW-26002-430</v>
          </cell>
          <cell r="F807" t="str">
            <v>Grinding Wheel 450X40X203.2 Replacement For UXW-26002-490</v>
          </cell>
        </row>
        <row r="808">
          <cell r="B808" t="str">
            <v>BUHLER</v>
          </cell>
          <cell r="C808" t="str">
            <v>SPPMMS3642</v>
          </cell>
          <cell r="D808"/>
          <cell r="E808" t="str">
            <v>UXW-26008-159</v>
          </cell>
          <cell r="F808" t="str">
            <v>Grinding wheel Dia 200x25</v>
          </cell>
        </row>
        <row r="809">
          <cell r="B809" t="str">
            <v>BUHLER</v>
          </cell>
          <cell r="C809" t="str">
            <v>SPPMMS3629</v>
          </cell>
          <cell r="D809"/>
          <cell r="E809" t="str">
            <v>MDDK-51731-010</v>
          </cell>
          <cell r="F809" t="str">
            <v>LUBRICATING RING</v>
          </cell>
        </row>
        <row r="810">
          <cell r="B810" t="str">
            <v>BUHLER</v>
          </cell>
          <cell r="C810" t="str">
            <v>SPPMMS6680</v>
          </cell>
          <cell r="D810"/>
          <cell r="E810" t="str">
            <v>MZMN-84010-830</v>
          </cell>
          <cell r="F810" t="str">
            <v xml:space="preserve">Spiral Screw Pair D=20.1.0D Square </v>
          </cell>
        </row>
        <row r="811">
          <cell r="B811" t="str">
            <v>BUHLER</v>
          </cell>
          <cell r="C811" t="str">
            <v>SPPMMS3630</v>
          </cell>
          <cell r="D811"/>
          <cell r="E811" t="str">
            <v>MDDK-50634-010</v>
          </cell>
          <cell r="F811" t="str">
            <v>Rubber seal</v>
          </cell>
        </row>
        <row r="812">
          <cell r="B812" t="str">
            <v>BUHLER</v>
          </cell>
          <cell r="C812" t="str">
            <v>SPPMMS3671</v>
          </cell>
          <cell r="D812"/>
          <cell r="E812" t="str">
            <v>MDDK-40381-010</v>
          </cell>
          <cell r="F812" t="str">
            <v>Seal</v>
          </cell>
        </row>
        <row r="813">
          <cell r="B813" t="str">
            <v>BUHLER</v>
          </cell>
          <cell r="C813" t="str">
            <v>SPPMMS3632</v>
          </cell>
          <cell r="D813"/>
          <cell r="E813" t="str">
            <v>MDDK-84112-820</v>
          </cell>
          <cell r="F813" t="str">
            <v xml:space="preserve">Bearing cover with setting </v>
          </cell>
        </row>
        <row r="814">
          <cell r="B814" t="str">
            <v>BUHLER</v>
          </cell>
          <cell r="C814" t="str">
            <v>SPPMMS3624</v>
          </cell>
          <cell r="D814"/>
          <cell r="E814" t="str">
            <v>MDDQ-11058-001</v>
          </cell>
          <cell r="F814" t="str">
            <v>Hand Wheel Left With Spindle</v>
          </cell>
        </row>
        <row r="815">
          <cell r="B815" t="str">
            <v>BUHLER</v>
          </cell>
          <cell r="C815" t="str">
            <v>SPPMMS3625</v>
          </cell>
          <cell r="D815"/>
          <cell r="E815" t="str">
            <v>MDDQ-11059-001</v>
          </cell>
          <cell r="F815" t="str">
            <v>Hand Wheel Right With Spindle</v>
          </cell>
        </row>
        <row r="816">
          <cell r="B816" t="str">
            <v>ALAPALA</v>
          </cell>
          <cell r="C816" t="str">
            <v>SPPMMS8209</v>
          </cell>
          <cell r="D816" t="str">
            <v>25MM</v>
          </cell>
          <cell r="E816"/>
          <cell r="F816" t="str">
            <v>CHAIN BUSHING 25MM</v>
          </cell>
        </row>
        <row r="817">
          <cell r="B817" t="str">
            <v>ALAPALA</v>
          </cell>
          <cell r="C817" t="str">
            <v>SPPMMS6118</v>
          </cell>
          <cell r="D817" t="str">
            <v>DIN8167</v>
          </cell>
          <cell r="E817"/>
          <cell r="F817" t="str">
            <v>CHAIN CONVEYOR DIN8167 M160 P125</v>
          </cell>
        </row>
        <row r="818">
          <cell r="B818" t="str">
            <v>ALAPALA</v>
          </cell>
          <cell r="C818" t="str">
            <v>SPPMMS8208</v>
          </cell>
          <cell r="D818" t="str">
            <v>18X8</v>
          </cell>
          <cell r="E818"/>
          <cell r="F818" t="str">
            <v>ELEVATOR BUCKET 18"X8"</v>
          </cell>
        </row>
        <row r="819">
          <cell r="B819" t="str">
            <v>ALAPALA</v>
          </cell>
          <cell r="C819" t="str">
            <v>SPPMMS8207</v>
          </cell>
          <cell r="D819" t="str">
            <v>W=51MM</v>
          </cell>
          <cell r="E819"/>
          <cell r="F819" t="str">
            <v>ELEVATOR BELT FASTENSER L=75MM W=51MM</v>
          </cell>
        </row>
        <row r="820">
          <cell r="B820" t="str">
            <v>ALAPALA</v>
          </cell>
          <cell r="C820" t="str">
            <v>SPPMMS8206</v>
          </cell>
          <cell r="D820" t="str">
            <v>EP1200/6</v>
          </cell>
          <cell r="E820"/>
          <cell r="F820" t="str">
            <v>ELEVATOR BELT EP1200/6 10MM</v>
          </cell>
        </row>
        <row r="821">
          <cell r="B821" t="str">
            <v>BUHLER</v>
          </cell>
          <cell r="C821" t="str">
            <v>SPPMMS3633</v>
          </cell>
          <cell r="D821"/>
          <cell r="E821" t="str">
            <v>MDDK-84112-810</v>
          </cell>
          <cell r="F821" t="str">
            <v xml:space="preserve">BEARING COVER WITH SETTING, </v>
          </cell>
        </row>
        <row r="822">
          <cell r="B822" t="str">
            <v>BUHLER</v>
          </cell>
          <cell r="C822" t="str">
            <v>SPPMMS3631</v>
          </cell>
          <cell r="D822"/>
          <cell r="E822" t="str">
            <v>MDDK-84112-840</v>
          </cell>
          <cell r="F822" t="str">
            <v>Bearing cover without setting</v>
          </cell>
        </row>
        <row r="823">
          <cell r="B823" t="str">
            <v>BUHLER</v>
          </cell>
          <cell r="C823" t="str">
            <v>SPPMMS3634</v>
          </cell>
          <cell r="D823"/>
          <cell r="E823" t="str">
            <v>MDDK-84112-830</v>
          </cell>
          <cell r="F823" t="str">
            <v>Bearing cover without setting</v>
          </cell>
        </row>
        <row r="824">
          <cell r="B824" t="str">
            <v>BUHLER</v>
          </cell>
          <cell r="C824" t="str">
            <v>SPPMMS3636</v>
          </cell>
          <cell r="D824"/>
          <cell r="E824" t="str">
            <v>MDDK-40364-010</v>
          </cell>
          <cell r="F824" t="str">
            <v>Spindle</v>
          </cell>
        </row>
        <row r="825">
          <cell r="B825" t="str">
            <v>BUHLER</v>
          </cell>
          <cell r="C825" t="str">
            <v>SPPMMS3637</v>
          </cell>
          <cell r="D825"/>
          <cell r="E825" t="str">
            <v>MDDK-80003-810</v>
          </cell>
          <cell r="F825" t="str">
            <v>Spindle</v>
          </cell>
        </row>
        <row r="826">
          <cell r="B826" t="str">
            <v>BUHLER</v>
          </cell>
          <cell r="C826" t="str">
            <v>SPPMMS3638</v>
          </cell>
          <cell r="D826"/>
          <cell r="E826" t="str">
            <v>MWPX-50174-010</v>
          </cell>
          <cell r="F826" t="str">
            <v xml:space="preserve">Tension rod </v>
          </cell>
        </row>
        <row r="827">
          <cell r="B827" t="str">
            <v>BUHLER</v>
          </cell>
          <cell r="C827" t="str">
            <v>SPPMMS8862</v>
          </cell>
          <cell r="D827" t="str">
            <v>SPPMMS8862</v>
          </cell>
          <cell r="E827" t="str">
            <v>MPAR-04021-020</v>
          </cell>
          <cell r="F827" t="str">
            <v>TENSION HANDLE D30X146</v>
          </cell>
        </row>
        <row r="828">
          <cell r="B828" t="str">
            <v>BUHLER</v>
          </cell>
          <cell r="C828" t="str">
            <v>SPPMMS3640</v>
          </cell>
          <cell r="D828"/>
          <cell r="E828" t="str">
            <v>UXW-26006-239</v>
          </cell>
          <cell r="F828" t="str">
            <v>Cup wheel dia 200x40</v>
          </cell>
        </row>
        <row r="829">
          <cell r="B829" t="str">
            <v>BUHLER</v>
          </cell>
          <cell r="C829" t="str">
            <v>SPPMMS3628</v>
          </cell>
          <cell r="D829"/>
          <cell r="E829" t="str">
            <v>MDDK-83275-810</v>
          </cell>
          <cell r="F829" t="str">
            <v>Pulling off device</v>
          </cell>
        </row>
        <row r="830">
          <cell r="B830" t="str">
            <v>BUHLER</v>
          </cell>
          <cell r="C830" t="str">
            <v>SPPMMS3643</v>
          </cell>
          <cell r="D830"/>
          <cell r="E830" t="str">
            <v>UXS-49000-010</v>
          </cell>
          <cell r="F830" t="str">
            <v>Limit switch Mini PXC-M121 reinforced</v>
          </cell>
        </row>
        <row r="831">
          <cell r="B831" t="str">
            <v>BUHLER</v>
          </cell>
          <cell r="C831" t="str">
            <v>SPPMMS3646</v>
          </cell>
          <cell r="D831"/>
          <cell r="E831" t="str">
            <v>UNN-46010-004</v>
          </cell>
          <cell r="F831" t="str">
            <v>Oil Sight Gauge G11/4"</v>
          </cell>
        </row>
        <row r="832">
          <cell r="B832" t="str">
            <v>BUHLER</v>
          </cell>
          <cell r="C832" t="str">
            <v>SPPMMS3644</v>
          </cell>
          <cell r="D832"/>
          <cell r="E832" t="str">
            <v>UVV-00001-699</v>
          </cell>
          <cell r="F832" t="str">
            <v>Rubber bush comp. with bushing pressed  Repl.of UXN-48100-001,MQRF-50038-010,CSMU-95186-810</v>
          </cell>
        </row>
        <row r="833">
          <cell r="B833" t="str">
            <v>BUHLER</v>
          </cell>
          <cell r="C833" t="str">
            <v>SPPMMS5359</v>
          </cell>
          <cell r="D833"/>
          <cell r="E833" t="str">
            <v>UNS-96003-010</v>
          </cell>
          <cell r="F833" t="str">
            <v xml:space="preserve">SWITCHING VALVE COMPLETE </v>
          </cell>
        </row>
        <row r="834">
          <cell r="B834" t="str">
            <v>BUHLER</v>
          </cell>
          <cell r="C834" t="str">
            <v>SPPMMS3641</v>
          </cell>
          <cell r="D834"/>
          <cell r="E834" t="str">
            <v>UXN-62100-061</v>
          </cell>
          <cell r="F834" t="str">
            <v>Tension pulley D=90</v>
          </cell>
        </row>
        <row r="835">
          <cell r="B835" t="str">
            <v>BUHLER</v>
          </cell>
          <cell r="C835" t="str">
            <v>SPPMMS3645</v>
          </cell>
          <cell r="D835"/>
          <cell r="E835" t="str">
            <v>MRBA-40007-180</v>
          </cell>
          <cell r="F835" t="str">
            <v>Corrugation tool Form18 (Rep of MRB-85109-820)</v>
          </cell>
        </row>
        <row r="836">
          <cell r="B836" t="str">
            <v>BUHLER</v>
          </cell>
          <cell r="C836" t="str">
            <v>SPPMMS3646</v>
          </cell>
          <cell r="D836"/>
          <cell r="E836" t="str">
            <v>MRBA-40007-690</v>
          </cell>
          <cell r="F836" t="str">
            <v>Corrugation Tool Grindinded Form 69</v>
          </cell>
        </row>
        <row r="837">
          <cell r="B837" t="str">
            <v>BUHLER</v>
          </cell>
          <cell r="C837" t="str">
            <v>SPPMMS3649</v>
          </cell>
          <cell r="D837"/>
          <cell r="E837" t="str">
            <v>UXN-50032-009</v>
          </cell>
          <cell r="F837" t="str">
            <v xml:space="preserve">Coupling MMA-T Size 75With Clamping Bush No-3020 Borehole 65/60 </v>
          </cell>
        </row>
        <row r="838">
          <cell r="B838" t="str">
            <v>BUHLER</v>
          </cell>
          <cell r="C838" t="str">
            <v>SPPMMS3648</v>
          </cell>
          <cell r="D838"/>
          <cell r="E838" t="str">
            <v>UNS-16200-001</v>
          </cell>
          <cell r="F838" t="str">
            <v>Piston Valve 5/2 way WKJ-5/1 G 1/4"</v>
          </cell>
        </row>
        <row r="839">
          <cell r="B839" t="str">
            <v>BUHLER</v>
          </cell>
          <cell r="C839" t="str">
            <v>SPPMMS5337</v>
          </cell>
          <cell r="D839"/>
          <cell r="E839" t="str">
            <v>MPSN-40000-010</v>
          </cell>
          <cell r="F839" t="str">
            <v xml:space="preserve">COVER 25/23 25/15 </v>
          </cell>
        </row>
        <row r="840">
          <cell r="B840" t="str">
            <v>BUHLER</v>
          </cell>
          <cell r="C840" t="str">
            <v>SPPMMS0050</v>
          </cell>
          <cell r="D840"/>
          <cell r="E840" t="str">
            <v>DMSE-50080-010</v>
          </cell>
          <cell r="F840" t="str">
            <v>FLAT HAMMED 142X60X6 DIA 20</v>
          </cell>
        </row>
        <row r="841">
          <cell r="B841" t="str">
            <v>BUHLER</v>
          </cell>
          <cell r="C841" t="str">
            <v>SPPMMS3650</v>
          </cell>
          <cell r="D841"/>
          <cell r="E841" t="str">
            <v>UXN-50032-015</v>
          </cell>
          <cell r="F841" t="str">
            <v>Spider Type T5N 92 Shore White</v>
          </cell>
        </row>
        <row r="842">
          <cell r="B842" t="str">
            <v>BUHLER</v>
          </cell>
          <cell r="C842" t="str">
            <v>SPPMMS3653</v>
          </cell>
          <cell r="D842"/>
          <cell r="E842" t="str">
            <v>MDDK-50390-010</v>
          </cell>
          <cell r="F842" t="str">
            <v>Bolt</v>
          </cell>
        </row>
        <row r="843">
          <cell r="B843" t="str">
            <v>BUHLER</v>
          </cell>
          <cell r="C843" t="str">
            <v>SPPMMS3651</v>
          </cell>
          <cell r="D843"/>
          <cell r="E843" t="str">
            <v>MDDK-20094-010</v>
          </cell>
          <cell r="F843" t="str">
            <v>Helical Gear Wheel 20 Teeth Left</v>
          </cell>
        </row>
        <row r="844">
          <cell r="B844" t="str">
            <v>BUHLER</v>
          </cell>
          <cell r="C844" t="str">
            <v>SPPMMS3652</v>
          </cell>
          <cell r="D844"/>
          <cell r="E844" t="str">
            <v>MDDK-20094-020</v>
          </cell>
          <cell r="F844" t="str">
            <v>Helical Gear Wheel 21 Teeth Left</v>
          </cell>
        </row>
        <row r="845">
          <cell r="B845" t="str">
            <v>BUHLER</v>
          </cell>
          <cell r="C845" t="str">
            <v>SPPMMS5370</v>
          </cell>
          <cell r="D845"/>
          <cell r="E845" t="str">
            <v>MOZL-40060-010</v>
          </cell>
          <cell r="F845" t="str">
            <v xml:space="preserve">BEATER 4.5 </v>
          </cell>
        </row>
        <row r="846">
          <cell r="B846" t="str">
            <v>BUHLER</v>
          </cell>
          <cell r="C846" t="str">
            <v>SPPMMS4378</v>
          </cell>
          <cell r="D846"/>
          <cell r="E846" t="str">
            <v>UVV-00075-919</v>
          </cell>
          <cell r="F846" t="str">
            <v xml:space="preserve">VIBRATION DAMPER B1-M16, </v>
          </cell>
        </row>
        <row r="847">
          <cell r="B847" t="str">
            <v>BUHLER</v>
          </cell>
          <cell r="C847" t="str">
            <v>SPPMMS4451</v>
          </cell>
          <cell r="D847"/>
          <cell r="E847" t="str">
            <v>RGL-83068-810</v>
          </cell>
          <cell r="F847" t="str">
            <v>WEAR PLATE 40/250MM,</v>
          </cell>
        </row>
        <row r="848">
          <cell r="B848" t="str">
            <v>BUHLER</v>
          </cell>
          <cell r="C848" t="str">
            <v>SPPMMS3655</v>
          </cell>
          <cell r="D848"/>
          <cell r="E848" t="str">
            <v>MDDK-82742-810</v>
          </cell>
          <cell r="F848" t="str">
            <v>Pulse Generator (float )</v>
          </cell>
        </row>
        <row r="849">
          <cell r="B849" t="str">
            <v>BUHLER</v>
          </cell>
          <cell r="C849" t="str">
            <v>SPPMMS3656</v>
          </cell>
          <cell r="D849"/>
          <cell r="E849" t="str">
            <v>UVV-00110-095</v>
          </cell>
          <cell r="F849" t="str">
            <v>Set knifes (32) sus</v>
          </cell>
        </row>
        <row r="850">
          <cell r="B850" t="str">
            <v>BUHLER</v>
          </cell>
          <cell r="C850" t="str">
            <v>SPPMMS8814</v>
          </cell>
          <cell r="D850" t="str">
            <v>SPPMMS8814</v>
          </cell>
          <cell r="E850" t="str">
            <v>MQRF-10255-001</v>
          </cell>
          <cell r="F850" t="str">
            <v>ASSEMBLY GROUP BRACE DRIVE SIDE</v>
          </cell>
        </row>
        <row r="851">
          <cell r="B851" t="str">
            <v>BUHLER</v>
          </cell>
          <cell r="C851" t="str">
            <v>SPPMMS8815</v>
          </cell>
          <cell r="D851" t="str">
            <v>256-001</v>
          </cell>
          <cell r="E851" t="str">
            <v>MQRF-10256-001</v>
          </cell>
          <cell r="F851" t="str">
            <v>ASSEMBLY GROUP BRACE OUTLET SIDE</v>
          </cell>
        </row>
        <row r="852">
          <cell r="B852" t="str">
            <v>BUHLER</v>
          </cell>
          <cell r="C852" t="str">
            <v>SPPMMS8819</v>
          </cell>
          <cell r="D852" t="str">
            <v>80024-81</v>
          </cell>
          <cell r="E852" t="str">
            <v>MSDF-80024-810</v>
          </cell>
          <cell r="F852" t="str">
            <v>BLADE AGITATOR ASSEMBLY</v>
          </cell>
        </row>
        <row r="853">
          <cell r="B853" t="str">
            <v>BUHLER</v>
          </cell>
          <cell r="C853" t="str">
            <v>SPPMMS3662</v>
          </cell>
          <cell r="D853"/>
          <cell r="E853" t="str">
            <v>UXN-32005-054</v>
          </cell>
          <cell r="F853" t="str">
            <v>CATCH BRASSES 70x15</v>
          </cell>
        </row>
        <row r="854">
          <cell r="B854" t="str">
            <v>BUHLER</v>
          </cell>
          <cell r="C854" t="str">
            <v>SPPMMS3660</v>
          </cell>
          <cell r="D854"/>
          <cell r="E854" t="str">
            <v>UNN-48048-010</v>
          </cell>
          <cell r="F854" t="str">
            <v>CUP WASHER FOR PALATISER</v>
          </cell>
        </row>
        <row r="855">
          <cell r="B855" t="str">
            <v>BUHLER</v>
          </cell>
          <cell r="C855" t="str">
            <v>SPPMMS3657</v>
          </cell>
          <cell r="D855"/>
          <cell r="E855" t="str">
            <v>MRB-50060-010</v>
          </cell>
          <cell r="F855" t="str">
            <v>Dressing diamond 60/90</v>
          </cell>
        </row>
        <row r="856">
          <cell r="B856" t="str">
            <v>BUHLER</v>
          </cell>
          <cell r="C856" t="str">
            <v>SPPMMS3658</v>
          </cell>
          <cell r="D856"/>
          <cell r="E856" t="str">
            <v>MDDK-85353-810</v>
          </cell>
          <cell r="F856" t="str">
            <v>Insert For O Ring</v>
          </cell>
        </row>
        <row r="857">
          <cell r="B857" t="str">
            <v>BUHLER</v>
          </cell>
          <cell r="C857" t="str">
            <v>SPPMMS3659</v>
          </cell>
          <cell r="D857"/>
          <cell r="E857" t="str">
            <v>MDDK-50890-010</v>
          </cell>
          <cell r="F857" t="str">
            <v>spacer disc</v>
          </cell>
        </row>
        <row r="858">
          <cell r="B858" t="str">
            <v>BUHLER</v>
          </cell>
          <cell r="C858" t="str">
            <v>SPPMMS3661</v>
          </cell>
          <cell r="D858"/>
          <cell r="E858" t="str">
            <v>UNW-19005-038</v>
          </cell>
          <cell r="F858" t="str">
            <v>Turn over cutter plate ky1615 SNGN 120712-02020</v>
          </cell>
        </row>
        <row r="859">
          <cell r="B859" t="str">
            <v>BUHLER</v>
          </cell>
          <cell r="C859" t="str">
            <v>SPPMMS6789</v>
          </cell>
          <cell r="D859"/>
          <cell r="E859" t="str">
            <v>MDDK-50735-010</v>
          </cell>
          <cell r="F859" t="str">
            <v xml:space="preserve">SOCKET HEAD CAP SCREW M10X15 </v>
          </cell>
        </row>
        <row r="860">
          <cell r="B860" t="str">
            <v>BUHLER</v>
          </cell>
          <cell r="C860" t="str">
            <v>SPPMMS6965</v>
          </cell>
          <cell r="D860">
            <v>52101002</v>
          </cell>
          <cell r="E860" t="str">
            <v>UNW-52101-002</v>
          </cell>
          <cell r="F860" t="str">
            <v>DIAL GAUGE TYPE M2</v>
          </cell>
        </row>
        <row r="861">
          <cell r="B861" t="str">
            <v>BUHLER</v>
          </cell>
          <cell r="C861" t="str">
            <v>SPPMMS7103</v>
          </cell>
          <cell r="D861" t="str">
            <v>1624-010</v>
          </cell>
          <cell r="E861" t="str">
            <v>MDDK-51624-010</v>
          </cell>
          <cell r="F861" t="str">
            <v>TENSION SPRING 1.2X17.7X75X41</v>
          </cell>
        </row>
        <row r="862">
          <cell r="B862" t="str">
            <v>BUHLER</v>
          </cell>
          <cell r="C862" t="str">
            <v>SPPMMS3665</v>
          </cell>
          <cell r="D862"/>
          <cell r="E862" t="str">
            <v>MDDK-80002-810</v>
          </cell>
          <cell r="F862" t="str">
            <v>Pisiton indicator without hand wheel</v>
          </cell>
        </row>
        <row r="863">
          <cell r="B863" t="str">
            <v>BUHLER</v>
          </cell>
          <cell r="C863" t="str">
            <v>SPPMMS3663</v>
          </cell>
          <cell r="D863"/>
          <cell r="E863" t="str">
            <v>UNN-30006-512</v>
          </cell>
          <cell r="F863" t="str">
            <v>Position Indicator L S570/1</v>
          </cell>
        </row>
        <row r="864">
          <cell r="B864" t="str">
            <v>BUHLER</v>
          </cell>
          <cell r="C864" t="str">
            <v>SPPMMS4152</v>
          </cell>
          <cell r="D864"/>
          <cell r="E864" t="str">
            <v>MDDK-50888-010</v>
          </cell>
          <cell r="F864" t="str">
            <v>Toothed rack</v>
          </cell>
        </row>
        <row r="865">
          <cell r="B865" t="str">
            <v>BUHLER</v>
          </cell>
          <cell r="C865" t="str">
            <v>SPPMMS3666</v>
          </cell>
          <cell r="D865"/>
          <cell r="E865" t="str">
            <v>MDDK-50193-010</v>
          </cell>
          <cell r="F865" t="str">
            <v>Toothed piston</v>
          </cell>
        </row>
        <row r="866">
          <cell r="B866" t="str">
            <v>BUHLER</v>
          </cell>
          <cell r="C866" t="str">
            <v>SPPMMS8820</v>
          </cell>
          <cell r="D866" t="str">
            <v>6001-012</v>
          </cell>
          <cell r="E866" t="str">
            <v>UNW-76001-012</v>
          </cell>
          <cell r="F866" t="str">
            <v>BODY TO GUN</v>
          </cell>
        </row>
        <row r="867">
          <cell r="B867" t="str">
            <v>BUHLER</v>
          </cell>
          <cell r="C867" t="str">
            <v>SPPMMS7706</v>
          </cell>
          <cell r="D867" t="str">
            <v>76001-01</v>
          </cell>
          <cell r="E867" t="str">
            <v>UNW-76001-013</v>
          </cell>
          <cell r="F867" t="str">
            <v>SOCKET HEAD SCREW</v>
          </cell>
        </row>
        <row r="868">
          <cell r="B868" t="str">
            <v>BUHLER</v>
          </cell>
          <cell r="C868" t="str">
            <v>SPPMMS8840</v>
          </cell>
          <cell r="D868" t="str">
            <v>76001-01</v>
          </cell>
          <cell r="E868" t="str">
            <v>UNW-76001-014</v>
          </cell>
          <cell r="F868" t="str">
            <v>HOSE NIPPLE</v>
          </cell>
        </row>
        <row r="869">
          <cell r="B869" t="str">
            <v>BUHLER</v>
          </cell>
          <cell r="C869" t="str">
            <v>SPPMMS8813</v>
          </cell>
          <cell r="D869" t="str">
            <v>6001-017</v>
          </cell>
          <cell r="E869" t="str">
            <v>UNW-76001-017</v>
          </cell>
          <cell r="F869" t="str">
            <v>AIR NOZZLE D-5</v>
          </cell>
        </row>
        <row r="870">
          <cell r="B870" t="str">
            <v>BUHLER</v>
          </cell>
          <cell r="C870" t="str">
            <v>SPPMMS8881</v>
          </cell>
          <cell r="D870" t="str">
            <v>6001-019</v>
          </cell>
          <cell r="E870" t="str">
            <v>UNW-76001-019</v>
          </cell>
          <cell r="F870" t="str">
            <v xml:space="preserve">NOZZLE SLEEVE </v>
          </cell>
        </row>
        <row r="871">
          <cell r="B871" t="str">
            <v>BUHLER</v>
          </cell>
          <cell r="C871" t="str">
            <v>SPPMMS8882</v>
          </cell>
          <cell r="D871" t="str">
            <v>6001-018</v>
          </cell>
          <cell r="E871" t="str">
            <v>UNW-76001-018</v>
          </cell>
          <cell r="F871" t="str">
            <v>NOZZLE D-11</v>
          </cell>
        </row>
        <row r="872">
          <cell r="B872" t="str">
            <v>BUHLER</v>
          </cell>
          <cell r="C872" t="str">
            <v>SPPMMS8865</v>
          </cell>
          <cell r="D872" t="str">
            <v>6001-016</v>
          </cell>
          <cell r="E872" t="str">
            <v>UNW-76001-016</v>
          </cell>
          <cell r="F872" t="str">
            <v>UNION NUT</v>
          </cell>
        </row>
        <row r="873">
          <cell r="B873" t="str">
            <v>BUHLER</v>
          </cell>
          <cell r="C873" t="str">
            <v>SPPMMS4748</v>
          </cell>
          <cell r="D873" t="str">
            <v>6001-015</v>
          </cell>
          <cell r="E873" t="str">
            <v>UNW-76001-015</v>
          </cell>
          <cell r="F873" t="str">
            <v xml:space="preserve">SEALING RING </v>
          </cell>
        </row>
        <row r="874">
          <cell r="B874" t="str">
            <v>BUHLER</v>
          </cell>
          <cell r="C874" t="str">
            <v>SPPMMS3669</v>
          </cell>
          <cell r="D874"/>
          <cell r="E874" t="str">
            <v>DFZH-50043-010</v>
          </cell>
          <cell r="F874" t="str">
            <v>Beater bar 155x60x6.2</v>
          </cell>
        </row>
        <row r="875">
          <cell r="B875" t="str">
            <v>BUHLER</v>
          </cell>
          <cell r="C875" t="str">
            <v>SPPMMS3670</v>
          </cell>
          <cell r="D875"/>
          <cell r="E875" t="str">
            <v>UNR-57744-103</v>
          </cell>
          <cell r="F875" t="str">
            <v>Foam Rubber Profile CR15/14 Grey</v>
          </cell>
        </row>
        <row r="876">
          <cell r="B876" t="str">
            <v>BUHLER</v>
          </cell>
          <cell r="C876" t="str">
            <v>SPPMMS3691</v>
          </cell>
          <cell r="D876"/>
          <cell r="E876" t="str">
            <v>MQRE-73007-810</v>
          </cell>
          <cell r="F876" t="str">
            <v>Push Rod 4/5</v>
          </cell>
        </row>
        <row r="877">
          <cell r="B877" t="str">
            <v>BUHLER</v>
          </cell>
          <cell r="C877" t="str">
            <v>SPPMMS5031</v>
          </cell>
          <cell r="D877"/>
          <cell r="E877" t="str">
            <v>UNN-64023-551</v>
          </cell>
          <cell r="F877" t="str">
            <v xml:space="preserve">FLAT BELT 25X2000 ENDLESS </v>
          </cell>
        </row>
        <row r="878">
          <cell r="B878" t="str">
            <v>BUHLER</v>
          </cell>
          <cell r="C878" t="str">
            <v>SPPMMS3672</v>
          </cell>
          <cell r="D878"/>
          <cell r="E878" t="str">
            <v>UVV-00029-036</v>
          </cell>
          <cell r="F878" t="str">
            <v>Box connector tyre G002-SS-300W, TPF911200-100, 6 Connectors L=300</v>
          </cell>
        </row>
        <row r="879">
          <cell r="B879" t="str">
            <v>BUHLER</v>
          </cell>
          <cell r="C879" t="str">
            <v>SPPMMS0450</v>
          </cell>
          <cell r="D879"/>
          <cell r="E879" t="str">
            <v>FLEXCOFASTNER</v>
          </cell>
          <cell r="F879" t="str">
            <v>Fastener clip H=84CM,L=80CM,W=60CM</v>
          </cell>
        </row>
        <row r="880">
          <cell r="B880" t="str">
            <v>BUHLER</v>
          </cell>
          <cell r="C880" t="str">
            <v>SPPMMS3675</v>
          </cell>
          <cell r="D880"/>
          <cell r="E880" t="str">
            <v>UVV-00124-300</v>
          </cell>
          <cell r="F880" t="str">
            <v>Gear Wheel 2</v>
          </cell>
        </row>
        <row r="881">
          <cell r="B881" t="str">
            <v>BUHLER</v>
          </cell>
          <cell r="C881" t="str">
            <v>SPPMMS3674</v>
          </cell>
          <cell r="D881"/>
          <cell r="E881" t="str">
            <v>UVV-00124-299</v>
          </cell>
          <cell r="F881" t="str">
            <v>Pinion</v>
          </cell>
        </row>
        <row r="882">
          <cell r="B882" t="str">
            <v>BUHLER</v>
          </cell>
          <cell r="C882" t="str">
            <v>SPPMMS3673</v>
          </cell>
          <cell r="D882"/>
          <cell r="E882" t="str">
            <v>UVV-00124-297</v>
          </cell>
          <cell r="F882" t="str">
            <v xml:space="preserve">Pinion Shaft </v>
          </cell>
        </row>
        <row r="883">
          <cell r="B883" t="str">
            <v>BUHLER</v>
          </cell>
          <cell r="C883" t="str">
            <v>SPPMMS3676</v>
          </cell>
          <cell r="D883"/>
          <cell r="E883" t="str">
            <v>UVV-00124-301</v>
          </cell>
          <cell r="F883" t="str">
            <v xml:space="preserve">Pinion Shaft </v>
          </cell>
        </row>
        <row r="884">
          <cell r="B884" t="str">
            <v>BUHLER</v>
          </cell>
          <cell r="C884" t="str">
            <v>SPPMMS3678</v>
          </cell>
          <cell r="D884"/>
          <cell r="E884" t="str">
            <v>UVV-00130-001</v>
          </cell>
          <cell r="F884" t="str">
            <v>Pinion Shaft 5MN 1.75Z13 L27.5 R42</v>
          </cell>
        </row>
        <row r="885">
          <cell r="B885" t="str">
            <v>BUHLER</v>
          </cell>
          <cell r="C885" t="str">
            <v>SPPMMS3677</v>
          </cell>
          <cell r="D885"/>
          <cell r="E885" t="str">
            <v>UVV-00124-303</v>
          </cell>
          <cell r="F885" t="str">
            <v>ZR bearing (Gear R42 DT90L-4)</v>
          </cell>
        </row>
        <row r="886">
          <cell r="B886" t="str">
            <v>BUHLER</v>
          </cell>
          <cell r="C886" t="str">
            <v>SPPMMS3681</v>
          </cell>
          <cell r="D886"/>
          <cell r="E886" t="str">
            <v>UVV-00034-110</v>
          </cell>
          <cell r="F886" t="str">
            <v>GEAR WHEEL</v>
          </cell>
        </row>
        <row r="887">
          <cell r="B887" t="str">
            <v>BUHLER</v>
          </cell>
          <cell r="C887" t="str">
            <v>SPPMMS3682</v>
          </cell>
          <cell r="D887"/>
          <cell r="E887" t="str">
            <v>UVV-00124-298</v>
          </cell>
          <cell r="F887" t="str">
            <v xml:space="preserve">Gear Wheel </v>
          </cell>
        </row>
        <row r="888">
          <cell r="B888" t="str">
            <v>BUHLER</v>
          </cell>
          <cell r="C888" t="str">
            <v>SPPMMS3683</v>
          </cell>
          <cell r="D888"/>
          <cell r="E888" t="str">
            <v>UVV-00124-302</v>
          </cell>
          <cell r="F888" t="str">
            <v>Gear Wheel 6</v>
          </cell>
        </row>
        <row r="889">
          <cell r="B889" t="str">
            <v>BUHLER</v>
          </cell>
          <cell r="C889" t="str">
            <v>SPPMMS3684</v>
          </cell>
          <cell r="D889"/>
          <cell r="E889" t="str">
            <v>MDD-85746-810</v>
          </cell>
          <cell r="F889" t="str">
            <v>Draw key</v>
          </cell>
        </row>
        <row r="890">
          <cell r="B890" t="str">
            <v>BUHLER</v>
          </cell>
          <cell r="C890" t="str">
            <v>N/A</v>
          </cell>
          <cell r="D890"/>
          <cell r="E890" t="str">
            <v>UXS-49004-001</v>
          </cell>
          <cell r="F890" t="str">
            <v>Signal board 5VS,G1/8"</v>
          </cell>
        </row>
        <row r="891">
          <cell r="B891" t="str">
            <v>BUHLER</v>
          </cell>
          <cell r="C891" t="str">
            <v>SPPMMS3685</v>
          </cell>
          <cell r="D891"/>
          <cell r="E891" t="str">
            <v>MDDK-20141-010</v>
          </cell>
          <cell r="F891" t="str">
            <v>Lever left</v>
          </cell>
        </row>
        <row r="892">
          <cell r="B892" t="str">
            <v>BUHLER</v>
          </cell>
          <cell r="C892" t="str">
            <v>SPPMMS3686</v>
          </cell>
          <cell r="D892"/>
          <cell r="E892" t="str">
            <v>MDDK-20141-040</v>
          </cell>
          <cell r="F892" t="str">
            <v>Lever right</v>
          </cell>
        </row>
        <row r="893">
          <cell r="B893" t="str">
            <v>BUHLER</v>
          </cell>
          <cell r="C893" t="str">
            <v>SPPMMS3687</v>
          </cell>
          <cell r="D893"/>
          <cell r="E893" t="str">
            <v>MDDK-82261-810</v>
          </cell>
          <cell r="F893" t="str">
            <v xml:space="preserve">Bearing Housing </v>
          </cell>
        </row>
        <row r="894">
          <cell r="B894" t="str">
            <v>BUHLER</v>
          </cell>
          <cell r="C894" t="str">
            <v>SPPMMS3688</v>
          </cell>
          <cell r="D894"/>
          <cell r="E894" t="str">
            <v>MDDK-20087-010</v>
          </cell>
          <cell r="F894" t="str">
            <v>Bearing housing right</v>
          </cell>
        </row>
        <row r="895">
          <cell r="B895" t="str">
            <v>BUHLER</v>
          </cell>
          <cell r="C895" t="str">
            <v>SPPMMS3692</v>
          </cell>
          <cell r="D895"/>
          <cell r="E895" t="str">
            <v>UNM-29103-022</v>
          </cell>
          <cell r="F895" t="str">
            <v>Carrier Roll D=89X1379</v>
          </cell>
        </row>
        <row r="896">
          <cell r="B896" t="str">
            <v>BUHLER</v>
          </cell>
          <cell r="C896" t="str">
            <v>SPPMMS0053</v>
          </cell>
          <cell r="D896"/>
          <cell r="E896" t="str">
            <v>UNM-29103-021</v>
          </cell>
          <cell r="F896" t="str">
            <v>Carrier Roll D=89X979 (Small)</v>
          </cell>
        </row>
        <row r="897">
          <cell r="B897" t="str">
            <v>BUHLER</v>
          </cell>
          <cell r="C897" t="str">
            <v>SPPMMS5344</v>
          </cell>
          <cell r="D897"/>
          <cell r="E897" t="str">
            <v>UNS-29002-020</v>
          </cell>
          <cell r="F897" t="str">
            <v xml:space="preserve">FILTER CARTRIDGE EC 11-28 40MY </v>
          </cell>
        </row>
        <row r="898">
          <cell r="B898" t="str">
            <v>BUHLER</v>
          </cell>
          <cell r="C898" t="str">
            <v>SPPMMS3693</v>
          </cell>
          <cell r="D898"/>
          <cell r="E898" t="str">
            <v>UNS-29015-001</v>
          </cell>
          <cell r="F898" t="str">
            <v>Water filter set SM10,G3/4"</v>
          </cell>
        </row>
        <row r="899">
          <cell r="B899" t="str">
            <v>BUHLER</v>
          </cell>
          <cell r="C899" t="str">
            <v>SPPMMS3693</v>
          </cell>
          <cell r="D899"/>
          <cell r="E899" t="str">
            <v>UNS-29015-012</v>
          </cell>
          <cell r="F899" t="str">
            <v>WATER FILTER SIEVE 80 MY</v>
          </cell>
        </row>
        <row r="900">
          <cell r="B900" t="str">
            <v>BUHLER</v>
          </cell>
          <cell r="C900" t="str">
            <v>SPPMMS3695</v>
          </cell>
          <cell r="D900"/>
          <cell r="E900" t="str">
            <v>UNN-44020-281</v>
          </cell>
          <cell r="F900" t="str">
            <v>O-RING</v>
          </cell>
        </row>
        <row r="901">
          <cell r="B901" t="str">
            <v>BUHLER</v>
          </cell>
          <cell r="C901" t="str">
            <v>SPPMMS3700</v>
          </cell>
          <cell r="D901"/>
          <cell r="E901" t="str">
            <v>UXN-44018-129</v>
          </cell>
          <cell r="F901" t="str">
            <v>O-RING</v>
          </cell>
        </row>
        <row r="902">
          <cell r="B902" t="str">
            <v>BUHLER</v>
          </cell>
          <cell r="C902" t="str">
            <v>SPPMMS3701</v>
          </cell>
          <cell r="D902"/>
          <cell r="E902" t="str">
            <v>UXN-44020-308</v>
          </cell>
          <cell r="F902" t="str">
            <v>O-RING</v>
          </cell>
        </row>
        <row r="903">
          <cell r="B903" t="str">
            <v>BUHLER</v>
          </cell>
          <cell r="C903" t="str">
            <v>SPPMMS3696</v>
          </cell>
          <cell r="D903"/>
          <cell r="E903" t="str">
            <v>UNN-44021-292</v>
          </cell>
          <cell r="F903" t="str">
            <v>O-RING 3.53X139</v>
          </cell>
        </row>
        <row r="904">
          <cell r="B904" t="str">
            <v>BUHLER</v>
          </cell>
          <cell r="C904" t="str">
            <v>SPPMMS3697</v>
          </cell>
          <cell r="D904"/>
          <cell r="E904" t="str">
            <v>MWBS-50020-010</v>
          </cell>
          <cell r="F904" t="str">
            <v>SHANK SCREW</v>
          </cell>
        </row>
        <row r="905">
          <cell r="B905" t="str">
            <v>BUHLER</v>
          </cell>
          <cell r="C905" t="str">
            <v>SPPMMS8823</v>
          </cell>
          <cell r="D905" t="str">
            <v>10034-01</v>
          </cell>
          <cell r="E905" t="str">
            <v>MSDF-10034-010</v>
          </cell>
          <cell r="F905" t="str">
            <v>CONTAINER SEAL</v>
          </cell>
        </row>
        <row r="906">
          <cell r="B906" t="str">
            <v>BUHLER</v>
          </cell>
          <cell r="C906" t="str">
            <v>SPPMMS3698</v>
          </cell>
          <cell r="D906"/>
          <cell r="E906" t="str">
            <v>MTSB-40021-010</v>
          </cell>
          <cell r="F906" t="str">
            <v>CONE (Rubber sleeve)</v>
          </cell>
        </row>
        <row r="907">
          <cell r="B907" t="str">
            <v>BUHLER</v>
          </cell>
          <cell r="C907" t="str">
            <v>SPPMMS3710</v>
          </cell>
          <cell r="D907"/>
          <cell r="E907" t="str">
            <v>UNR-57602-095</v>
          </cell>
          <cell r="F907" t="str">
            <v>RUBBER SEAL FOR WINDOW BLACK</v>
          </cell>
        </row>
        <row r="908">
          <cell r="B908" t="str">
            <v>BUHLER</v>
          </cell>
          <cell r="C908" t="str">
            <v>SPPMMS3703</v>
          </cell>
          <cell r="D908"/>
          <cell r="E908" t="str">
            <v>UNN-44030-020</v>
          </cell>
          <cell r="F908" t="str">
            <v>SHAFT SEAL</v>
          </cell>
        </row>
        <row r="909">
          <cell r="B909" t="str">
            <v>BUHLER</v>
          </cell>
          <cell r="C909" t="str">
            <v>SPPMMS3706</v>
          </cell>
          <cell r="D909"/>
          <cell r="E909" t="str">
            <v>UVV-00001-763</v>
          </cell>
          <cell r="F909" t="str">
            <v>O RINGS</v>
          </cell>
        </row>
        <row r="910">
          <cell r="B910" t="str">
            <v>BUHLER</v>
          </cell>
          <cell r="C910" t="str">
            <v>SPPMMS3705</v>
          </cell>
          <cell r="D910"/>
          <cell r="E910" t="str">
            <v>UNN-44020-083</v>
          </cell>
          <cell r="F910" t="str">
            <v>O-RING</v>
          </cell>
        </row>
        <row r="911">
          <cell r="B911" t="str">
            <v>BUHLER</v>
          </cell>
          <cell r="C911" t="str">
            <v>SPPMMS3707</v>
          </cell>
          <cell r="D911"/>
          <cell r="E911" t="str">
            <v>UNN-44020-276</v>
          </cell>
          <cell r="F911" t="str">
            <v>O-RING</v>
          </cell>
        </row>
        <row r="912">
          <cell r="B912" t="str">
            <v>BUHLER</v>
          </cell>
          <cell r="C912" t="str">
            <v>SPPMMS3708</v>
          </cell>
          <cell r="D912"/>
          <cell r="E912" t="str">
            <v>UNN-56016-005</v>
          </cell>
          <cell r="F912" t="str">
            <v>TRUST BALL BEARING 51104</v>
          </cell>
        </row>
        <row r="913">
          <cell r="B913" t="str">
            <v>BUHLER</v>
          </cell>
          <cell r="C913" t="str">
            <v>SPPMMS3689</v>
          </cell>
          <cell r="D913"/>
          <cell r="E913" t="str">
            <v>MDDK-20086-010</v>
          </cell>
          <cell r="F913" t="str">
            <v>Bearing housing left</v>
          </cell>
        </row>
        <row r="914">
          <cell r="B914" t="str">
            <v>BUHLER</v>
          </cell>
          <cell r="C914" t="str">
            <v>SPPMMS3712</v>
          </cell>
          <cell r="D914"/>
          <cell r="E914" t="str">
            <v>UDR-57650-023</v>
          </cell>
          <cell r="F914" t="str">
            <v>Rubber Profile 20.5 /10d</v>
          </cell>
        </row>
        <row r="915">
          <cell r="B915" t="str">
            <v>BUHLER</v>
          </cell>
          <cell r="C915" t="str">
            <v>SPPMMS3711</v>
          </cell>
          <cell r="D915"/>
          <cell r="E915" t="str">
            <v>MTSC-82047-040</v>
          </cell>
          <cell r="F915" t="str">
            <v>SEAL</v>
          </cell>
        </row>
        <row r="916">
          <cell r="B916" t="str">
            <v>BUHLER</v>
          </cell>
          <cell r="C916" t="str">
            <v>SPPMMS3744</v>
          </cell>
          <cell r="D916"/>
          <cell r="E916" t="str">
            <v>UNN-44001-007</v>
          </cell>
          <cell r="F916" t="str">
            <v>FELT RING 45X58X5</v>
          </cell>
        </row>
        <row r="917">
          <cell r="B917" t="str">
            <v>BUHLER</v>
          </cell>
          <cell r="C917" t="str">
            <v>SPPMMS0055</v>
          </cell>
          <cell r="D917"/>
          <cell r="E917" t="str">
            <v>URX-73000-576</v>
          </cell>
          <cell r="F917" t="str">
            <v>Seal</v>
          </cell>
        </row>
        <row r="918">
          <cell r="B918" t="str">
            <v>BUHLER</v>
          </cell>
          <cell r="C918" t="str">
            <v>SPPMMS3713</v>
          </cell>
          <cell r="D918"/>
          <cell r="E918" t="str">
            <v>MTSC-40023-010</v>
          </cell>
          <cell r="F918" t="str">
            <v>SEALING</v>
          </cell>
        </row>
        <row r="919">
          <cell r="B919" t="str">
            <v>BUHLER</v>
          </cell>
          <cell r="C919" t="str">
            <v>SPPMMS3717</v>
          </cell>
          <cell r="D919"/>
          <cell r="E919" t="str">
            <v>UNN-44001-010</v>
          </cell>
          <cell r="F919" t="str">
            <v>FELT RING  60X77X6</v>
          </cell>
        </row>
        <row r="920">
          <cell r="B920" t="str">
            <v>BUHLER</v>
          </cell>
          <cell r="C920" t="str">
            <v>SPPMMS0057</v>
          </cell>
          <cell r="D920"/>
          <cell r="E920" t="str">
            <v>UXN-48103-052</v>
          </cell>
          <cell r="F920" t="str">
            <v>RUBBER HOLLOW SPRING B170</v>
          </cell>
        </row>
        <row r="921">
          <cell r="B921" t="str">
            <v>BUHLER</v>
          </cell>
          <cell r="C921" t="str">
            <v>SPPMMS3714</v>
          </cell>
          <cell r="D921"/>
          <cell r="E921" t="str">
            <v>UNR-57601-042</v>
          </cell>
          <cell r="F921" t="str">
            <v>Rubber Profile 5/5 NR 55 Shore Black</v>
          </cell>
        </row>
        <row r="922">
          <cell r="B922" t="str">
            <v>BUHLER</v>
          </cell>
          <cell r="C922" t="str">
            <v>SPPMMS3716</v>
          </cell>
          <cell r="D922"/>
          <cell r="E922" t="str">
            <v>RPSC-30054-030</v>
          </cell>
          <cell r="F922" t="str">
            <v>SEAL BOTTOM RIGHT</v>
          </cell>
        </row>
        <row r="923">
          <cell r="B923" t="str">
            <v>BUHLER</v>
          </cell>
          <cell r="C923" t="str">
            <v>SPPMMS3715</v>
          </cell>
          <cell r="D923"/>
          <cell r="E923" t="str">
            <v>RPSC-30054-010</v>
          </cell>
          <cell r="F923" t="str">
            <v>SEAL TOP</v>
          </cell>
        </row>
        <row r="924">
          <cell r="B924" t="str">
            <v>BUHLER</v>
          </cell>
          <cell r="C924" t="str">
            <v>SPPMMS3725</v>
          </cell>
          <cell r="D924"/>
          <cell r="E924" t="str">
            <v>UYZ-68933-417</v>
          </cell>
          <cell r="F924" t="str">
            <v>BRUSH HOLDER</v>
          </cell>
        </row>
        <row r="925">
          <cell r="B925" t="str">
            <v>BUHLER</v>
          </cell>
          <cell r="C925" t="str">
            <v>SPPMMS5336</v>
          </cell>
          <cell r="D925"/>
          <cell r="E925" t="str">
            <v>UNN-44048-002</v>
          </cell>
          <cell r="F925" t="str">
            <v xml:space="preserve">LABIAL SEAL AXIAL NBR WHITE FDA-KONFORM D60/68X3.5 </v>
          </cell>
        </row>
        <row r="926">
          <cell r="B926" t="str">
            <v>BUHLER</v>
          </cell>
          <cell r="C926" t="str">
            <v>SPPMMS3679</v>
          </cell>
          <cell r="D926"/>
          <cell r="E926" t="str">
            <v>UXN-44042-028</v>
          </cell>
          <cell r="F926" t="str">
            <v>OIL SEAL 45X52X4</v>
          </cell>
        </row>
        <row r="927">
          <cell r="B927" t="str">
            <v>BUHLER</v>
          </cell>
          <cell r="C927" t="str">
            <v>SPPMMS3721</v>
          </cell>
          <cell r="D927"/>
          <cell r="E927" t="str">
            <v>MWSB-50008-011</v>
          </cell>
          <cell r="F927" t="str">
            <v>Sleeve</v>
          </cell>
        </row>
        <row r="928">
          <cell r="B928" t="str">
            <v>BUHLER</v>
          </cell>
          <cell r="C928" t="str">
            <v>SPPMMS3723</v>
          </cell>
          <cell r="D928"/>
          <cell r="E928" t="str">
            <v>UYZ-68933-415</v>
          </cell>
          <cell r="F928" t="str">
            <v>SLIPRING 3 POL</v>
          </cell>
        </row>
        <row r="929">
          <cell r="B929" t="str">
            <v>BUHLER</v>
          </cell>
          <cell r="C929" t="str">
            <v>SPPMMS3724</v>
          </cell>
          <cell r="D929"/>
          <cell r="E929" t="str">
            <v>UYZ-68933-416</v>
          </cell>
          <cell r="F929" t="str">
            <v>SLIPRING BRUSH HOLDER</v>
          </cell>
        </row>
        <row r="930">
          <cell r="B930" t="str">
            <v>BUHLER</v>
          </cell>
          <cell r="C930" t="str">
            <v>SPPMMS5374</v>
          </cell>
          <cell r="D930"/>
          <cell r="E930" t="str">
            <v>UNM-29103-027</v>
          </cell>
          <cell r="F930" t="str">
            <v>BACK UP SUPPORTING ROLL D=89X1379 UNM-29103-027</v>
          </cell>
        </row>
        <row r="931">
          <cell r="B931" t="str">
            <v>BUHLER</v>
          </cell>
          <cell r="C931" t="str">
            <v>SPPMMS3720</v>
          </cell>
          <cell r="D931"/>
          <cell r="E931" t="str">
            <v>MKLA-20016-040</v>
          </cell>
          <cell r="F931" t="str">
            <v>Perforated sheet D=2.00 1076X70</v>
          </cell>
        </row>
        <row r="932">
          <cell r="B932" t="str">
            <v>BUHLER</v>
          </cell>
          <cell r="C932" t="str">
            <v>SPPMMS3729</v>
          </cell>
          <cell r="D932"/>
          <cell r="E932" t="str">
            <v>MKLA-81007-980</v>
          </cell>
          <cell r="F932" t="str">
            <v>SIEVE FRAME WITHOUT COVERING</v>
          </cell>
        </row>
        <row r="933">
          <cell r="B933" t="str">
            <v>BUHLER</v>
          </cell>
          <cell r="C933" t="str">
            <v>SPPMMS3728</v>
          </cell>
          <cell r="D933"/>
          <cell r="E933" t="str">
            <v>MKLA-20016-010</v>
          </cell>
          <cell r="F933" t="str">
            <v>SIEVE SHEET 1.25</v>
          </cell>
        </row>
        <row r="934">
          <cell r="B934" t="str">
            <v>BUHLER</v>
          </cell>
          <cell r="C934" t="str">
            <v>SPPMMS3730</v>
          </cell>
          <cell r="D934"/>
          <cell r="E934" t="str">
            <v>MNRA-50225-010</v>
          </cell>
          <cell r="F934" t="str">
            <v>Sleeve D=500</v>
          </cell>
        </row>
        <row r="935">
          <cell r="B935" t="str">
            <v>BUHLER</v>
          </cell>
          <cell r="C935" t="str">
            <v>SPPMMS3732</v>
          </cell>
          <cell r="D935"/>
          <cell r="E935" t="str">
            <v>MNRA-50229-010</v>
          </cell>
          <cell r="F935" t="str">
            <v>Sleeve D=600</v>
          </cell>
        </row>
        <row r="936">
          <cell r="B936" t="str">
            <v>BUHLER</v>
          </cell>
          <cell r="C936" t="str">
            <v>SPPMMS3733</v>
          </cell>
          <cell r="D936"/>
          <cell r="E936" t="str">
            <v>MWBL-40037-010</v>
          </cell>
          <cell r="F936" t="str">
            <v>SEAL</v>
          </cell>
        </row>
        <row r="937">
          <cell r="B937" t="str">
            <v>BUHLER</v>
          </cell>
          <cell r="C937" t="str">
            <v>SPPMMS3735</v>
          </cell>
          <cell r="D937"/>
          <cell r="E937" t="str">
            <v>MWBL-40037-030</v>
          </cell>
          <cell r="F937" t="str">
            <v>SEAL</v>
          </cell>
        </row>
        <row r="938">
          <cell r="B938" t="str">
            <v>BUHLER</v>
          </cell>
          <cell r="C938" t="str">
            <v>SPPMMS3731</v>
          </cell>
          <cell r="D938"/>
          <cell r="E938" t="str">
            <v>MNRA-50227-010</v>
          </cell>
          <cell r="F938" t="str">
            <v>Sleeve D=550</v>
          </cell>
        </row>
        <row r="939">
          <cell r="B939" t="str">
            <v>BUHLER</v>
          </cell>
          <cell r="C939" t="str">
            <v>SPPMMS3702</v>
          </cell>
          <cell r="D939"/>
          <cell r="E939" t="str">
            <v>UNN-44020-059</v>
          </cell>
          <cell r="F939" t="str">
            <v>O Ring 5.34 104X10</v>
          </cell>
        </row>
        <row r="940">
          <cell r="B940" t="str">
            <v>BUHLER</v>
          </cell>
          <cell r="C940" t="str">
            <v>SPPMMS3736</v>
          </cell>
          <cell r="D940"/>
          <cell r="E940" t="str">
            <v>MNSG-50001-010</v>
          </cell>
          <cell r="F940" t="str">
            <v>SEAL Rig</v>
          </cell>
        </row>
        <row r="941">
          <cell r="B941" t="str">
            <v>BUHLER</v>
          </cell>
          <cell r="C941" t="str">
            <v>SPPMMS3737</v>
          </cell>
          <cell r="D941"/>
          <cell r="E941" t="str">
            <v>UXN-44102-006</v>
          </cell>
          <cell r="F941" t="str">
            <v>SEALING RING D=103/10</v>
          </cell>
        </row>
        <row r="942">
          <cell r="B942" t="str">
            <v>BUHLER</v>
          </cell>
          <cell r="C942" t="str">
            <v>SPPMMS3738</v>
          </cell>
          <cell r="D942"/>
          <cell r="E942" t="str">
            <v>UXN-44100-007</v>
          </cell>
          <cell r="F942" t="str">
            <v>O-RING</v>
          </cell>
        </row>
        <row r="943">
          <cell r="B943" t="str">
            <v>BUHLER</v>
          </cell>
          <cell r="C943" t="str">
            <v>SPPMMS3739</v>
          </cell>
          <cell r="D943"/>
          <cell r="E943" t="str">
            <v>MNSG-50017-010</v>
          </cell>
          <cell r="F943" t="str">
            <v>SEAL RING</v>
          </cell>
        </row>
        <row r="944">
          <cell r="B944" t="str">
            <v>BUHLER</v>
          </cell>
          <cell r="C944" t="str">
            <v>SPPMMS3740</v>
          </cell>
          <cell r="D944"/>
          <cell r="E944" t="str">
            <v>MNSG-50051-010</v>
          </cell>
          <cell r="F944" t="str">
            <v>SEAL RING</v>
          </cell>
        </row>
        <row r="945">
          <cell r="B945" t="str">
            <v>BUHLER</v>
          </cell>
          <cell r="C945" t="str">
            <v>SPPMMS3766</v>
          </cell>
          <cell r="D945"/>
          <cell r="E945" t="str">
            <v>MZAK-82002-050</v>
          </cell>
          <cell r="F945" t="str">
            <v>SHIFTING SHEET</v>
          </cell>
        </row>
        <row r="946">
          <cell r="B946" t="str">
            <v>BUHLER</v>
          </cell>
          <cell r="C946" t="str">
            <v>SPPMMS3743</v>
          </cell>
          <cell r="D946"/>
          <cell r="E946" t="str">
            <v>UNN-44001-006</v>
          </cell>
          <cell r="F946" t="str">
            <v>FELT RING  40X53X5</v>
          </cell>
        </row>
        <row r="947">
          <cell r="B947" t="str">
            <v>BUHLER</v>
          </cell>
          <cell r="C947" t="str">
            <v>SPPMMS3741</v>
          </cell>
          <cell r="D947"/>
          <cell r="E947" t="str">
            <v>MNSG-50168-010</v>
          </cell>
          <cell r="F947" t="str">
            <v>FELT RING 40X53X5</v>
          </cell>
        </row>
        <row r="948">
          <cell r="B948" t="str">
            <v>BUHLER</v>
          </cell>
          <cell r="C948" t="str">
            <v>SPPMMS3745</v>
          </cell>
          <cell r="D948"/>
          <cell r="E948" t="str">
            <v>UNN-44001-008</v>
          </cell>
          <cell r="F948" t="str">
            <v>FELT RING 50X67X6</v>
          </cell>
        </row>
        <row r="949">
          <cell r="B949" t="str">
            <v>BUHLER</v>
          </cell>
          <cell r="C949" t="str">
            <v>SPPMMS3746</v>
          </cell>
          <cell r="D949"/>
          <cell r="E949" t="str">
            <v>UNN-44001-009</v>
          </cell>
          <cell r="F949" t="str">
            <v>FELT RING 55X72X6</v>
          </cell>
        </row>
        <row r="950">
          <cell r="B950" t="str">
            <v>BUHLER</v>
          </cell>
          <cell r="C950" t="str">
            <v>SPPMMS3747</v>
          </cell>
          <cell r="D950"/>
          <cell r="E950" t="str">
            <v>UNN-44001-016</v>
          </cell>
          <cell r="F950" t="str">
            <v>FLET RING 90/11X8.5</v>
          </cell>
        </row>
        <row r="951">
          <cell r="B951" t="str">
            <v>BUHLER</v>
          </cell>
          <cell r="C951" t="str">
            <v>SPPMMS3748</v>
          </cell>
          <cell r="D951"/>
          <cell r="E951" t="str">
            <v>UXN-44042-030</v>
          </cell>
          <cell r="F951" t="str">
            <v>SEAL RING 12 /18X3</v>
          </cell>
        </row>
        <row r="952">
          <cell r="B952" t="str">
            <v>BUHLER</v>
          </cell>
          <cell r="C952" t="str">
            <v>SPPMMS3749</v>
          </cell>
          <cell r="D952"/>
          <cell r="E952" t="str">
            <v>UXN-44042-031</v>
          </cell>
          <cell r="F952" t="str">
            <v>SEAL RING 18/24/3</v>
          </cell>
        </row>
        <row r="953">
          <cell r="B953" t="str">
            <v>BUHLER</v>
          </cell>
          <cell r="C953" t="str">
            <v>SPPMMS3752</v>
          </cell>
          <cell r="D953"/>
          <cell r="E953" t="str">
            <v>UYZ-08998-416</v>
          </cell>
          <cell r="F953" t="str">
            <v>BRACKET FOR J BEARING</v>
          </cell>
        </row>
        <row r="954">
          <cell r="B954" t="str">
            <v>BUHLER</v>
          </cell>
          <cell r="C954" t="str">
            <v>N/A</v>
          </cell>
          <cell r="D954"/>
          <cell r="E954" t="str">
            <v>MKZM-30098-010</v>
          </cell>
          <cell r="F954" t="str">
            <v>BRUSH 1120x60x15</v>
          </cell>
        </row>
        <row r="955">
          <cell r="B955" t="str">
            <v>BUHLER</v>
          </cell>
          <cell r="C955" t="str">
            <v>SPPMMS3709</v>
          </cell>
          <cell r="D955"/>
          <cell r="E955" t="str">
            <v>MDDK-84188-810</v>
          </cell>
          <cell r="F955" t="str">
            <v>GLASS INLET CYLINDER</v>
          </cell>
        </row>
        <row r="956">
          <cell r="B956" t="str">
            <v>BUHLER</v>
          </cell>
          <cell r="C956" t="str">
            <v>SPPMMS3754</v>
          </cell>
          <cell r="D956"/>
          <cell r="E956" t="str">
            <v>MWBS-50106-010</v>
          </cell>
          <cell r="F956" t="str">
            <v>SLEEVE DN 1500</v>
          </cell>
        </row>
        <row r="957">
          <cell r="B957" t="str">
            <v>BUHLER</v>
          </cell>
          <cell r="C957" t="str">
            <v>SPPMMS3755</v>
          </cell>
          <cell r="D957"/>
          <cell r="E957" t="str">
            <v>MWBS-50002-010</v>
          </cell>
          <cell r="F957" t="str">
            <v>Sleeve DN-650</v>
          </cell>
        </row>
        <row r="958">
          <cell r="B958" t="str">
            <v>BUHLER</v>
          </cell>
          <cell r="C958" t="str">
            <v>SPPMMS3758</v>
          </cell>
          <cell r="D958"/>
          <cell r="E958" t="str">
            <v>PVD-05009-010</v>
          </cell>
          <cell r="F958" t="str">
            <v>DIAPHRAGM (Rep PVD-10000-001)</v>
          </cell>
        </row>
        <row r="959">
          <cell r="B959" t="str">
            <v>BUHLER</v>
          </cell>
          <cell r="C959" t="str">
            <v>SPPMMS0056</v>
          </cell>
          <cell r="D959"/>
          <cell r="E959" t="str">
            <v>UXR-73000-580</v>
          </cell>
          <cell r="F959" t="str">
            <v>PLUSH STRIP 29X4</v>
          </cell>
        </row>
        <row r="960">
          <cell r="B960" t="str">
            <v>BUHLER</v>
          </cell>
          <cell r="C960" t="str">
            <v>SPPMMS3759</v>
          </cell>
          <cell r="D960"/>
          <cell r="E960" t="str">
            <v>MAYE-05020-010</v>
          </cell>
          <cell r="F960" t="str">
            <v>RUBBER SEAL 116/104X20</v>
          </cell>
        </row>
        <row r="961">
          <cell r="B961" t="str">
            <v>BUHLER</v>
          </cell>
          <cell r="C961" t="str">
            <v>SPPMMS3757</v>
          </cell>
          <cell r="D961"/>
          <cell r="E961" t="str">
            <v>UXN-44201-061</v>
          </cell>
          <cell r="F961" t="str">
            <v>RUBBER SEALING 122MX8</v>
          </cell>
        </row>
        <row r="962">
          <cell r="B962" t="str">
            <v>BUHLER</v>
          </cell>
          <cell r="C962" t="str">
            <v>SPPMMS3756</v>
          </cell>
          <cell r="D962"/>
          <cell r="E962" t="str">
            <v>PVD-05016-010</v>
          </cell>
          <cell r="F962" t="str">
            <v>SEALING</v>
          </cell>
        </row>
        <row r="963">
          <cell r="B963" t="str">
            <v>BUHLER</v>
          </cell>
          <cell r="C963" t="str">
            <v>SPPMMS3760</v>
          </cell>
          <cell r="D963"/>
          <cell r="E963" t="str">
            <v>MPSD-04044-020</v>
          </cell>
          <cell r="F963" t="str">
            <v>Hinge Rubber</v>
          </cell>
        </row>
        <row r="964">
          <cell r="B964" t="str">
            <v>BUHLER</v>
          </cell>
          <cell r="C964" t="str">
            <v>SPPMMS3704</v>
          </cell>
          <cell r="D964"/>
          <cell r="E964" t="str">
            <v>MTSC-40036-020</v>
          </cell>
          <cell r="F964" t="str">
            <v>RUBBER HINGE</v>
          </cell>
        </row>
        <row r="965">
          <cell r="B965" t="str">
            <v>BUHLER</v>
          </cell>
          <cell r="C965" t="str">
            <v>SPPMMS3767</v>
          </cell>
          <cell r="D965"/>
          <cell r="E965" t="str">
            <v>MAYE-05025-010</v>
          </cell>
          <cell r="F965" t="str">
            <v>RUBBER SEAL 136/124X20MM, MAYE-05025-010</v>
          </cell>
        </row>
        <row r="966">
          <cell r="B966" t="str">
            <v>BUHLER</v>
          </cell>
          <cell r="C966" t="str">
            <v>SPPMMS3775</v>
          </cell>
          <cell r="D966"/>
          <cell r="E966" t="str">
            <v>UXN-44100-017</v>
          </cell>
          <cell r="F966" t="str">
            <v>SEAL RING 3.2X412</v>
          </cell>
        </row>
        <row r="967">
          <cell r="B967" t="str">
            <v>BUHLER</v>
          </cell>
          <cell r="C967" t="str">
            <v>SPPMMS3762</v>
          </cell>
          <cell r="D967"/>
          <cell r="E967" t="str">
            <v>UXN-44100-019</v>
          </cell>
          <cell r="F967" t="str">
            <v>SEAL RING 3.2X494 MM</v>
          </cell>
        </row>
        <row r="968">
          <cell r="B968" t="str">
            <v>BUHLER</v>
          </cell>
          <cell r="C968" t="str">
            <v>SPPMMS3763</v>
          </cell>
          <cell r="D968"/>
          <cell r="E968" t="str">
            <v>MAYAH-50038-030</v>
          </cell>
          <cell r="F968" t="str">
            <v>SEALING SET DN 100</v>
          </cell>
        </row>
        <row r="969">
          <cell r="B969" t="str">
            <v>BUHLER</v>
          </cell>
          <cell r="C969" t="str">
            <v>SPPMMS3761</v>
          </cell>
          <cell r="D969"/>
          <cell r="E969" t="str">
            <v>UXN-44026-064</v>
          </cell>
          <cell r="F969" t="str">
            <v>O-RING NBR 4X314MM</v>
          </cell>
        </row>
        <row r="970">
          <cell r="B970" t="str">
            <v>BUHLER</v>
          </cell>
          <cell r="C970" t="str">
            <v>SPPMMS3764</v>
          </cell>
          <cell r="D970"/>
          <cell r="E970" t="str">
            <v>UXN-44100-014</v>
          </cell>
          <cell r="F970" t="str">
            <v>SEAL 3.2X333</v>
          </cell>
        </row>
        <row r="971">
          <cell r="B971" t="str">
            <v>BUHLER</v>
          </cell>
          <cell r="C971" t="str">
            <v>SPPMMS0061</v>
          </cell>
          <cell r="D971"/>
          <cell r="E971" t="str">
            <v>MZAB-50023-010</v>
          </cell>
          <cell r="F971" t="str">
            <v>DIAPHRAGM EP BLACK</v>
          </cell>
        </row>
        <row r="972">
          <cell r="B972" t="str">
            <v>BUHLER</v>
          </cell>
          <cell r="C972" t="str">
            <v>SPPMMS0059</v>
          </cell>
          <cell r="D972"/>
          <cell r="E972" t="str">
            <v>UNN-48019-030</v>
          </cell>
          <cell r="F972" t="str">
            <v>TENSION SPRING</v>
          </cell>
        </row>
        <row r="973">
          <cell r="B973" t="str">
            <v>BUHLER</v>
          </cell>
          <cell r="C973" t="str">
            <v>SPPMMS0060</v>
          </cell>
          <cell r="D973"/>
          <cell r="E973" t="str">
            <v>UNN-48016-015</v>
          </cell>
          <cell r="F973" t="str">
            <v>TENSION SPRING</v>
          </cell>
        </row>
        <row r="974">
          <cell r="B974" t="str">
            <v>BUHLER</v>
          </cell>
          <cell r="C974" t="str">
            <v>SPPMMS0063</v>
          </cell>
          <cell r="D974"/>
          <cell r="E974" t="str">
            <v>MWPD-82014-810</v>
          </cell>
          <cell r="F974" t="str">
            <v>SLIDE FOR COARSE FLOW</v>
          </cell>
        </row>
        <row r="975">
          <cell r="B975" t="str">
            <v>BUHLER</v>
          </cell>
          <cell r="C975" t="str">
            <v>SPPMMS0062</v>
          </cell>
          <cell r="D975"/>
          <cell r="E975" t="str">
            <v>MWPD-82013-810</v>
          </cell>
          <cell r="F975" t="str">
            <v>SLIDE FOR DRIBBLE FLOW</v>
          </cell>
        </row>
        <row r="976">
          <cell r="B976" t="str">
            <v>BUHLER</v>
          </cell>
          <cell r="C976" t="str">
            <v>SPPMMS3769</v>
          </cell>
          <cell r="D976"/>
          <cell r="E976" t="str">
            <v>UXF-26000-018</v>
          </cell>
          <cell r="F976" t="str">
            <v>BELLOW BLACK</v>
          </cell>
        </row>
        <row r="977">
          <cell r="B977" t="str">
            <v>BUHLER</v>
          </cell>
          <cell r="C977" t="str">
            <v>SPPMMS5343</v>
          </cell>
          <cell r="D977"/>
          <cell r="E977" t="str">
            <v>UNR-57744-123</v>
          </cell>
          <cell r="F977" t="str">
            <v xml:space="preserve">FOAM RUBBER PROFILE 15X7.5 NBR GRAY </v>
          </cell>
        </row>
        <row r="978">
          <cell r="B978" t="str">
            <v>BUHLER</v>
          </cell>
          <cell r="C978" t="str">
            <v>SPPMMS3771</v>
          </cell>
          <cell r="D978"/>
          <cell r="E978" t="str">
            <v>UXN-64024-005</v>
          </cell>
          <cell r="F978" t="str">
            <v>Belt Hevaloid Endless 30/1200</v>
          </cell>
        </row>
        <row r="979">
          <cell r="B979" t="str">
            <v>BUHLER</v>
          </cell>
          <cell r="C979" t="str">
            <v>SPPMMS3768</v>
          </cell>
          <cell r="D979"/>
          <cell r="E979" t="str">
            <v>MOZJ-50040-010</v>
          </cell>
          <cell r="F979" t="str">
            <v>LONGITUDINAL SEAL</v>
          </cell>
        </row>
        <row r="980">
          <cell r="B980" t="str">
            <v>BUHLER</v>
          </cell>
          <cell r="C980" t="str">
            <v>SPPMMS3770</v>
          </cell>
          <cell r="D980"/>
          <cell r="E980" t="str">
            <v>MPSD-05033-010</v>
          </cell>
          <cell r="F980" t="str">
            <v>RUBBER RING 127/X115X20</v>
          </cell>
        </row>
        <row r="981">
          <cell r="B981" t="str">
            <v>BUHLER</v>
          </cell>
          <cell r="C981" t="str">
            <v>SPPMMS3774</v>
          </cell>
          <cell r="D981"/>
          <cell r="E981" t="str">
            <v>MWBD-30009-020</v>
          </cell>
          <cell r="F981" t="str">
            <v>RUBBER SLEEVE</v>
          </cell>
        </row>
        <row r="982">
          <cell r="B982" t="str">
            <v>BUHLER</v>
          </cell>
          <cell r="C982" t="str">
            <v>SPPMMS3772</v>
          </cell>
          <cell r="D982"/>
          <cell r="E982" t="str">
            <v>MWS-50113-010</v>
          </cell>
          <cell r="F982" t="str">
            <v>SEAL</v>
          </cell>
        </row>
        <row r="983">
          <cell r="B983" t="str">
            <v>BUHLER</v>
          </cell>
          <cell r="C983" t="str">
            <v>SPPMMS3773</v>
          </cell>
          <cell r="D983"/>
          <cell r="E983" t="str">
            <v>MWS-50114-010</v>
          </cell>
          <cell r="F983" t="str">
            <v>SEAL</v>
          </cell>
        </row>
        <row r="984">
          <cell r="B984" t="str">
            <v>BUHLER</v>
          </cell>
          <cell r="C984" t="str">
            <v>SPPMMS6715</v>
          </cell>
          <cell r="D984"/>
          <cell r="E984" t="str">
            <v>UNP-73074-125</v>
          </cell>
          <cell r="F984" t="str">
            <v>RUBBER SLEEVE D=127/125X100 EPDM</v>
          </cell>
        </row>
        <row r="985">
          <cell r="B985" t="str">
            <v>BUHLER</v>
          </cell>
          <cell r="C985" t="str">
            <v>SPPMMS3779</v>
          </cell>
          <cell r="D985"/>
          <cell r="E985" t="str">
            <v>UNN-44030-035</v>
          </cell>
          <cell r="F985" t="str">
            <v>SEAL RING 76/88X15.5</v>
          </cell>
        </row>
        <row r="986">
          <cell r="B986" t="str">
            <v>BUHLER</v>
          </cell>
          <cell r="C986" t="str">
            <v>SPPMMS3776</v>
          </cell>
          <cell r="D986"/>
          <cell r="E986" t="str">
            <v>MAYH-50038-010</v>
          </cell>
          <cell r="F986" t="str">
            <v>SEALINGN SET DN 65</v>
          </cell>
        </row>
        <row r="987">
          <cell r="B987" t="str">
            <v>BUHLER</v>
          </cell>
          <cell r="C987" t="str">
            <v>SPPMMS3790</v>
          </cell>
          <cell r="D987"/>
          <cell r="E987" t="str">
            <v>UNN-44030-034</v>
          </cell>
          <cell r="F987" t="str">
            <v>V RING 199 S 510 180/196X20.5</v>
          </cell>
        </row>
        <row r="988">
          <cell r="B988" t="str">
            <v>BUHLER</v>
          </cell>
          <cell r="C988" t="str">
            <v>SPPMMS3778</v>
          </cell>
          <cell r="D988"/>
          <cell r="E988" t="str">
            <v>MWBD-30009-040</v>
          </cell>
          <cell r="F988" t="str">
            <v>Rubber sleeve D=406 EPDM</v>
          </cell>
        </row>
        <row r="989">
          <cell r="B989" t="str">
            <v>BUHLER</v>
          </cell>
          <cell r="C989" t="str">
            <v>SPPMMS3792</v>
          </cell>
          <cell r="D989"/>
          <cell r="E989" t="str">
            <v>MWBD-30009-010</v>
          </cell>
          <cell r="F989" t="str">
            <v>RUBBER SLEEVE DIA 256</v>
          </cell>
        </row>
        <row r="990">
          <cell r="B990" t="str">
            <v>BUHLER</v>
          </cell>
          <cell r="C990" t="str">
            <v>SPPMMS3777</v>
          </cell>
          <cell r="D990"/>
          <cell r="E990" t="str">
            <v>MWBD-30009-050</v>
          </cell>
          <cell r="F990" t="str">
            <v>RUBBER SLEEVE DIA 506</v>
          </cell>
        </row>
        <row r="991">
          <cell r="B991" t="str">
            <v>BUHLER</v>
          </cell>
          <cell r="C991" t="str">
            <v>SPPMMS3780</v>
          </cell>
          <cell r="D991"/>
          <cell r="E991" t="str">
            <v>UNN-44030-026</v>
          </cell>
          <cell r="F991" t="str">
            <v>SHAFT SEAL</v>
          </cell>
        </row>
        <row r="992">
          <cell r="B992" t="str">
            <v>BUHLER</v>
          </cell>
          <cell r="C992" t="str">
            <v>SPPMMS3782</v>
          </cell>
          <cell r="D992"/>
          <cell r="E992" t="str">
            <v>UNN-44031-013</v>
          </cell>
          <cell r="F992" t="str">
            <v>SHAFT SEAL 90/102X15.5</v>
          </cell>
        </row>
        <row r="993">
          <cell r="B993" t="str">
            <v>BUHLER</v>
          </cell>
          <cell r="C993" t="str">
            <v>SPPMMS3781</v>
          </cell>
          <cell r="D993"/>
          <cell r="E993" t="str">
            <v>UNN-44030-025</v>
          </cell>
          <cell r="F993" t="str">
            <v xml:space="preserve">V RING  </v>
          </cell>
        </row>
        <row r="994">
          <cell r="B994" t="str">
            <v>BUHLER</v>
          </cell>
          <cell r="C994" t="str">
            <v>SPPMMS3765</v>
          </cell>
          <cell r="D994"/>
          <cell r="E994" t="str">
            <v>UNN-44030-024</v>
          </cell>
          <cell r="F994" t="str">
            <v>V RING 100 S 510 90/102X15.5</v>
          </cell>
        </row>
        <row r="995">
          <cell r="B995" t="str">
            <v>BUHLER</v>
          </cell>
          <cell r="C995" t="str">
            <v>SPPMMS0065</v>
          </cell>
          <cell r="D995"/>
          <cell r="E995" t="str">
            <v>XSU035BZ4</v>
          </cell>
          <cell r="F995" t="str">
            <v>INLET END BEARING</v>
          </cell>
        </row>
        <row r="996">
          <cell r="B996" t="str">
            <v>BUHLER</v>
          </cell>
          <cell r="C996" t="str">
            <v>CNPMFR0008</v>
          </cell>
          <cell r="D996"/>
          <cell r="E996" t="str">
            <v>MKLA-20016-090</v>
          </cell>
          <cell r="F996" t="str">
            <v>PERFORATED SHEET D=1.0</v>
          </cell>
        </row>
        <row r="997">
          <cell r="B997" t="str">
            <v>BUHLER</v>
          </cell>
          <cell r="C997" t="str">
            <v>SPPMMS3794</v>
          </cell>
          <cell r="D997"/>
          <cell r="E997" t="str">
            <v>RPPR-82009-150</v>
          </cell>
          <cell r="F997" t="str">
            <v>Ring D416/440X60</v>
          </cell>
        </row>
        <row r="998">
          <cell r="B998" t="str">
            <v>BUHLER</v>
          </cell>
          <cell r="C998" t="str">
            <v>SPPMMS3785</v>
          </cell>
          <cell r="D998"/>
          <cell r="E998" t="str">
            <v>MTKB-40274-010</v>
          </cell>
          <cell r="F998" t="str">
            <v>Felt seal repl. Of MTSC-82047-050</v>
          </cell>
        </row>
        <row r="999">
          <cell r="B999" t="str">
            <v>BUHLER</v>
          </cell>
          <cell r="C999" t="str">
            <v>SPPMMS3787</v>
          </cell>
          <cell r="D999"/>
          <cell r="E999" t="str">
            <v>MTRA-40171-020</v>
          </cell>
          <cell r="F999" t="str">
            <v>RUBBER SLEEVE</v>
          </cell>
        </row>
        <row r="1000">
          <cell r="B1000" t="str">
            <v>BUHLER</v>
          </cell>
          <cell r="C1000" t="str">
            <v>SPPMMS3786</v>
          </cell>
          <cell r="D1000"/>
          <cell r="E1000" t="str">
            <v>UNP-73070-065</v>
          </cell>
          <cell r="F1000" t="str">
            <v>RUBBER SLEEVE DN65 EPDM D68/78x70</v>
          </cell>
        </row>
        <row r="1001">
          <cell r="B1001" t="str">
            <v>BUHLER</v>
          </cell>
          <cell r="C1001" t="str">
            <v>SPPMMS3788</v>
          </cell>
          <cell r="D1001"/>
          <cell r="E1001" t="str">
            <v>UXR-57635-006</v>
          </cell>
          <cell r="F1001" t="str">
            <v>Hollow section 41/12 CR Black (Seal)Used  for MWPK-83003-040</v>
          </cell>
        </row>
        <row r="1002">
          <cell r="B1002" t="str">
            <v>BUHLER</v>
          </cell>
          <cell r="C1002" t="str">
            <v>SPPMMS3789</v>
          </cell>
          <cell r="D1002"/>
          <cell r="E1002" t="str">
            <v>MWPK-84011-810</v>
          </cell>
          <cell r="F1002" t="str">
            <v>Seal - complete</v>
          </cell>
        </row>
        <row r="1003">
          <cell r="B1003" t="str">
            <v>BUHLER</v>
          </cell>
          <cell r="C1003" t="str">
            <v>SPPMMS3791</v>
          </cell>
          <cell r="D1003"/>
          <cell r="E1003" t="str">
            <v>MAYH-50038-050</v>
          </cell>
          <cell r="F1003" t="str">
            <v xml:space="preserve">SEALING SET  </v>
          </cell>
        </row>
        <row r="1004">
          <cell r="B1004" t="str">
            <v>BUHLER</v>
          </cell>
          <cell r="C1004" t="str">
            <v>SPPMMS3734</v>
          </cell>
          <cell r="D1004"/>
          <cell r="E1004" t="str">
            <v>MWBL-40037-020</v>
          </cell>
          <cell r="F1004" t="str">
            <v>SEAL</v>
          </cell>
        </row>
        <row r="1005">
          <cell r="B1005" t="str">
            <v>BUHLER</v>
          </cell>
          <cell r="C1005" t="str">
            <v>SPPMMS3798</v>
          </cell>
          <cell r="D1005"/>
          <cell r="E1005" t="str">
            <v>MWSB-40014-010</v>
          </cell>
          <cell r="F1005" t="str">
            <v xml:space="preserve">SLEEVE  </v>
          </cell>
        </row>
        <row r="1006">
          <cell r="B1006" t="str">
            <v>BUHLER</v>
          </cell>
          <cell r="C1006" t="str">
            <v>N/A</v>
          </cell>
          <cell r="D1006"/>
          <cell r="E1006" t="str">
            <v>MWBL-10092-001</v>
          </cell>
          <cell r="F1006" t="str">
            <v>RUBBER SLEEVE</v>
          </cell>
        </row>
        <row r="1007">
          <cell r="B1007" t="str">
            <v>BUHLER</v>
          </cell>
          <cell r="C1007" t="str">
            <v>N/A</v>
          </cell>
          <cell r="D1007"/>
          <cell r="E1007" t="str">
            <v>MANW-11642-001</v>
          </cell>
          <cell r="F1007" t="str">
            <v>SEAL</v>
          </cell>
        </row>
        <row r="1008">
          <cell r="B1008" t="str">
            <v>BUHLER</v>
          </cell>
          <cell r="C1008" t="str">
            <v>SPPMMS8853</v>
          </cell>
          <cell r="D1008" t="str">
            <v>30009-07</v>
          </cell>
          <cell r="E1008" t="str">
            <v>MWBD-30009-070</v>
          </cell>
          <cell r="F1008" t="str">
            <v>RUBBER SLEEVE D-156,EPDM</v>
          </cell>
        </row>
        <row r="1009">
          <cell r="B1009" t="str">
            <v>BUHLER</v>
          </cell>
          <cell r="C1009" t="str">
            <v>SPPMMS3793</v>
          </cell>
          <cell r="D1009"/>
          <cell r="E1009" t="str">
            <v>RPLD-40022-010</v>
          </cell>
          <cell r="F1009" t="str">
            <v>Seal RPSC 800</v>
          </cell>
        </row>
        <row r="1010">
          <cell r="B1010" t="str">
            <v>BUHLER</v>
          </cell>
          <cell r="C1010" t="str">
            <v>SPPMMS3795</v>
          </cell>
          <cell r="D1010"/>
          <cell r="E1010" t="str">
            <v>RPFV-30019-020</v>
          </cell>
          <cell r="F1010" t="str">
            <v>Sleeve DN360</v>
          </cell>
        </row>
        <row r="1011">
          <cell r="B1011" t="str">
            <v>BUHLER</v>
          </cell>
          <cell r="C1011" t="str">
            <v>SPPMMS3799</v>
          </cell>
          <cell r="D1011"/>
          <cell r="E1011" t="str">
            <v>MZVD-40013-030</v>
          </cell>
          <cell r="F1011" t="str">
            <v>INLET HOSE MZVD 33D</v>
          </cell>
        </row>
        <row r="1012">
          <cell r="B1012" t="str">
            <v>BUHLER</v>
          </cell>
          <cell r="C1012" t="str">
            <v>SPPMMS5371</v>
          </cell>
          <cell r="D1012"/>
          <cell r="E1012" t="str">
            <v>MTRA-40026-020</v>
          </cell>
          <cell r="F1012" t="str">
            <v xml:space="preserve">FLAP RUBBER </v>
          </cell>
        </row>
        <row r="1013">
          <cell r="B1013" t="str">
            <v>BUHLER</v>
          </cell>
          <cell r="C1013" t="str">
            <v>SPPMMS5745</v>
          </cell>
          <cell r="D1013"/>
          <cell r="E1013" t="str">
            <v>MWSB-40010-020</v>
          </cell>
          <cell r="F1013" t="str">
            <v xml:space="preserve">SLEEVE </v>
          </cell>
        </row>
        <row r="1014">
          <cell r="B1014" t="str">
            <v>BUHLER</v>
          </cell>
          <cell r="C1014" t="str">
            <v>SPPMMS3784</v>
          </cell>
          <cell r="D1014"/>
          <cell r="E1014" t="str">
            <v>MKLA-30015-020</v>
          </cell>
          <cell r="F1014" t="str">
            <v>Beater bar left</v>
          </cell>
        </row>
        <row r="1015">
          <cell r="B1015" t="str">
            <v>BUHLER</v>
          </cell>
          <cell r="C1015" t="str">
            <v>SPPMMS3783</v>
          </cell>
          <cell r="D1015"/>
          <cell r="E1015" t="str">
            <v>MKLA-30015-030</v>
          </cell>
          <cell r="F1015" t="str">
            <v>Beater bar Right</v>
          </cell>
        </row>
        <row r="1016">
          <cell r="B1016" t="str">
            <v>BUHLER</v>
          </cell>
          <cell r="C1016" t="str">
            <v>SPPMMS3797</v>
          </cell>
          <cell r="D1016"/>
          <cell r="E1016" t="str">
            <v>RPFH-30035-020</v>
          </cell>
          <cell r="F1016" t="str">
            <v>Sleeve DN360</v>
          </cell>
        </row>
        <row r="1017">
          <cell r="B1017" t="str">
            <v>BUHLER</v>
          </cell>
          <cell r="C1017" t="str">
            <v>SPPMMS7971</v>
          </cell>
          <cell r="D1017" t="str">
            <v>1526-001</v>
          </cell>
          <cell r="E1017" t="str">
            <v>MANW-11526-001</v>
          </cell>
          <cell r="F1017" t="str">
            <v>SLEEVE</v>
          </cell>
        </row>
        <row r="1018">
          <cell r="B1018" t="str">
            <v>BUHLER</v>
          </cell>
          <cell r="C1018" t="str">
            <v>SPPMMS5345</v>
          </cell>
          <cell r="D1018"/>
          <cell r="E1018" t="str">
            <v>UNS-29002-011</v>
          </cell>
          <cell r="F1018" t="str">
            <v xml:space="preserve">O RING D30X2MM 90 FKM FOR PRESSURE FILTER </v>
          </cell>
        </row>
        <row r="1019">
          <cell r="B1019" t="str">
            <v>BUHLER</v>
          </cell>
          <cell r="C1019" t="str">
            <v>N/A</v>
          </cell>
          <cell r="D1019"/>
          <cell r="E1019" t="str">
            <v>MFVA-50014-010</v>
          </cell>
          <cell r="F1019" t="str">
            <v>SLEEVE DIA 1300X110X3</v>
          </cell>
        </row>
        <row r="1020">
          <cell r="B1020" t="str">
            <v>BUHLER</v>
          </cell>
          <cell r="C1020" t="str">
            <v>N/A</v>
          </cell>
          <cell r="D1020"/>
          <cell r="E1020" t="str">
            <v>MFVA-50017-010</v>
          </cell>
          <cell r="F1020" t="str">
            <v>SLEEVE DIA 1600X110X3</v>
          </cell>
        </row>
        <row r="1021">
          <cell r="B1021" t="str">
            <v>BUHLER</v>
          </cell>
          <cell r="C1021" t="str">
            <v>N/A</v>
          </cell>
          <cell r="D1021"/>
          <cell r="E1021" t="str">
            <v>MFVA-50015-010</v>
          </cell>
          <cell r="F1021" t="str">
            <v>SLEEVE DIA 306X150X3</v>
          </cell>
        </row>
        <row r="1022">
          <cell r="B1022" t="str">
            <v>BUHLER</v>
          </cell>
          <cell r="C1022" t="str">
            <v>SPPMMS3969</v>
          </cell>
          <cell r="D1022"/>
          <cell r="E1022" t="str">
            <v>MPAK-10115-010</v>
          </cell>
          <cell r="F1022" t="str">
            <v>Clamping Plate</v>
          </cell>
        </row>
        <row r="1023">
          <cell r="B1023" t="str">
            <v>BUHLER</v>
          </cell>
          <cell r="C1023" t="str">
            <v>SPPMMS3803</v>
          </cell>
          <cell r="D1023"/>
          <cell r="E1023" t="str">
            <v>UNS-23111-007</v>
          </cell>
          <cell r="F1023" t="str">
            <v>PNEUMATIC CYLINDER (SDA-30/30)</v>
          </cell>
        </row>
        <row r="1024">
          <cell r="B1024" t="str">
            <v>BUHLER</v>
          </cell>
          <cell r="C1024" t="str">
            <v>SPPMMS3805</v>
          </cell>
          <cell r="D1024"/>
          <cell r="E1024" t="str">
            <v>UNS-23201-071</v>
          </cell>
          <cell r="F1024" t="str">
            <v>Pneumatic cylinder Compact D=63/10 ,63-10-A</v>
          </cell>
        </row>
        <row r="1025">
          <cell r="B1025" t="str">
            <v>BUHLER</v>
          </cell>
          <cell r="C1025" t="str">
            <v>SPPMMS3804</v>
          </cell>
          <cell r="D1025"/>
          <cell r="E1025" t="str">
            <v>UNS-23176-112</v>
          </cell>
          <cell r="F1025" t="str">
            <v>PNEUMATIC CYLINDER SPCH/2735</v>
          </cell>
        </row>
        <row r="1026">
          <cell r="B1026" t="str">
            <v>BUHLER</v>
          </cell>
          <cell r="C1026" t="str">
            <v>SPPMMS3806</v>
          </cell>
          <cell r="D1026"/>
          <cell r="E1026" t="str">
            <v>UNS-23201-171</v>
          </cell>
          <cell r="F1026" t="str">
            <v>SHORT STROCK CYLINDER</v>
          </cell>
        </row>
        <row r="1027">
          <cell r="B1027" t="str">
            <v>BUHLER</v>
          </cell>
          <cell r="C1027" t="str">
            <v>SPPMMS0071</v>
          </cell>
          <cell r="D1027"/>
          <cell r="E1027" t="str">
            <v>CYLINDER</v>
          </cell>
          <cell r="F1027" t="str">
            <v>SUPPLY AND MODIFICATION CYLINDER 32/125</v>
          </cell>
        </row>
        <row r="1028">
          <cell r="B1028" t="str">
            <v>BUHLER</v>
          </cell>
          <cell r="C1028" t="str">
            <v>SPPMMS3808</v>
          </cell>
          <cell r="D1028"/>
          <cell r="E1028" t="str">
            <v>UNS-23152-010</v>
          </cell>
          <cell r="F1028" t="str">
            <v>Pneumatic cylinder ZXO 21-32-80,32/80</v>
          </cell>
        </row>
        <row r="1029">
          <cell r="B1029" t="str">
            <v>BUHLER</v>
          </cell>
          <cell r="C1029" t="str">
            <v>SPPMMS3820</v>
          </cell>
          <cell r="D1029"/>
          <cell r="E1029" t="str">
            <v>UNS-23152-012</v>
          </cell>
          <cell r="F1029" t="str">
            <v>PNEUMATIC CYLINDER ZXO-21-32-100</v>
          </cell>
        </row>
        <row r="1030">
          <cell r="B1030" t="str">
            <v>BUHLER</v>
          </cell>
          <cell r="C1030" t="str">
            <v>SPPMMS3811</v>
          </cell>
          <cell r="D1030"/>
          <cell r="E1030" t="str">
            <v>UNS-23152-042</v>
          </cell>
          <cell r="F1030" t="str">
            <v xml:space="preserve">PNUMATIC CYLINDER ZOX 40/100 (UNS-23151-055), </v>
          </cell>
        </row>
        <row r="1031">
          <cell r="B1031" t="str">
            <v>BUHLER</v>
          </cell>
          <cell r="C1031" t="str">
            <v>SPPMES1054</v>
          </cell>
          <cell r="D1031"/>
          <cell r="E1031" t="str">
            <v>MUSA-83182-830</v>
          </cell>
          <cell r="F1031" t="str">
            <v xml:space="preserve">GRAVITY FLOW DIVERTER 35 DN120 ASYMMETRIC MANUAL ACTUATION WITH PROXIMITY SWITCH </v>
          </cell>
        </row>
        <row r="1032">
          <cell r="B1032" t="str">
            <v>BUHLER</v>
          </cell>
          <cell r="C1032" t="str">
            <v>SPPMMS3809</v>
          </cell>
          <cell r="D1032"/>
          <cell r="E1032" t="str">
            <v>UNS-23107-001</v>
          </cell>
          <cell r="F1032" t="str">
            <v>PNEUMATIC CYLINDER 63/80</v>
          </cell>
        </row>
        <row r="1033">
          <cell r="B1033" t="str">
            <v>BUHLER</v>
          </cell>
          <cell r="C1033" t="str">
            <v>SPPMMS3810</v>
          </cell>
          <cell r="D1033"/>
          <cell r="E1033" t="str">
            <v>UNS-23107-002</v>
          </cell>
          <cell r="F1033" t="str">
            <v>PNEUMATIC CYLINDER 80/100</v>
          </cell>
        </row>
        <row r="1034">
          <cell r="B1034" t="str">
            <v>BUHLER</v>
          </cell>
          <cell r="C1034" t="str">
            <v>SPPMMS3813</v>
          </cell>
          <cell r="D1034"/>
          <cell r="E1034" t="str">
            <v>UNS-23107-003</v>
          </cell>
          <cell r="F1034" t="str">
            <v>PNEUMATIC CYLINDER 80/160</v>
          </cell>
        </row>
        <row r="1035">
          <cell r="B1035" t="str">
            <v>BUHLER</v>
          </cell>
          <cell r="C1035" t="str">
            <v>SPPMMS3814</v>
          </cell>
          <cell r="D1035"/>
          <cell r="E1035" t="str">
            <v>UNS-23010-104</v>
          </cell>
          <cell r="F1035" t="str">
            <v xml:space="preserve">PENUMATIC CYLINDER PRA/182100/M/EX150 (REPL UNS-23000-252), </v>
          </cell>
        </row>
        <row r="1036">
          <cell r="B1036" t="str">
            <v>BUHLER</v>
          </cell>
          <cell r="C1036" t="str">
            <v>SPPMMS3815</v>
          </cell>
          <cell r="D1036"/>
          <cell r="E1036" t="str">
            <v>UNS-23075-076</v>
          </cell>
          <cell r="F1036" t="str">
            <v>Pneumatic cylinder  D=100X25</v>
          </cell>
        </row>
        <row r="1037">
          <cell r="B1037" t="str">
            <v>BUHLER</v>
          </cell>
          <cell r="C1037" t="str">
            <v>SPPMMS3816</v>
          </cell>
          <cell r="D1037"/>
          <cell r="E1037" t="str">
            <v>RNT-83035-810</v>
          </cell>
          <cell r="F1037" t="str">
            <v>Return rail connection casing</v>
          </cell>
        </row>
        <row r="1038">
          <cell r="B1038" t="str">
            <v>BUHLER</v>
          </cell>
          <cell r="C1038" t="str">
            <v>SPPMMS3818</v>
          </cell>
          <cell r="D1038"/>
          <cell r="E1038" t="str">
            <v>MWBS-83054-810</v>
          </cell>
          <cell r="F1038" t="str">
            <v>CYLINDER DUDK 80</v>
          </cell>
        </row>
        <row r="1039">
          <cell r="B1039" t="str">
            <v>BUHLER</v>
          </cell>
          <cell r="C1039" t="str">
            <v>SPPMMS3817</v>
          </cell>
          <cell r="D1039"/>
          <cell r="E1039" t="str">
            <v>MWBS-83053-810</v>
          </cell>
          <cell r="F1039" t="str">
            <v>Cylinder with stroke limitation( MWBS - 83053-820)</v>
          </cell>
        </row>
        <row r="1040">
          <cell r="B1040" t="str">
            <v>BUHLER</v>
          </cell>
          <cell r="C1040" t="str">
            <v>SPPMMS6696</v>
          </cell>
          <cell r="D1040"/>
          <cell r="E1040" t="str">
            <v>UNS-23075-066</v>
          </cell>
          <cell r="F1040" t="str">
            <v xml:space="preserve">PNEUMATIC CYLINDER D=80X160 </v>
          </cell>
        </row>
        <row r="1041">
          <cell r="B1041" t="str">
            <v>BUHLER</v>
          </cell>
          <cell r="C1041" t="str">
            <v>SPPMMS4403</v>
          </cell>
          <cell r="D1041"/>
          <cell r="E1041" t="str">
            <v>RGL-83076-810</v>
          </cell>
          <cell r="F1041" t="str">
            <v>Wear plate compl.D=400 40 to pipe</v>
          </cell>
        </row>
        <row r="1042">
          <cell r="B1042" t="str">
            <v>BUHLER</v>
          </cell>
          <cell r="C1042" t="str">
            <v>SPPMMS3819</v>
          </cell>
          <cell r="D1042"/>
          <cell r="E1042" t="str">
            <v>UNS-23105-035</v>
          </cell>
          <cell r="F1042" t="str">
            <v>Pneumatic cylinder RD40/100 For flap box MUSA-82103-860</v>
          </cell>
        </row>
        <row r="1043">
          <cell r="B1043" t="str">
            <v>BUHLER</v>
          </cell>
          <cell r="C1043" t="str">
            <v>SPPMMS7688</v>
          </cell>
          <cell r="D1043" t="str">
            <v>1095-810</v>
          </cell>
          <cell r="E1043" t="str">
            <v>MWPX-81095-810</v>
          </cell>
          <cell r="F1043" t="str">
            <v>BELT TABLE B=1400 MWPX-81095-810</v>
          </cell>
        </row>
        <row r="1044">
          <cell r="B1044" t="str">
            <v>BUHLER</v>
          </cell>
          <cell r="C1044" t="str">
            <v>SPPMMS4421</v>
          </cell>
          <cell r="D1044"/>
          <cell r="E1044" t="str">
            <v>MPSH-80020-830</v>
          </cell>
          <cell r="F1044" t="str">
            <v>Blow through Airlock 22/22GG DN65 (Rep MPSH-80007-810)</v>
          </cell>
        </row>
        <row r="1045">
          <cell r="B1045" t="str">
            <v>BUHLER</v>
          </cell>
          <cell r="C1045" t="str">
            <v>SPPMMS6702</v>
          </cell>
          <cell r="D1045"/>
          <cell r="E1045" t="str">
            <v>MWPY-30145-010</v>
          </cell>
          <cell r="F1045" t="str">
            <v xml:space="preserve">CHANIN WHEEL 19 THEETH 1" </v>
          </cell>
        </row>
        <row r="1046">
          <cell r="B1046" t="str">
            <v>BUHLER</v>
          </cell>
          <cell r="C1046" t="str">
            <v>SPPMMS0073</v>
          </cell>
          <cell r="D1046"/>
          <cell r="E1046" t="str">
            <v>MWTK-83051-830</v>
          </cell>
          <cell r="F1046" t="str">
            <v>DRIVE ROLL B=650,</v>
          </cell>
        </row>
        <row r="1047">
          <cell r="B1047" t="str">
            <v>BUHLER</v>
          </cell>
          <cell r="C1047" t="str">
            <v>SPPMMS0072</v>
          </cell>
          <cell r="D1047"/>
          <cell r="E1047" t="str">
            <v>MWPX-82094-810</v>
          </cell>
          <cell r="F1047" t="str">
            <v>Drive Roll NB 1400 Drawing MWPX-81092 / MWPX-81091</v>
          </cell>
        </row>
        <row r="1048">
          <cell r="B1048" t="str">
            <v>BUHLER</v>
          </cell>
          <cell r="C1048" t="str">
            <v>SPPMMS6782</v>
          </cell>
          <cell r="D1048"/>
          <cell r="E1048" t="str">
            <v>RNA-30015-050</v>
          </cell>
          <cell r="F1048" t="str">
            <v xml:space="preserve">DRIVE SHAFT - 490 </v>
          </cell>
        </row>
        <row r="1049">
          <cell r="B1049" t="str">
            <v>BUHLER</v>
          </cell>
          <cell r="C1049" t="str">
            <v>N/A</v>
          </cell>
          <cell r="D1049"/>
          <cell r="E1049" t="str">
            <v>RNE-30008-050</v>
          </cell>
          <cell r="F1049" t="str">
            <v>END ROLL SHAFT 490</v>
          </cell>
        </row>
        <row r="1050">
          <cell r="B1050" t="str">
            <v>PRODUCTION</v>
          </cell>
          <cell r="C1050" t="str">
            <v>N/A</v>
          </cell>
          <cell r="D1050"/>
          <cell r="E1050" t="str">
            <v>MVRP-75319-810</v>
          </cell>
          <cell r="F1050" t="str">
            <v>FILTER SLEEVE 1200</v>
          </cell>
        </row>
        <row r="1051">
          <cell r="B1051" t="str">
            <v>BUHLER</v>
          </cell>
          <cell r="C1051" t="str">
            <v>SPPMMS4377</v>
          </cell>
          <cell r="D1051"/>
          <cell r="E1051" t="str">
            <v>MGEL-11901-001</v>
          </cell>
          <cell r="F1051" t="str">
            <v xml:space="preserve">HEAD DRUM SHAFT 400X240 COMPLETE TO GEAR MOTOR WITH COUPLING, </v>
          </cell>
        </row>
        <row r="1052">
          <cell r="B1052" t="str">
            <v>BUHLER</v>
          </cell>
          <cell r="C1052" t="str">
            <v>SPPMMS3823</v>
          </cell>
          <cell r="D1052"/>
          <cell r="E1052" t="str">
            <v>RNT-83033-820</v>
          </cell>
          <cell r="F1052" t="str">
            <v>Return Rail 40/10 L=2998 To Trough Bottom</v>
          </cell>
        </row>
        <row r="1053">
          <cell r="B1053" t="str">
            <v>BUHLER</v>
          </cell>
          <cell r="C1053" t="str">
            <v>SPPMMS7439</v>
          </cell>
          <cell r="D1053" t="str">
            <v>30067-01</v>
          </cell>
          <cell r="E1053" t="str">
            <v>MWPX-30067-010</v>
          </cell>
          <cell r="F1053" t="str">
            <v xml:space="preserve">SIDE WALL </v>
          </cell>
        </row>
        <row r="1054">
          <cell r="B1054" t="str">
            <v>BUHLER</v>
          </cell>
          <cell r="C1054" t="str">
            <v>SPPMMS7439</v>
          </cell>
          <cell r="D1054" t="str">
            <v>30066-01</v>
          </cell>
          <cell r="E1054" t="str">
            <v>MWPX-30066-010</v>
          </cell>
          <cell r="F1054" t="str">
            <v>SIDE WALL MWPX-30066-010</v>
          </cell>
        </row>
        <row r="1055">
          <cell r="B1055" t="str">
            <v>PRODUCTION</v>
          </cell>
          <cell r="C1055" t="str">
            <v>N/A</v>
          </cell>
          <cell r="D1055"/>
          <cell r="E1055" t="str">
            <v>MVRP-75289-810</v>
          </cell>
          <cell r="F1055" t="str">
            <v>FILTER SLEEVE 1800</v>
          </cell>
        </row>
        <row r="1056">
          <cell r="B1056" t="str">
            <v>BUHLER</v>
          </cell>
          <cell r="C1056" t="str">
            <v>SPPMMS3855</v>
          </cell>
          <cell r="D1056"/>
          <cell r="E1056" t="str">
            <v>MURA-84300-810</v>
          </cell>
          <cell r="F1056" t="str">
            <v>INSPECTION SPOT DN 120,150MM</v>
          </cell>
        </row>
        <row r="1057">
          <cell r="B1057" t="str">
            <v>BUHLER</v>
          </cell>
          <cell r="C1057" t="str">
            <v>SPPMMS0074</v>
          </cell>
          <cell r="D1057"/>
          <cell r="E1057" t="str">
            <v>UNS-23076-049</v>
          </cell>
          <cell r="F1057" t="str">
            <v>Penumatic cylinder D=100/180</v>
          </cell>
        </row>
        <row r="1058">
          <cell r="B1058" t="str">
            <v>BUHLER</v>
          </cell>
          <cell r="C1058" t="str">
            <v>SPPMMS3824</v>
          </cell>
          <cell r="D1058"/>
          <cell r="E1058" t="str">
            <v>DSNU50300PPV</v>
          </cell>
          <cell r="F1058" t="str">
            <v>Round cylinder DSNU-50-300-PPV</v>
          </cell>
        </row>
        <row r="1059">
          <cell r="B1059" t="str">
            <v>BUHLER</v>
          </cell>
          <cell r="C1059" t="str">
            <v>SPPMMS3825</v>
          </cell>
          <cell r="D1059"/>
          <cell r="E1059" t="str">
            <v>DSNU50350PPV</v>
          </cell>
          <cell r="F1059" t="str">
            <v>Round cylinder DSNU-50-350-PPV</v>
          </cell>
        </row>
        <row r="1060">
          <cell r="B1060" t="str">
            <v>BUHLER</v>
          </cell>
          <cell r="C1060" t="str">
            <v>SPPMMS8883</v>
          </cell>
          <cell r="D1060" t="str">
            <v>UNS-2305</v>
          </cell>
          <cell r="E1060" t="str">
            <v>UNS-23050-170</v>
          </cell>
          <cell r="F1060" t="str">
            <v>PNEUMATIC CYLINDER A 100 STROKE 50</v>
          </cell>
        </row>
        <row r="1061">
          <cell r="B1061" t="str">
            <v>BUHLER</v>
          </cell>
          <cell r="C1061" t="str">
            <v>SPPMMS3827</v>
          </cell>
          <cell r="D1061"/>
          <cell r="E1061" t="str">
            <v>DSNU3280PA</v>
          </cell>
          <cell r="F1061" t="str">
            <v>Standard Cylinder DSNU-32-80-P-A</v>
          </cell>
        </row>
        <row r="1062">
          <cell r="B1062" t="str">
            <v>BUHLER</v>
          </cell>
          <cell r="C1062" t="str">
            <v>SPPMMS3828</v>
          </cell>
          <cell r="D1062"/>
          <cell r="E1062" t="str">
            <v>UNS-23089-010</v>
          </cell>
          <cell r="F1062" t="str">
            <v xml:space="preserve">PNEUMATIC CYLINDER D63,STROKE125, </v>
          </cell>
        </row>
        <row r="1063">
          <cell r="B1063" t="str">
            <v>BUHLER</v>
          </cell>
          <cell r="C1063" t="str">
            <v>SPPMMS5495</v>
          </cell>
          <cell r="D1063"/>
          <cell r="E1063" t="str">
            <v>UXS-23081-063</v>
          </cell>
          <cell r="F1063" t="str">
            <v>Pneumatic Cylinder DU-21 D=80 Stroke</v>
          </cell>
        </row>
        <row r="1064">
          <cell r="B1064" t="str">
            <v>BUHLER</v>
          </cell>
          <cell r="C1064" t="str">
            <v>SPPMMS3826</v>
          </cell>
          <cell r="D1064"/>
          <cell r="E1064" t="str">
            <v>UXS-23049-003</v>
          </cell>
          <cell r="F1064" t="str">
            <v>Pneumatic Cylinder DUDJS-61 Piston</v>
          </cell>
        </row>
        <row r="1065">
          <cell r="B1065" t="str">
            <v>BUHLER</v>
          </cell>
          <cell r="C1065" t="str">
            <v>SPPMMS3807</v>
          </cell>
          <cell r="D1065"/>
          <cell r="E1065" t="str">
            <v>UNS-23152-048</v>
          </cell>
          <cell r="F1065" t="str">
            <v>Pneumatic cylinder ZXO 40/200 (Repl UNS-23151-063)</v>
          </cell>
        </row>
        <row r="1066">
          <cell r="B1066" t="str">
            <v>BUHLER</v>
          </cell>
          <cell r="C1066" t="str">
            <v>SPPMMS3831</v>
          </cell>
          <cell r="D1066"/>
          <cell r="E1066" t="str">
            <v>UXS-23117-001</v>
          </cell>
          <cell r="F1066" t="str">
            <v>Pneumatic cylinder RDV-40/50-25 Rep (UNS-23090-010)</v>
          </cell>
        </row>
        <row r="1067">
          <cell r="B1067" t="str">
            <v>BUHLER</v>
          </cell>
          <cell r="C1067" t="str">
            <v>SPPMMS3830</v>
          </cell>
          <cell r="D1067"/>
          <cell r="E1067" t="str">
            <v>UNS-23152-044</v>
          </cell>
          <cell r="F1067" t="str">
            <v>PNUMATIC CYLINDER ZOX 40/125 (UNS-23151-057)</v>
          </cell>
        </row>
        <row r="1068">
          <cell r="B1068" t="str">
            <v>PRODUCTION</v>
          </cell>
          <cell r="C1068" t="str">
            <v>N/A</v>
          </cell>
          <cell r="D1068"/>
          <cell r="E1068" t="str">
            <v>MVRP-75390-810</v>
          </cell>
          <cell r="F1068" t="str">
            <v>FITLER SLEEVE 800</v>
          </cell>
        </row>
        <row r="1069">
          <cell r="B1069" t="str">
            <v>BUHLER</v>
          </cell>
          <cell r="C1069" t="str">
            <v>SPPMMS3832</v>
          </cell>
          <cell r="D1069"/>
          <cell r="E1069" t="str">
            <v>UNS-23081-032</v>
          </cell>
          <cell r="F1069" t="str">
            <v>Penumatic cylinder DU 50/125</v>
          </cell>
        </row>
        <row r="1070">
          <cell r="B1070" t="str">
            <v>BUHLER</v>
          </cell>
          <cell r="C1070" t="str">
            <v>SPPMMS3833</v>
          </cell>
          <cell r="D1070"/>
          <cell r="E1070" t="str">
            <v>UNS-23081-045</v>
          </cell>
          <cell r="F1070" t="str">
            <v>Penumatic double acting cylinder DUJ-21 60/100</v>
          </cell>
        </row>
        <row r="1071">
          <cell r="B1071" t="str">
            <v>BUHLER</v>
          </cell>
          <cell r="C1071" t="str">
            <v>SPPMMS3836</v>
          </cell>
          <cell r="D1071"/>
          <cell r="E1071" t="str">
            <v>UNS-23010-109</v>
          </cell>
          <cell r="F1071" t="str">
            <v>Penumatic cylinder D100/60 (Repl UNS-23020-160)</v>
          </cell>
        </row>
        <row r="1072">
          <cell r="B1072" t="str">
            <v>BUHLER</v>
          </cell>
          <cell r="C1072" t="str">
            <v>SPPMMS3835</v>
          </cell>
          <cell r="D1072"/>
          <cell r="E1072" t="str">
            <v>UNS-23000-256</v>
          </cell>
          <cell r="F1072" t="str">
            <v>Penumatic Cylinder DIP 100/160</v>
          </cell>
        </row>
        <row r="1073">
          <cell r="B1073" t="str">
            <v>BUHLER</v>
          </cell>
          <cell r="C1073" t="str">
            <v>SPPMMS3834</v>
          </cell>
          <cell r="D1073"/>
          <cell r="E1073" t="str">
            <v>MWPX-30054-010</v>
          </cell>
          <cell r="F1073" t="str">
            <v>Pneumatic cylinder  DIPS-51-100/125-0821 401 113</v>
          </cell>
        </row>
        <row r="1074">
          <cell r="B1074" t="str">
            <v>BUHLER</v>
          </cell>
          <cell r="C1074" t="str">
            <v>SPPMMS0075</v>
          </cell>
          <cell r="D1074"/>
          <cell r="E1074" t="str">
            <v>94111</v>
          </cell>
          <cell r="F1074" t="str">
            <v>CYLINDER</v>
          </cell>
        </row>
        <row r="1075">
          <cell r="B1075" t="str">
            <v>BUHLER</v>
          </cell>
          <cell r="C1075" t="str">
            <v>SPPMMS0076</v>
          </cell>
          <cell r="D1075"/>
          <cell r="E1075" t="str">
            <v>94112</v>
          </cell>
          <cell r="F1075" t="str">
            <v>CYLINDER</v>
          </cell>
        </row>
        <row r="1076">
          <cell r="B1076" t="str">
            <v>BUHLER</v>
          </cell>
          <cell r="C1076" t="str">
            <v>SPPMMS3838</v>
          </cell>
          <cell r="D1076"/>
          <cell r="E1076" t="str">
            <v>UNS-23162-003</v>
          </cell>
          <cell r="F1076" t="str">
            <v>PNEUMATIC CYLINDER RM/8016/M/60</v>
          </cell>
        </row>
        <row r="1077">
          <cell r="B1077" t="str">
            <v>BUHLER</v>
          </cell>
          <cell r="C1077" t="str">
            <v>SPPMMS3837</v>
          </cell>
          <cell r="D1077"/>
          <cell r="E1077" t="str">
            <v>RNT-84084-810</v>
          </cell>
          <cell r="F1077" t="str">
            <v>Return Rail 142 L=2998</v>
          </cell>
        </row>
        <row r="1078">
          <cell r="B1078" t="str">
            <v>BUHLER</v>
          </cell>
          <cell r="C1078" t="str">
            <v>SPPMMS5364</v>
          </cell>
          <cell r="D1078"/>
          <cell r="E1078" t="str">
            <v>UNS-96005-001</v>
          </cell>
          <cell r="F1078" t="str">
            <v xml:space="preserve">3/2 WAY VALVE 24VDC WITH EXHAUST AIR THROTTLE </v>
          </cell>
        </row>
        <row r="1079">
          <cell r="B1079" t="str">
            <v>BUHLER</v>
          </cell>
          <cell r="C1079" t="str">
            <v>SPPMMS4708</v>
          </cell>
          <cell r="D1079"/>
          <cell r="E1079" t="str">
            <v>UNS-16100-714</v>
          </cell>
          <cell r="F1079" t="str">
            <v>SOLENOID VALVE 2/2WAY , 24VDC , G 3/4" , TYPE 6223 ATEX</v>
          </cell>
        </row>
        <row r="1080">
          <cell r="B1080" t="str">
            <v>BUHLER</v>
          </cell>
          <cell r="C1080" t="str">
            <v>SPPMMS4708</v>
          </cell>
          <cell r="D1080"/>
          <cell r="E1080" t="str">
            <v>UNS-16014-517</v>
          </cell>
          <cell r="F1080" t="str">
            <v>SOLENOID VALVE 2/2WAY , 24VDC , G 3/4", TYPE 6281 ATEX</v>
          </cell>
        </row>
        <row r="1081">
          <cell r="B1081" t="str">
            <v>BUHLER</v>
          </cell>
          <cell r="C1081" t="str">
            <v>SPPMMS3840</v>
          </cell>
          <cell r="D1081"/>
          <cell r="E1081" t="str">
            <v>UNS-16019-002</v>
          </cell>
          <cell r="F1081" t="str">
            <v>Solenoid valve 3/2way VE43-A-S-5</v>
          </cell>
        </row>
        <row r="1082">
          <cell r="B1082" t="str">
            <v>BUHLER</v>
          </cell>
          <cell r="C1082" t="str">
            <v>SPPMMS0083</v>
          </cell>
          <cell r="D1082"/>
          <cell r="E1082" t="str">
            <v>UNS-16028-713</v>
          </cell>
          <cell r="F1082" t="str">
            <v>SOLENOID VALVE 5/2-WAY 24V</v>
          </cell>
        </row>
        <row r="1083">
          <cell r="B1083" t="str">
            <v>BUHLER</v>
          </cell>
          <cell r="C1083" t="str">
            <v>SPPMES1079</v>
          </cell>
          <cell r="D1083"/>
          <cell r="E1083" t="str">
            <v>UNS-16001-013</v>
          </cell>
          <cell r="F1083" t="str">
            <v>2/2 WAY SOLENOID VALVE 24V DC INCLUSIVE CABLE SOCKET AND MAGNET COIL ATEX</v>
          </cell>
        </row>
        <row r="1084">
          <cell r="B1084" t="str">
            <v>BUHLER</v>
          </cell>
          <cell r="C1084" t="str">
            <v>SPPMES1322</v>
          </cell>
          <cell r="D1084"/>
          <cell r="E1084" t="str">
            <v>UNN-24063-057</v>
          </cell>
          <cell r="F1084" t="str">
            <v xml:space="preserve">DOUBLE NIPPLE TO PIPE R 3/4" -130 MS58, GF 8530 </v>
          </cell>
        </row>
        <row r="1085">
          <cell r="B1085" t="str">
            <v>BUHLER</v>
          </cell>
          <cell r="C1085" t="str">
            <v>SPPMMS0077</v>
          </cell>
          <cell r="D1085"/>
          <cell r="E1085" t="str">
            <v>MPSE-85016-830</v>
          </cell>
          <cell r="F1085" t="str">
            <v xml:space="preserve">SEALING RING 28/30 22/22 RIGHT HANDED </v>
          </cell>
        </row>
        <row r="1086">
          <cell r="B1086" t="str">
            <v>BUHLER</v>
          </cell>
          <cell r="C1086" t="str">
            <v>SPPMMS4708</v>
          </cell>
          <cell r="D1086"/>
          <cell r="E1086" t="str">
            <v>UNS-16014-417</v>
          </cell>
          <cell r="F1086" t="str">
            <v>SOLENOID VALVE 2/2WAY , 24VDC , G 3/4" UNS-16014-417, TYPE 6281 ATEX , DN 20</v>
          </cell>
        </row>
        <row r="1087">
          <cell r="B1087" t="str">
            <v>BUHLER</v>
          </cell>
          <cell r="C1087" t="str">
            <v>SPPMMS3843</v>
          </cell>
          <cell r="D1087"/>
          <cell r="E1087" t="str">
            <v>UNS-16100-513</v>
          </cell>
          <cell r="F1087" t="str">
            <v>Solenoid valve 2/2-way G1/2" 24DC (Replaces UNS-16100-413)</v>
          </cell>
        </row>
        <row r="1088">
          <cell r="B1088" t="str">
            <v>BUHLER</v>
          </cell>
          <cell r="C1088" t="str">
            <v>SPPMMS3841</v>
          </cell>
          <cell r="D1088"/>
          <cell r="E1088" t="str">
            <v>UNS-16010-713</v>
          </cell>
          <cell r="F1088" t="str">
            <v>Solenoid valve 24VDC 3/2 way</v>
          </cell>
        </row>
        <row r="1089">
          <cell r="B1089" t="str">
            <v>BUHLER</v>
          </cell>
          <cell r="C1089" t="str">
            <v>SPPMMS3842</v>
          </cell>
          <cell r="D1089"/>
          <cell r="E1089" t="str">
            <v>UNS-16001-913</v>
          </cell>
          <cell r="F1089" t="str">
            <v>Solinoid valve 24VDC ,2/2 Way-9W</v>
          </cell>
        </row>
        <row r="1090">
          <cell r="B1090" t="str">
            <v>BUHLER</v>
          </cell>
          <cell r="C1090" t="str">
            <v>SPPMMS0079</v>
          </cell>
          <cell r="D1090"/>
          <cell r="E1090" t="str">
            <v>UNS-16001-553</v>
          </cell>
          <cell r="F1090" t="str">
            <v>Solenoid valve 220V,2/2Way</v>
          </cell>
        </row>
        <row r="1091">
          <cell r="B1091" t="str">
            <v>BUHLER</v>
          </cell>
          <cell r="C1091" t="str">
            <v>SPPMES1102</v>
          </cell>
          <cell r="D1091"/>
          <cell r="E1091" t="str">
            <v>UNS-16014-003</v>
          </cell>
          <cell r="F1091" t="str">
            <v xml:space="preserve">SOLENOID VALVE G1 24V DC TYPE </v>
          </cell>
        </row>
        <row r="1092">
          <cell r="B1092" t="str">
            <v>BUHLER</v>
          </cell>
          <cell r="C1092" t="str">
            <v>SPPMMS3844</v>
          </cell>
          <cell r="D1092"/>
          <cell r="E1092" t="str">
            <v>UNS-16072-053</v>
          </cell>
          <cell r="F1092" t="str">
            <v>COIL 220/240V 50/60 HZ REP UNS-16072-153</v>
          </cell>
        </row>
        <row r="1093">
          <cell r="B1093" t="str">
            <v>BUHLER</v>
          </cell>
          <cell r="C1093" t="str">
            <v>SPPMMS3845</v>
          </cell>
          <cell r="D1093"/>
          <cell r="E1093" t="str">
            <v>UNS-16072-413</v>
          </cell>
          <cell r="F1093" t="str">
            <v>Magnet coil 24VDC ATEX</v>
          </cell>
        </row>
        <row r="1094">
          <cell r="B1094" t="str">
            <v>BUHLER</v>
          </cell>
          <cell r="C1094" t="str">
            <v>SPPMMS0082</v>
          </cell>
          <cell r="D1094"/>
          <cell r="E1094" t="str">
            <v>UXS-16022-003</v>
          </cell>
          <cell r="F1094" t="str">
            <v>SOLENOID VALVE 2/2 WAY 24V</v>
          </cell>
        </row>
        <row r="1095">
          <cell r="B1095" t="str">
            <v>BUHLER</v>
          </cell>
          <cell r="C1095" t="str">
            <v>SPPMMS0081</v>
          </cell>
          <cell r="D1095"/>
          <cell r="E1095" t="str">
            <v>UNS-16072-013</v>
          </cell>
          <cell r="F1095" t="str">
            <v>TRIP COIL 24VDC</v>
          </cell>
        </row>
        <row r="1096">
          <cell r="B1096" t="str">
            <v>BUHLER</v>
          </cell>
          <cell r="C1096" t="str">
            <v>SPPMMS3839</v>
          </cell>
          <cell r="D1096"/>
          <cell r="E1096" t="str">
            <v>UNS-16019-007</v>
          </cell>
          <cell r="F1096" t="str">
            <v>Magnet Coil 24VDC VE13-E-S-6</v>
          </cell>
        </row>
        <row r="1097">
          <cell r="B1097" t="str">
            <v>BUHLER</v>
          </cell>
          <cell r="C1097" t="str">
            <v>SPPMMS0242</v>
          </cell>
          <cell r="D1097"/>
          <cell r="E1097" t="str">
            <v>MKZF-40006-010</v>
          </cell>
          <cell r="F1097" t="str">
            <v>ROTOR SHAFT</v>
          </cell>
        </row>
        <row r="1098">
          <cell r="B1098" t="str">
            <v>BUHLER</v>
          </cell>
          <cell r="C1098" t="str">
            <v>SPPMMS3846</v>
          </cell>
          <cell r="D1098"/>
          <cell r="E1098" t="str">
            <v>UNS-16081-084</v>
          </cell>
          <cell r="F1098" t="str">
            <v>Double Solenoid valve  5/2 way DN8 (SXE 0573-160-00K)</v>
          </cell>
        </row>
        <row r="1099">
          <cell r="B1099" t="str">
            <v>BUHLER</v>
          </cell>
          <cell r="C1099" t="str">
            <v>SPPMMS3847</v>
          </cell>
          <cell r="D1099"/>
          <cell r="E1099" t="str">
            <v>UNS-16081-001</v>
          </cell>
          <cell r="F1099" t="str">
            <v>Single solenoid valve 5/2 way SXE 9573-170-00B WEGE,DN8</v>
          </cell>
        </row>
        <row r="1100">
          <cell r="B1100" t="str">
            <v>BUHLER</v>
          </cell>
          <cell r="C1100" t="str">
            <v>SPPMMS3848</v>
          </cell>
          <cell r="D1100"/>
          <cell r="E1100" t="str">
            <v>UNS-16081-003</v>
          </cell>
          <cell r="F1100" t="str">
            <v>SOLENOID VALVE 5/2</v>
          </cell>
        </row>
        <row r="1101">
          <cell r="B1101" t="str">
            <v>BUHLER</v>
          </cell>
          <cell r="C1101" t="str">
            <v>SPPMMS3852</v>
          </cell>
          <cell r="D1101"/>
          <cell r="E1101" t="str">
            <v>UNS-16029-115</v>
          </cell>
          <cell r="F1101" t="str">
            <v>Base Plate A G1/4" (Rep UNS-16029-031)</v>
          </cell>
        </row>
        <row r="1102">
          <cell r="B1102" t="str">
            <v>BUHLER</v>
          </cell>
          <cell r="C1102" t="str">
            <v>SPPMMS3851</v>
          </cell>
          <cell r="D1102"/>
          <cell r="E1102" t="str">
            <v>UNS-16210-001</v>
          </cell>
          <cell r="F1102" t="str">
            <v>RETARTED VALVE VS20</v>
          </cell>
        </row>
        <row r="1103">
          <cell r="B1103" t="str">
            <v>BUHLER</v>
          </cell>
          <cell r="C1103" t="str">
            <v>SPPMMS3850</v>
          </cell>
          <cell r="D1103"/>
          <cell r="E1103" t="str">
            <v>UNS-16083-001</v>
          </cell>
          <cell r="F1103" t="str">
            <v>Solenoid  valve DN15 5/2way</v>
          </cell>
        </row>
        <row r="1104">
          <cell r="B1104" t="str">
            <v>BUHLER</v>
          </cell>
          <cell r="C1104" t="str">
            <v>SPPMMS3849</v>
          </cell>
          <cell r="D1104"/>
          <cell r="E1104" t="str">
            <v>UNN-20021-006</v>
          </cell>
          <cell r="F1104" t="str">
            <v>Head flange bottom D100</v>
          </cell>
        </row>
        <row r="1105">
          <cell r="B1105" t="str">
            <v>BUHLER</v>
          </cell>
          <cell r="C1105" t="str">
            <v>SPPMMS5373</v>
          </cell>
          <cell r="D1105"/>
          <cell r="E1105" t="str">
            <v>MJZH-10484-001</v>
          </cell>
          <cell r="F1105" t="str">
            <v xml:space="preserve">SLIDE GATE VALVE </v>
          </cell>
        </row>
        <row r="1106">
          <cell r="B1106" t="str">
            <v>BUHLER</v>
          </cell>
          <cell r="C1106" t="str">
            <v>SPPMMS0086</v>
          </cell>
          <cell r="D1106"/>
          <cell r="E1106" t="str">
            <v>UYZ-63010-421</v>
          </cell>
          <cell r="F1106" t="str">
            <v>SOLENOID VALVE</v>
          </cell>
        </row>
        <row r="1107">
          <cell r="B1107" t="str">
            <v>BUHLER</v>
          </cell>
          <cell r="C1107" t="str">
            <v>SPPMMS0084</v>
          </cell>
          <cell r="D1107"/>
          <cell r="E1107" t="str">
            <v>UXS-16010-001</v>
          </cell>
          <cell r="F1107" t="str">
            <v>SOLENOID VALVE 3/2 24VDC</v>
          </cell>
        </row>
        <row r="1108">
          <cell r="B1108" t="str">
            <v>BUHLER</v>
          </cell>
          <cell r="C1108" t="str">
            <v>SPPMMS3853</v>
          </cell>
          <cell r="D1108"/>
          <cell r="E1108" t="str">
            <v>UNS-16072-113</v>
          </cell>
          <cell r="F1108" t="str">
            <v>Mangnet coil TM 1502 U 24V DC</v>
          </cell>
        </row>
        <row r="1109">
          <cell r="B1109" t="str">
            <v>BUHLER</v>
          </cell>
          <cell r="C1109" t="str">
            <v>SPPMMS6681</v>
          </cell>
          <cell r="D1109"/>
          <cell r="E1109" t="str">
            <v>MHXK-10001-020</v>
          </cell>
          <cell r="F1109" t="str">
            <v xml:space="preserve">JACKET SEGMENT REPLACMENT O FMHXK-10001-010 </v>
          </cell>
        </row>
        <row r="1110">
          <cell r="B1110" t="str">
            <v>BUHLER</v>
          </cell>
          <cell r="C1110" t="str">
            <v>SPPMMS6675</v>
          </cell>
          <cell r="D1110"/>
          <cell r="E1110" t="str">
            <v>MHXF-10008-020</v>
          </cell>
          <cell r="F1110" t="str">
            <v>SCOURING SEGMENT L=392 CONDIUR SHEET 1.4016 (Replacement-MHXS-10008-010)</v>
          </cell>
        </row>
        <row r="1111">
          <cell r="B1111" t="str">
            <v>BUHLER</v>
          </cell>
          <cell r="C1111" t="str">
            <v>SPPMMS3857</v>
          </cell>
          <cell r="D1111"/>
          <cell r="E1111" t="str">
            <v>UXF-10010-186</v>
          </cell>
          <cell r="F1111" t="str">
            <v>Perforated sheet 732x388x3 , D=3</v>
          </cell>
        </row>
        <row r="1112">
          <cell r="B1112" t="str">
            <v>BUHLER</v>
          </cell>
          <cell r="C1112" t="str">
            <v>SPPMMS3862</v>
          </cell>
          <cell r="D1112"/>
          <cell r="E1112" t="str">
            <v>UNN-44009-071</v>
          </cell>
          <cell r="F1112" t="str">
            <v>OIL SEAL D125/150X12</v>
          </cell>
        </row>
        <row r="1113">
          <cell r="B1113" t="str">
            <v>BUHLER</v>
          </cell>
          <cell r="C1113" t="str">
            <v>SPPMMS3860</v>
          </cell>
          <cell r="D1113"/>
          <cell r="E1113" t="str">
            <v>UNN-44032-101</v>
          </cell>
          <cell r="F1113" t="str">
            <v>ROTARY SHAFT SEAL 80X105X10</v>
          </cell>
        </row>
        <row r="1114">
          <cell r="B1114" t="str">
            <v>BUHLER</v>
          </cell>
          <cell r="C1114" t="str">
            <v>SPPMMS3866</v>
          </cell>
          <cell r="D1114"/>
          <cell r="E1114" t="str">
            <v>UNN-44009-212</v>
          </cell>
          <cell r="F1114" t="str">
            <v>ROTARY SHAFT SEAL30/47X8</v>
          </cell>
        </row>
        <row r="1115">
          <cell r="B1115" t="str">
            <v>BUHLER</v>
          </cell>
          <cell r="C1115" t="str">
            <v>SPPMMS3861</v>
          </cell>
          <cell r="D1115"/>
          <cell r="E1115" t="str">
            <v>UNN-44009-010</v>
          </cell>
          <cell r="F1115" t="str">
            <v>shaft seal d=25/40X7</v>
          </cell>
        </row>
        <row r="1116">
          <cell r="B1116" t="str">
            <v>BUHLER</v>
          </cell>
          <cell r="C1116" t="str">
            <v>SPPMMS3863</v>
          </cell>
          <cell r="D1116"/>
          <cell r="E1116" t="str">
            <v>UNN-44009-013</v>
          </cell>
          <cell r="F1116" t="str">
            <v>shaft seal d=30/47x7</v>
          </cell>
        </row>
        <row r="1117">
          <cell r="B1117" t="str">
            <v>BUHLER</v>
          </cell>
          <cell r="C1117" t="str">
            <v>SPPMMS3864</v>
          </cell>
          <cell r="D1117"/>
          <cell r="E1117" t="str">
            <v>UNN-44009-016</v>
          </cell>
          <cell r="F1117" t="str">
            <v>shaft seal d=35/50X7</v>
          </cell>
        </row>
        <row r="1118">
          <cell r="B1118" t="str">
            <v>BUHLER</v>
          </cell>
          <cell r="C1118" t="str">
            <v>SPPMMS3865</v>
          </cell>
          <cell r="D1118"/>
          <cell r="E1118" t="str">
            <v>UNN-44009-210</v>
          </cell>
          <cell r="F1118" t="str">
            <v>SHAFT SEAL DIA 25/40X8</v>
          </cell>
        </row>
        <row r="1119">
          <cell r="B1119" t="str">
            <v>BUHLER</v>
          </cell>
          <cell r="C1119" t="str">
            <v>SPPMMS0087</v>
          </cell>
          <cell r="D1119"/>
          <cell r="E1119" t="str">
            <v>UVV-00126-139</v>
          </cell>
          <cell r="F1119" t="str">
            <v>Bearing Kit 180685001 For Blower GM25S/30L</v>
          </cell>
        </row>
        <row r="1120">
          <cell r="B1120" t="str">
            <v>BUHLER</v>
          </cell>
          <cell r="C1120" t="str">
            <v>SPPMMS0088</v>
          </cell>
          <cell r="D1120"/>
          <cell r="E1120" t="str">
            <v>UVV-00126-141</v>
          </cell>
          <cell r="F1120" t="str">
            <v>Seal Advanced Kit 180682000 For Blower GM25S/GM30L/GM50L</v>
          </cell>
        </row>
        <row r="1121">
          <cell r="B1121" t="str">
            <v>BUHLER</v>
          </cell>
          <cell r="C1121" t="str">
            <v>SPPMMS3854</v>
          </cell>
          <cell r="D1121"/>
          <cell r="E1121" t="str">
            <v>DFZC-10635-050</v>
          </cell>
          <cell r="F1121" t="str">
            <v>Peforated Sheet D=3</v>
          </cell>
        </row>
        <row r="1122">
          <cell r="B1122" t="str">
            <v>BUHLER</v>
          </cell>
          <cell r="C1122" t="str">
            <v>SPPMMS3878</v>
          </cell>
          <cell r="D1122"/>
          <cell r="E1122" t="str">
            <v>DSRD-20013-010</v>
          </cell>
          <cell r="F1122" t="str">
            <v>Peforated Sheet</v>
          </cell>
        </row>
        <row r="1123">
          <cell r="B1123" t="str">
            <v>BUHLER</v>
          </cell>
          <cell r="C1123" t="str">
            <v>SPPMMS6675</v>
          </cell>
          <cell r="D1123"/>
          <cell r="E1123" t="str">
            <v>MHXS-10008-010</v>
          </cell>
          <cell r="F1123" t="str">
            <v>SCOURING SEGMENT L=628 CONDIUR SHEET 1.4016</v>
          </cell>
        </row>
        <row r="1124">
          <cell r="B1124" t="str">
            <v>BUHLER</v>
          </cell>
          <cell r="C1124" t="str">
            <v>SPPMMS8854</v>
          </cell>
          <cell r="D1124" t="str">
            <v>3050-820</v>
          </cell>
          <cell r="E1124" t="str">
            <v>MHXS-83050-820</v>
          </cell>
          <cell r="F1124" t="str">
            <v>SCOURING JACKET ASSY LONG 628X208</v>
          </cell>
        </row>
        <row r="1125">
          <cell r="B1125" t="str">
            <v>BUHLER</v>
          </cell>
          <cell r="C1125" t="str">
            <v>SPPMMS8855</v>
          </cell>
          <cell r="D1125" t="str">
            <v>3049-820</v>
          </cell>
          <cell r="E1125" t="str">
            <v>MHXS-83049-820</v>
          </cell>
          <cell r="F1125" t="str">
            <v>SCOURING JACKET BELOW ASSY LONG 628X208</v>
          </cell>
        </row>
        <row r="1126">
          <cell r="B1126" t="str">
            <v>BUHLER</v>
          </cell>
          <cell r="C1126" t="str">
            <v>SPPMMS8859</v>
          </cell>
          <cell r="D1126" t="str">
            <v>3051-820</v>
          </cell>
          <cell r="E1126" t="str">
            <v>MHXS-83051-820</v>
          </cell>
          <cell r="F1126" t="str">
            <v>SCOURING JACKET BELOW ASSY SHORT 392X207MM</v>
          </cell>
        </row>
        <row r="1127">
          <cell r="B1127" t="str">
            <v>BUHLER</v>
          </cell>
          <cell r="C1127" t="str">
            <v>SPPMMS3867</v>
          </cell>
          <cell r="D1127"/>
          <cell r="E1127" t="str">
            <v>MURA-83091-810</v>
          </cell>
          <cell r="F1127" t="str">
            <v xml:space="preserve">INSPECTION SPOT DN 120   </v>
          </cell>
        </row>
        <row r="1128">
          <cell r="B1128" t="str">
            <v>BUHLER</v>
          </cell>
          <cell r="C1128" t="str">
            <v>SPPMMS3868</v>
          </cell>
          <cell r="D1128"/>
          <cell r="E1128" t="str">
            <v>UNN-44009-042</v>
          </cell>
          <cell r="F1128" t="str">
            <v>ROTARY SHAFT SEAL 75/100X10</v>
          </cell>
        </row>
        <row r="1129">
          <cell r="B1129" t="str">
            <v>BUHLER</v>
          </cell>
          <cell r="C1129" t="str">
            <v>SPPMMS3859</v>
          </cell>
          <cell r="D1129"/>
          <cell r="E1129" t="str">
            <v>UNN-44009-329</v>
          </cell>
          <cell r="F1129" t="str">
            <v>ROTARY SHAFT SEAL 50/70X10</v>
          </cell>
        </row>
        <row r="1130">
          <cell r="B1130" t="str">
            <v>BUHLER</v>
          </cell>
          <cell r="C1130" t="str">
            <v>SPPMMS3873</v>
          </cell>
          <cell r="D1130"/>
          <cell r="E1130" t="str">
            <v>UNN-44009-220</v>
          </cell>
          <cell r="F1130" t="str">
            <v>OIL SEAL 50X65X10</v>
          </cell>
        </row>
        <row r="1131">
          <cell r="B1131" t="str">
            <v>BUHLER</v>
          </cell>
          <cell r="C1131" t="str">
            <v>SPPMMS3871</v>
          </cell>
          <cell r="D1131"/>
          <cell r="E1131" t="str">
            <v>UNN-44009-029</v>
          </cell>
          <cell r="F1131" t="str">
            <v>ROTARY SHAFT SEAL BA55/80X8</v>
          </cell>
        </row>
        <row r="1132">
          <cell r="B1132" t="str">
            <v>BUHLER</v>
          </cell>
          <cell r="C1132" t="str">
            <v>SPPMMS3875</v>
          </cell>
          <cell r="D1132"/>
          <cell r="E1132" t="str">
            <v>UNN-44013-053</v>
          </cell>
          <cell r="F1132" t="str">
            <v>ROTARY SHAFT SEAL D70/100X1</v>
          </cell>
        </row>
        <row r="1133">
          <cell r="B1133" t="str">
            <v>BUHLER</v>
          </cell>
          <cell r="C1133" t="str">
            <v>SPPMMS3874</v>
          </cell>
          <cell r="D1133"/>
          <cell r="E1133" t="str">
            <v>UNN-44009-252</v>
          </cell>
          <cell r="F1133" t="str">
            <v>SHAFT SEAL DIA 130/160X15</v>
          </cell>
        </row>
        <row r="1134">
          <cell r="B1134" t="str">
            <v>BUHLER</v>
          </cell>
          <cell r="C1134" t="str">
            <v>SPPMMS8845</v>
          </cell>
          <cell r="D1134" t="str">
            <v>4009-313</v>
          </cell>
          <cell r="E1134" t="str">
            <v>UNN-44009-313</v>
          </cell>
          <cell r="F1134" t="str">
            <v>SHAFT SEAL D18/35X7</v>
          </cell>
        </row>
        <row r="1135">
          <cell r="B1135" t="str">
            <v>BUHLER</v>
          </cell>
          <cell r="C1135" t="str">
            <v>SPPMMS8860</v>
          </cell>
          <cell r="D1135" t="str">
            <v>80008-81</v>
          </cell>
          <cell r="E1135" t="str">
            <v>MSDF-80008-810</v>
          </cell>
          <cell r="F1135" t="str">
            <v>SPIRAL SCREW PAIR D-20</v>
          </cell>
        </row>
        <row r="1136">
          <cell r="B1136" t="str">
            <v>BUHLER</v>
          </cell>
          <cell r="C1136" t="str">
            <v>SPPMMS7432</v>
          </cell>
          <cell r="D1136" t="str">
            <v>80017-81</v>
          </cell>
          <cell r="E1136" t="str">
            <v>MGXE-80017-810</v>
          </cell>
          <cell r="F1136" t="str">
            <v>Cyclone Separator Left 28/30</v>
          </cell>
        </row>
        <row r="1137">
          <cell r="B1137" t="str">
            <v>BUHLER</v>
          </cell>
          <cell r="C1137" t="str">
            <v>SPPMMS7432</v>
          </cell>
          <cell r="D1137" t="str">
            <v>80019-81</v>
          </cell>
          <cell r="E1137" t="str">
            <v>MGXE-80019-810</v>
          </cell>
          <cell r="F1137" t="str">
            <v>Cyclone Separator Left 34/80</v>
          </cell>
        </row>
        <row r="1138">
          <cell r="B1138" t="str">
            <v>BUHLER</v>
          </cell>
          <cell r="C1138" t="str">
            <v>SPPMMS7433</v>
          </cell>
          <cell r="D1138" t="str">
            <v>83002-81</v>
          </cell>
          <cell r="E1138" t="str">
            <v>MGXE-83002-810</v>
          </cell>
          <cell r="F1138" t="str">
            <v>Cyclone Separator Right 28/80</v>
          </cell>
        </row>
        <row r="1139">
          <cell r="B1139" t="str">
            <v>BUHLER</v>
          </cell>
          <cell r="C1139" t="str">
            <v>SPPMMS3869</v>
          </cell>
          <cell r="D1139"/>
          <cell r="E1139" t="str">
            <v>UNN-44009-038</v>
          </cell>
          <cell r="F1139" t="str">
            <v>OIL SEAL BA70X90X10</v>
          </cell>
        </row>
        <row r="1140">
          <cell r="B1140" t="str">
            <v>BUHLER</v>
          </cell>
          <cell r="C1140" t="str">
            <v>SPPMMS3856</v>
          </cell>
          <cell r="D1140"/>
          <cell r="E1140" t="str">
            <v>UNN-44038-052</v>
          </cell>
          <cell r="F1140" t="str">
            <v>ROTARY SHAFT SEAL (D100/130X12)</v>
          </cell>
        </row>
        <row r="1141">
          <cell r="B1141" t="str">
            <v>BUHLER</v>
          </cell>
          <cell r="C1141" t="str">
            <v>SPPMMS3872</v>
          </cell>
          <cell r="D1141"/>
          <cell r="E1141" t="str">
            <v>UNN-44009-053</v>
          </cell>
          <cell r="F1141" t="str">
            <v>SHAFT SEAL 95/120X12</v>
          </cell>
        </row>
        <row r="1142">
          <cell r="B1142" t="str">
            <v>BUHLER</v>
          </cell>
          <cell r="C1142" t="str">
            <v>SPPMMS3870</v>
          </cell>
          <cell r="D1142"/>
          <cell r="E1142" t="str">
            <v>UNN-44038-043</v>
          </cell>
          <cell r="F1142" t="str">
            <v>Shaft Seal D=75/100X10</v>
          </cell>
        </row>
        <row r="1143">
          <cell r="B1143" t="str">
            <v>BUHLER</v>
          </cell>
          <cell r="C1143" t="str">
            <v>SPPMMS3879</v>
          </cell>
          <cell r="D1143"/>
          <cell r="E1143" t="str">
            <v>RNT-83034-810</v>
          </cell>
          <cell r="F1143" t="str">
            <v>Return rail connection casing</v>
          </cell>
        </row>
        <row r="1144">
          <cell r="B1144" t="str">
            <v>BUHLER</v>
          </cell>
          <cell r="C1144" t="str">
            <v>SPPMMS3876</v>
          </cell>
          <cell r="D1144"/>
          <cell r="E1144" t="str">
            <v>MPSE-85016-860</v>
          </cell>
          <cell r="F1144" t="str">
            <v>SEALING RING LEFT THRED</v>
          </cell>
        </row>
        <row r="1145">
          <cell r="B1145" t="str">
            <v>BUHLER</v>
          </cell>
          <cell r="C1145" t="str">
            <v>SPPMMS4027</v>
          </cell>
          <cell r="D1145"/>
          <cell r="E1145" t="str">
            <v>MPSE-85027-840</v>
          </cell>
          <cell r="F1145" t="str">
            <v>SEALING RING LEFT THRED</v>
          </cell>
        </row>
        <row r="1146">
          <cell r="B1146" t="str">
            <v>BUHLER</v>
          </cell>
          <cell r="C1146" t="str">
            <v>SPPMMS3877</v>
          </cell>
          <cell r="D1146"/>
          <cell r="E1146" t="str">
            <v>MPSE-85016-850</v>
          </cell>
          <cell r="F1146" t="str">
            <v>SEALING RING RIGHT THRED</v>
          </cell>
        </row>
        <row r="1147">
          <cell r="B1147" t="str">
            <v>BUHLER</v>
          </cell>
          <cell r="C1147" t="str">
            <v>SPPMMS3880</v>
          </cell>
          <cell r="D1147"/>
          <cell r="E1147" t="str">
            <v>MPSE-85027-830</v>
          </cell>
          <cell r="F1147" t="str">
            <v>SEALING RING RIGHT THRED</v>
          </cell>
        </row>
        <row r="1148">
          <cell r="B1148" t="str">
            <v>BUHLER</v>
          </cell>
          <cell r="C1148" t="str">
            <v>SPPMMS4376</v>
          </cell>
          <cell r="D1148"/>
          <cell r="E1148" t="str">
            <v>MGEL-11661-001</v>
          </cell>
          <cell r="F1148" t="str">
            <v xml:space="preserve">HEAD DRUM 400X240 WITHOUT SHAFT, </v>
          </cell>
        </row>
        <row r="1149">
          <cell r="B1149" t="str">
            <v>BUHLER</v>
          </cell>
          <cell r="C1149" t="str">
            <v>SPPMMS3886</v>
          </cell>
          <cell r="D1149"/>
          <cell r="E1149" t="str">
            <v>UVV-00007-006</v>
          </cell>
          <cell r="F1149" t="str">
            <v>Bearing bush D=60mm / 16740952B</v>
          </cell>
        </row>
        <row r="1150">
          <cell r="B1150" t="str">
            <v>BUHLER</v>
          </cell>
          <cell r="C1150" t="str">
            <v>SPPMMS3882</v>
          </cell>
          <cell r="D1150"/>
          <cell r="E1150" t="str">
            <v>MURA-83092-810</v>
          </cell>
          <cell r="F1150" t="str">
            <v>Glass spout DN150</v>
          </cell>
        </row>
        <row r="1151">
          <cell r="B1151" t="str">
            <v>BUHLER</v>
          </cell>
          <cell r="C1151" t="str">
            <v>SPPMMS3881</v>
          </cell>
          <cell r="D1151"/>
          <cell r="E1151" t="str">
            <v>MURA-80056-810</v>
          </cell>
          <cell r="F1151" t="str">
            <v xml:space="preserve">Sight Glass Spout DN 120 Border </v>
          </cell>
        </row>
        <row r="1152">
          <cell r="B1152" t="str">
            <v>BUHLER</v>
          </cell>
          <cell r="C1152" t="str">
            <v>SPPMMS3885</v>
          </cell>
          <cell r="D1152"/>
          <cell r="E1152" t="str">
            <v>MWPX-50080-010</v>
          </cell>
          <cell r="F1152" t="str">
            <v>Spacer sleeve</v>
          </cell>
        </row>
        <row r="1153">
          <cell r="B1153" t="str">
            <v>BUHLER</v>
          </cell>
          <cell r="C1153" t="str">
            <v>SPPMMS6714</v>
          </cell>
          <cell r="D1153"/>
          <cell r="E1153" t="str">
            <v>UNN-34023-011</v>
          </cell>
          <cell r="F1153" t="str">
            <v xml:space="preserve">ACRYLIC GLASS TUBE D=100/94x250 </v>
          </cell>
        </row>
        <row r="1154">
          <cell r="B1154" t="str">
            <v>BUHLER</v>
          </cell>
          <cell r="C1154" t="str">
            <v>SPPMMS6714</v>
          </cell>
          <cell r="D1154"/>
          <cell r="E1154" t="str">
            <v>UNN-34023-032</v>
          </cell>
          <cell r="F1154" t="str">
            <v xml:space="preserve">ACRYLIC GLASS TUBE D=127/119X250 </v>
          </cell>
        </row>
        <row r="1155">
          <cell r="B1155" t="str">
            <v>BUHLER</v>
          </cell>
          <cell r="C1155" t="str">
            <v>SPPMMS6714</v>
          </cell>
          <cell r="D1155"/>
          <cell r="E1155" t="str">
            <v>UNN-34023-015</v>
          </cell>
          <cell r="F1155" t="str">
            <v>ACRYLIC GLASS TUBE D=139/131X250</v>
          </cell>
        </row>
        <row r="1156">
          <cell r="B1156" t="str">
            <v>BUHLER</v>
          </cell>
          <cell r="C1156" t="str">
            <v>SPPMMS6790</v>
          </cell>
          <cell r="D1156"/>
          <cell r="E1156" t="str">
            <v>UVV-00016-363</v>
          </cell>
          <cell r="F1156" t="str">
            <v xml:space="preserve">BEARING BUSH 4 PARTED  FOR INTERMEDIATE </v>
          </cell>
        </row>
        <row r="1157">
          <cell r="B1157" t="str">
            <v>BUHLER</v>
          </cell>
          <cell r="C1157" t="str">
            <v>SPPMMS3884</v>
          </cell>
          <cell r="D1157"/>
          <cell r="E1157" t="str">
            <v>UVV-00007-000</v>
          </cell>
          <cell r="F1157" t="str">
            <v xml:space="preserve">BEARING BUSH D=40MM / 16740952B (REPL UVV-00003-743), </v>
          </cell>
        </row>
        <row r="1158">
          <cell r="B1158" t="str">
            <v>BUHLER</v>
          </cell>
          <cell r="C1158" t="str">
            <v>SPPMMS6720</v>
          </cell>
          <cell r="D1158"/>
          <cell r="E1158" t="str">
            <v>UNN-34023-013</v>
          </cell>
          <cell r="F1158" t="str">
            <v>PIPE PMMA, 115/107X250</v>
          </cell>
        </row>
        <row r="1159">
          <cell r="B1159" t="str">
            <v>BUHLER</v>
          </cell>
          <cell r="C1159" t="str">
            <v>SPPMMS3887</v>
          </cell>
          <cell r="D1159"/>
          <cell r="E1159" t="str">
            <v>UXW-82000-001</v>
          </cell>
          <cell r="F1159" t="str">
            <v>Puller to terminal for battery KUKKO 26805</v>
          </cell>
        </row>
        <row r="1160">
          <cell r="B1160" t="str">
            <v>BUHLER</v>
          </cell>
          <cell r="C1160" t="str">
            <v>SPPMMS3890</v>
          </cell>
          <cell r="D1160"/>
          <cell r="E1160" t="str">
            <v>UXN-18009-119</v>
          </cell>
          <cell r="F1160" t="str">
            <v>Straight pin</v>
          </cell>
        </row>
        <row r="1161">
          <cell r="B1161" t="str">
            <v>BUHLER</v>
          </cell>
          <cell r="C1161" t="str">
            <v>SPPMMS3576</v>
          </cell>
          <cell r="D1161"/>
          <cell r="E1161" t="str">
            <v>UNN-70004-153</v>
          </cell>
          <cell r="F1161" t="str">
            <v>CONNECTION 10 B2</v>
          </cell>
        </row>
        <row r="1162">
          <cell r="B1162" t="str">
            <v>BUHLER</v>
          </cell>
          <cell r="C1162" t="str">
            <v>SPPMMS3579</v>
          </cell>
          <cell r="D1162"/>
          <cell r="E1162" t="str">
            <v>UNN-70003-013</v>
          </cell>
          <cell r="F1162" t="str">
            <v>CHAIN LINK 10B2 5/8</v>
          </cell>
        </row>
        <row r="1163">
          <cell r="B1163" t="str">
            <v>BUHLER</v>
          </cell>
          <cell r="C1163" t="str">
            <v>SPPMMS3891</v>
          </cell>
          <cell r="D1163"/>
          <cell r="E1163" t="str">
            <v>MWPX-50079-010</v>
          </cell>
          <cell r="F1163" t="str">
            <v xml:space="preserve">Insert  </v>
          </cell>
        </row>
        <row r="1164">
          <cell r="B1164" t="str">
            <v>BUHLER</v>
          </cell>
          <cell r="C1164" t="str">
            <v>SPPMMS3892</v>
          </cell>
          <cell r="D1164"/>
          <cell r="E1164" t="str">
            <v>UNN-12005-005</v>
          </cell>
          <cell r="F1164" t="str">
            <v>Insert bush ,Threaded insert M6X14 ENSAT 302 galv.</v>
          </cell>
        </row>
        <row r="1165">
          <cell r="B1165" t="str">
            <v>BUHLER</v>
          </cell>
          <cell r="C1165" t="str">
            <v>SPPMMS0090</v>
          </cell>
          <cell r="D1165"/>
          <cell r="E1165" t="str">
            <v>DFZC-82031-090</v>
          </cell>
          <cell r="F1165" t="str">
            <v>Key</v>
          </cell>
        </row>
        <row r="1166">
          <cell r="B1166" t="str">
            <v>BUHLER</v>
          </cell>
          <cell r="C1166" t="str">
            <v>SPPMMS4137</v>
          </cell>
          <cell r="D1166"/>
          <cell r="E1166" t="str">
            <v>UNN-12016-005</v>
          </cell>
          <cell r="F1166" t="str">
            <v>Lock Nut</v>
          </cell>
        </row>
        <row r="1167">
          <cell r="B1167" t="str">
            <v>BUHLER</v>
          </cell>
          <cell r="C1167" t="str">
            <v>SPPMMS4738</v>
          </cell>
          <cell r="D1167"/>
          <cell r="E1167" t="str">
            <v>UXN-18016-041</v>
          </cell>
          <cell r="F1167" t="str">
            <v xml:space="preserve">PIN D1.6X16 BRIGHT </v>
          </cell>
        </row>
        <row r="1168">
          <cell r="B1168" t="str">
            <v>BUHLER</v>
          </cell>
          <cell r="C1168" t="str">
            <v>SPPMMS3889</v>
          </cell>
          <cell r="D1168"/>
          <cell r="E1168" t="str">
            <v>MWPX-50061-010</v>
          </cell>
          <cell r="F1168" t="str">
            <v>Spacer bolt</v>
          </cell>
        </row>
        <row r="1169">
          <cell r="B1169" t="str">
            <v>BUHLER</v>
          </cell>
          <cell r="C1169" t="str">
            <v>SPPMMS3931</v>
          </cell>
          <cell r="D1169"/>
          <cell r="E1169" t="str">
            <v>MWPX-84035-810</v>
          </cell>
          <cell r="F1169" t="str">
            <v>Foot L=123</v>
          </cell>
        </row>
        <row r="1170">
          <cell r="B1170" t="str">
            <v>BUHLER</v>
          </cell>
          <cell r="C1170" t="str">
            <v>SPPMMS3894</v>
          </cell>
          <cell r="D1170"/>
          <cell r="E1170" t="str">
            <v>UNN-10015-041</v>
          </cell>
          <cell r="F1170" t="str">
            <v>Hexagone head bolt M10X20 DIN 6321 With Flange galv.blue chormated 8.8</v>
          </cell>
        </row>
        <row r="1171">
          <cell r="B1171" t="str">
            <v>BUHLER</v>
          </cell>
          <cell r="C1171" t="str">
            <v>SPPMMS3893</v>
          </cell>
          <cell r="D1171"/>
          <cell r="E1171" t="str">
            <v>UNN-10010-108</v>
          </cell>
          <cell r="F1171" t="str">
            <v>Hexagone head bolt M8X20 ,fully threaded stainless</v>
          </cell>
        </row>
        <row r="1172">
          <cell r="B1172" t="str">
            <v>BUHLER</v>
          </cell>
          <cell r="C1172" t="str">
            <v>SPPMMS3896</v>
          </cell>
          <cell r="D1172"/>
          <cell r="E1172" t="str">
            <v>UNN-12001-116</v>
          </cell>
          <cell r="F1172" t="str">
            <v>Hexagone Nut 0.8D M8 ISO 4032 Stainless</v>
          </cell>
        </row>
        <row r="1173">
          <cell r="B1173" t="str">
            <v>BUHLER</v>
          </cell>
          <cell r="C1173" t="str">
            <v>SPPMMS3897</v>
          </cell>
          <cell r="D1173"/>
          <cell r="E1173" t="str">
            <v>UNN-14001-022</v>
          </cell>
          <cell r="F1173" t="str">
            <v>Washer D=8.4/16X1.6 Stainless</v>
          </cell>
        </row>
        <row r="1174">
          <cell r="B1174" t="str">
            <v>BUHLER</v>
          </cell>
          <cell r="C1174" t="str">
            <v>SPPMMS3690</v>
          </cell>
          <cell r="D1174"/>
          <cell r="E1174" t="str">
            <v>UNM-29103-012</v>
          </cell>
          <cell r="F1174" t="str">
            <v xml:space="preserve">Supporting roll D=89x1379 </v>
          </cell>
        </row>
        <row r="1175">
          <cell r="B1175" t="str">
            <v>BUHLER</v>
          </cell>
          <cell r="C1175" t="str">
            <v>SPPMMS3898</v>
          </cell>
          <cell r="D1175"/>
          <cell r="E1175" t="str">
            <v>MNP-05475-030</v>
          </cell>
          <cell r="F1175" t="str">
            <v>Acrylic glass tube D=160/150X130</v>
          </cell>
        </row>
        <row r="1176">
          <cell r="B1176" t="str">
            <v>BUHLER</v>
          </cell>
          <cell r="C1176" t="str">
            <v>SPPMMS4067</v>
          </cell>
          <cell r="D1176"/>
          <cell r="E1176" t="str">
            <v>UXR-33007-015</v>
          </cell>
          <cell r="F1176" t="str">
            <v>Aluminium foil 0.05x1000</v>
          </cell>
        </row>
        <row r="1177">
          <cell r="B1177" t="str">
            <v>BUHLER</v>
          </cell>
          <cell r="C1177" t="str">
            <v>SPPMMS3904</v>
          </cell>
          <cell r="D1177"/>
          <cell r="E1177" t="str">
            <v>MURA-80076-810</v>
          </cell>
          <cell r="F1177" t="str">
            <v>Inspection Spout DN-150</v>
          </cell>
        </row>
        <row r="1178">
          <cell r="B1178" t="str">
            <v>BUHLER</v>
          </cell>
          <cell r="C1178" t="str">
            <v>SPPMMS3895</v>
          </cell>
          <cell r="D1178"/>
          <cell r="E1178" t="str">
            <v>MURA-83012-810</v>
          </cell>
          <cell r="F1178" t="str">
            <v>Universal elbow</v>
          </cell>
        </row>
        <row r="1179">
          <cell r="B1179" t="str">
            <v>BUHLER</v>
          </cell>
          <cell r="C1179" t="str">
            <v>SPPMMS3901</v>
          </cell>
          <cell r="D1179"/>
          <cell r="E1179" t="str">
            <v>MURA-80107-810</v>
          </cell>
          <cell r="F1179" t="str">
            <v>Branching pipe DN=200</v>
          </cell>
        </row>
        <row r="1180">
          <cell r="B1180" t="str">
            <v>BUHLER</v>
          </cell>
          <cell r="C1180" t="str">
            <v>SPPMMS3902</v>
          </cell>
          <cell r="D1180"/>
          <cell r="E1180" t="str">
            <v>MURA-80157-810</v>
          </cell>
          <cell r="F1180" t="str">
            <v>Branching pipe DN150</v>
          </cell>
        </row>
        <row r="1181">
          <cell r="B1181" t="str">
            <v>BUHLER</v>
          </cell>
          <cell r="C1181" t="str">
            <v>SPPMMS3903</v>
          </cell>
          <cell r="D1181"/>
          <cell r="E1181" t="str">
            <v>MURA-84005-810</v>
          </cell>
          <cell r="F1181" t="str">
            <v>Universal Elbow D-150</v>
          </cell>
        </row>
        <row r="1182">
          <cell r="B1182" t="str">
            <v>BUHLER</v>
          </cell>
          <cell r="C1182" t="str">
            <v>SPPMMS3585</v>
          </cell>
          <cell r="D1182"/>
          <cell r="E1182" t="str">
            <v>MZAC-50103-010</v>
          </cell>
          <cell r="F1182" t="str">
            <v>REDUCING NIPPLE</v>
          </cell>
        </row>
        <row r="1183">
          <cell r="B1183" t="str">
            <v>BUHLER</v>
          </cell>
          <cell r="C1183" t="str">
            <v>SPPMMS3907</v>
          </cell>
          <cell r="D1183"/>
          <cell r="E1183" t="str">
            <v>UNN-24137-002</v>
          </cell>
          <cell r="F1183" t="str">
            <v>Clamping ring brass D=6</v>
          </cell>
        </row>
        <row r="1184">
          <cell r="B1184" t="str">
            <v>BUHLER</v>
          </cell>
          <cell r="C1184" t="str">
            <v>SPPMMS3908</v>
          </cell>
          <cell r="D1184"/>
          <cell r="E1184" t="str">
            <v>MZAH-95010-810</v>
          </cell>
          <cell r="F1184" t="str">
            <v>Filter Assy</v>
          </cell>
        </row>
        <row r="1185">
          <cell r="B1185" t="str">
            <v>BUHLER</v>
          </cell>
          <cell r="C1185" t="str">
            <v>SPPMMS3905</v>
          </cell>
          <cell r="D1185"/>
          <cell r="E1185" t="str">
            <v>MZAS-40023-010</v>
          </cell>
          <cell r="F1185" t="str">
            <v>Protective bellows 44/14 (Repl MZAF-50009-010)</v>
          </cell>
        </row>
        <row r="1186">
          <cell r="B1186" t="str">
            <v>BUHLER</v>
          </cell>
          <cell r="C1186" t="str">
            <v>SPPMMS7438</v>
          </cell>
          <cell r="D1186" t="str">
            <v>UVN-1806</v>
          </cell>
          <cell r="E1186" t="str">
            <v>UVN-18065-146</v>
          </cell>
          <cell r="F1186" t="str">
            <v>Screw Nall 2.2x13,Round head without slot</v>
          </cell>
        </row>
        <row r="1187">
          <cell r="B1187" t="str">
            <v>BUHLER</v>
          </cell>
          <cell r="C1187" t="str">
            <v>SPPMMS3906</v>
          </cell>
          <cell r="D1187"/>
          <cell r="E1187" t="str">
            <v>UNN-24137-016</v>
          </cell>
          <cell r="F1187" t="str">
            <v>Supporting sleeve brass D=6</v>
          </cell>
        </row>
        <row r="1188">
          <cell r="B1188" t="str">
            <v>BUHLER</v>
          </cell>
          <cell r="C1188" t="str">
            <v>SPPMMS4811</v>
          </cell>
          <cell r="D1188"/>
          <cell r="E1188" t="str">
            <v>UXS-29001-031</v>
          </cell>
          <cell r="F1188" t="str">
            <v>Universal filter with paper insert 23-28MIC</v>
          </cell>
        </row>
        <row r="1189">
          <cell r="B1189" t="str">
            <v>BUHLER</v>
          </cell>
          <cell r="C1189" t="str">
            <v>SPPMMS6997</v>
          </cell>
          <cell r="D1189" t="str">
            <v>8002-036</v>
          </cell>
          <cell r="E1189" t="str">
            <v>UXN-58002-036</v>
          </cell>
          <cell r="F1189" t="str">
            <v>BEARING BUSH 6/8X6</v>
          </cell>
        </row>
        <row r="1190">
          <cell r="B1190" t="str">
            <v>BUHLER</v>
          </cell>
          <cell r="C1190" t="str">
            <v>SPPMMS0092</v>
          </cell>
          <cell r="D1190"/>
          <cell r="E1190" t="str">
            <v>UNN-14028-131</v>
          </cell>
          <cell r="F1190" t="str">
            <v>Retaining ring SEEGAR 125i</v>
          </cell>
        </row>
        <row r="1191">
          <cell r="B1191" t="str">
            <v>BUHLER</v>
          </cell>
          <cell r="C1191" t="str">
            <v>SPPMMS0091</v>
          </cell>
          <cell r="D1191"/>
          <cell r="E1191" t="str">
            <v>UNN-14028-030</v>
          </cell>
          <cell r="F1191" t="str">
            <v>Retaining ring SEEGAR 80A</v>
          </cell>
        </row>
        <row r="1192">
          <cell r="B1192" t="str">
            <v>BUHLER</v>
          </cell>
          <cell r="C1192" t="str">
            <v>SPPMMS3911</v>
          </cell>
          <cell r="D1192"/>
          <cell r="E1192" t="str">
            <v>UNN-14032-034</v>
          </cell>
          <cell r="F1192" t="str">
            <v>SNAP RING 90MM</v>
          </cell>
        </row>
        <row r="1193">
          <cell r="B1193" t="str">
            <v>BUHLER</v>
          </cell>
          <cell r="C1193" t="str">
            <v>SPPMMS3910</v>
          </cell>
          <cell r="D1193"/>
          <cell r="E1193" t="str">
            <v>UNN-14023-013</v>
          </cell>
          <cell r="F1193" t="str">
            <v>Tab washer ,Locking Plate D=70/98 MB-14</v>
          </cell>
        </row>
        <row r="1194">
          <cell r="B1194" t="str">
            <v>BUHLER</v>
          </cell>
          <cell r="C1194" t="str">
            <v>SPPMMS3899</v>
          </cell>
          <cell r="D1194"/>
          <cell r="E1194" t="str">
            <v>UNN-34022-023</v>
          </cell>
          <cell r="F1194" t="str">
            <v>Acrylic glass tube D=134/120X130</v>
          </cell>
        </row>
        <row r="1195">
          <cell r="B1195" t="str">
            <v>BUHLER</v>
          </cell>
          <cell r="C1195" t="str">
            <v>SPPMMS3911</v>
          </cell>
          <cell r="D1195"/>
          <cell r="E1195" t="str">
            <v>RNT-84183-810</v>
          </cell>
          <cell r="F1195" t="str">
            <v xml:space="preserve">Return Rail 142 BKT-7664 RN-3389 </v>
          </cell>
        </row>
        <row r="1196">
          <cell r="B1196" t="str">
            <v>BUHLER</v>
          </cell>
          <cell r="C1196" t="str">
            <v>SPPMMS3912</v>
          </cell>
          <cell r="D1196"/>
          <cell r="E1196" t="str">
            <v>RNT-83044-820</v>
          </cell>
          <cell r="F1196" t="str">
            <v>Return Rail 40/10 L=1600</v>
          </cell>
        </row>
        <row r="1197">
          <cell r="B1197" t="str">
            <v>BUHLER</v>
          </cell>
          <cell r="C1197" t="str">
            <v>SPPMMS3913</v>
          </cell>
          <cell r="D1197"/>
          <cell r="E1197" t="str">
            <v>RNS-84295-810</v>
          </cell>
          <cell r="F1197" t="str">
            <v>Bottom Rail 40/10 142</v>
          </cell>
        </row>
        <row r="1198">
          <cell r="B1198" t="str">
            <v>BUHLER</v>
          </cell>
          <cell r="C1198" t="str">
            <v>SPPMMS3915</v>
          </cell>
          <cell r="D1198"/>
          <cell r="E1198" t="str">
            <v>MTSC-84011-820</v>
          </cell>
          <cell r="F1198" t="str">
            <v>COVERING PLATE COMPLETE</v>
          </cell>
        </row>
        <row r="1199">
          <cell r="B1199" t="str">
            <v>BUHLER</v>
          </cell>
          <cell r="C1199" t="str">
            <v>SPPMMS3917</v>
          </cell>
          <cell r="D1199"/>
          <cell r="E1199" t="str">
            <v>RNA-84011-810</v>
          </cell>
          <cell r="F1199" t="str">
            <v>GROOVE CLEANER 142</v>
          </cell>
        </row>
        <row r="1200">
          <cell r="B1200" t="str">
            <v>BUHLER</v>
          </cell>
          <cell r="C1200" t="str">
            <v>SPPMMS3920</v>
          </cell>
          <cell r="D1200"/>
          <cell r="E1200" t="str">
            <v>RNA-83086-810</v>
          </cell>
          <cell r="F1200" t="str">
            <v xml:space="preserve">Groove Cleaner 60/10 10 Teeth </v>
          </cell>
        </row>
        <row r="1201">
          <cell r="B1201" t="str">
            <v>BUHLER</v>
          </cell>
          <cell r="C1201" t="str">
            <v>SPPMMS3919</v>
          </cell>
          <cell r="D1201"/>
          <cell r="E1201" t="str">
            <v>RNA-83023-810</v>
          </cell>
          <cell r="F1201" t="str">
            <v>Sprocket Cleaner</v>
          </cell>
        </row>
        <row r="1202">
          <cell r="B1202" t="str">
            <v>BUHLER</v>
          </cell>
          <cell r="C1202" t="str">
            <v>SPPMMS3922</v>
          </cell>
          <cell r="D1202"/>
          <cell r="E1202" t="str">
            <v>RNE-85030-810</v>
          </cell>
          <cell r="F1202" t="str">
            <v>Hold Down Rail 40/10 142 BKT-7664 RN-2000</v>
          </cell>
        </row>
        <row r="1203">
          <cell r="B1203" t="str">
            <v>BUHLER</v>
          </cell>
          <cell r="C1203" t="str">
            <v>SPPMMS3923</v>
          </cell>
          <cell r="D1203"/>
          <cell r="E1203" t="str">
            <v>RNT-84163-810</v>
          </cell>
          <cell r="F1203" t="str">
            <v xml:space="preserve">Hold Down Rail 142 </v>
          </cell>
        </row>
        <row r="1204">
          <cell r="B1204" t="str">
            <v>BUHLER</v>
          </cell>
          <cell r="C1204" t="str">
            <v>SPPMMS3914</v>
          </cell>
          <cell r="D1204"/>
          <cell r="E1204" t="str">
            <v>RNT-84081-810</v>
          </cell>
          <cell r="F1204" t="str">
            <v>Return Rail 40/10 142 I=400-1500</v>
          </cell>
        </row>
        <row r="1205">
          <cell r="B1205" t="str">
            <v>BUHLER</v>
          </cell>
          <cell r="C1205" t="str">
            <v>SPPMMS4769</v>
          </cell>
          <cell r="D1205" t="str">
            <v>40055-01</v>
          </cell>
          <cell r="E1205" t="str">
            <v>MKLA-40055-010</v>
          </cell>
          <cell r="F1205" t="str">
            <v>SHAFT</v>
          </cell>
        </row>
        <row r="1206">
          <cell r="B1206" t="str">
            <v>BUHLER</v>
          </cell>
          <cell r="C1206" t="str">
            <v>SPPMMS3926</v>
          </cell>
          <cell r="D1206"/>
          <cell r="E1206" t="str">
            <v>MURA-40019-010</v>
          </cell>
          <cell r="F1206" t="str">
            <v>Flange Spout DN-250</v>
          </cell>
        </row>
        <row r="1207">
          <cell r="B1207" t="str">
            <v>BUHLER</v>
          </cell>
          <cell r="C1207" t="str">
            <v>SPPMMS8811</v>
          </cell>
          <cell r="D1207" t="str">
            <v>3036-810</v>
          </cell>
          <cell r="E1207" t="str">
            <v>MHXS-83036-810</v>
          </cell>
          <cell r="F1207" t="str">
            <v>GUIDE RAIL ASSY</v>
          </cell>
        </row>
        <row r="1208">
          <cell r="B1208" t="str">
            <v>BUHLER</v>
          </cell>
          <cell r="C1208" t="str">
            <v>SPPMMS8811</v>
          </cell>
          <cell r="D1208" t="str">
            <v>3026-810</v>
          </cell>
          <cell r="E1208" t="str">
            <v>MHXS-83026-810</v>
          </cell>
          <cell r="F1208" t="str">
            <v>GUIDE RAIL ASSY</v>
          </cell>
        </row>
        <row r="1209">
          <cell r="B1209" t="str">
            <v>BUHLER</v>
          </cell>
          <cell r="C1209" t="str">
            <v>SPPMMS3928</v>
          </cell>
          <cell r="D1209"/>
          <cell r="E1209" t="str">
            <v>UNW-82010-002</v>
          </cell>
          <cell r="F1209" t="str">
            <v>Hand-lever oil pump 250cm3 (Rep UNW-82010-001)</v>
          </cell>
        </row>
        <row r="1210">
          <cell r="B1210" t="str">
            <v>BUHLER</v>
          </cell>
          <cell r="C1210" t="str">
            <v>SPPMMS3930</v>
          </cell>
          <cell r="D1210"/>
          <cell r="E1210" t="str">
            <v>UXM-56001-050</v>
          </cell>
          <cell r="F1210" t="str">
            <v>High capacity flat belt  60X1587</v>
          </cell>
        </row>
        <row r="1211">
          <cell r="B1211" t="str">
            <v>BUHLER</v>
          </cell>
          <cell r="C1211" t="str">
            <v>SPPMMS3916</v>
          </cell>
          <cell r="D1211"/>
          <cell r="E1211" t="str">
            <v>RNA-83015-810</v>
          </cell>
          <cell r="F1211" t="str">
            <v>Groove Cleaner To Chain Wheel 10 Teeth</v>
          </cell>
        </row>
        <row r="1212">
          <cell r="B1212" t="str">
            <v>BUHLER</v>
          </cell>
          <cell r="C1212" t="str">
            <v>SPPMMS3932</v>
          </cell>
          <cell r="D1212"/>
          <cell r="E1212" t="str">
            <v>MWPX-50060-010</v>
          </cell>
          <cell r="F1212" t="str">
            <v>Spacer tube</v>
          </cell>
        </row>
        <row r="1213">
          <cell r="B1213" t="str">
            <v>BUHLER</v>
          </cell>
          <cell r="C1213" t="str">
            <v>SPPMMS3921</v>
          </cell>
          <cell r="D1213"/>
          <cell r="E1213" t="str">
            <v>RNA-83087-810</v>
          </cell>
          <cell r="F1213" t="str">
            <v xml:space="preserve">SPROCKET CLEANER, </v>
          </cell>
        </row>
        <row r="1214">
          <cell r="B1214" t="str">
            <v>BUHLER</v>
          </cell>
          <cell r="C1214" t="str">
            <v>SPPMMS3933</v>
          </cell>
          <cell r="D1214"/>
          <cell r="E1214" t="str">
            <v>UVV-00009-253</v>
          </cell>
          <cell r="F1214" t="str">
            <v>GEAR WHEEL PAIR</v>
          </cell>
        </row>
        <row r="1215">
          <cell r="B1215" t="str">
            <v>BUHLER</v>
          </cell>
          <cell r="C1215" t="str">
            <v>SPPMMS3935</v>
          </cell>
          <cell r="D1215"/>
          <cell r="E1215" t="str">
            <v>UVV-00018-106</v>
          </cell>
          <cell r="F1215" t="str">
            <v>Pinion art -no 0000 6963</v>
          </cell>
        </row>
        <row r="1216">
          <cell r="B1216" t="str">
            <v>BUHLER</v>
          </cell>
          <cell r="C1216" t="str">
            <v>SPPMMS3939</v>
          </cell>
          <cell r="D1216"/>
          <cell r="E1216" t="str">
            <v>UVV-00034-109</v>
          </cell>
          <cell r="F1216" t="str">
            <v>PINION SHAFT  16357</v>
          </cell>
        </row>
        <row r="1217">
          <cell r="B1217" t="str">
            <v>BUHLER</v>
          </cell>
          <cell r="C1217" t="str">
            <v>SPPMMS3937</v>
          </cell>
          <cell r="D1217"/>
          <cell r="E1217" t="str">
            <v>UVV-00015-186</v>
          </cell>
          <cell r="F1217" t="str">
            <v>PINION SHAFT NO 16276 FOR R62 DT100</v>
          </cell>
        </row>
        <row r="1218">
          <cell r="B1218" t="str">
            <v>BUHLER</v>
          </cell>
          <cell r="C1218" t="str">
            <v>SPPMMS3934</v>
          </cell>
          <cell r="D1218"/>
          <cell r="E1218" t="str">
            <v>UVV-00015-188</v>
          </cell>
          <cell r="F1218" t="str">
            <v>PINION SHAFT NO 16500</v>
          </cell>
        </row>
        <row r="1219">
          <cell r="B1219" t="str">
            <v>BUHLER</v>
          </cell>
          <cell r="C1219" t="str">
            <v>SPPMMS3936</v>
          </cell>
          <cell r="D1219"/>
          <cell r="E1219" t="str">
            <v>MTSB-50001-010</v>
          </cell>
          <cell r="F1219" t="str">
            <v>FULL DOG POINT</v>
          </cell>
        </row>
        <row r="1220">
          <cell r="B1220" t="str">
            <v>BUHLER</v>
          </cell>
          <cell r="C1220" t="str">
            <v>SPPMMS3593</v>
          </cell>
          <cell r="D1220"/>
          <cell r="E1220" t="str">
            <v>UVV-00078-653</v>
          </cell>
          <cell r="F1220" t="str">
            <v>Pinion shaft 16270 Sr. of SEW R62 DT Gear Box Required</v>
          </cell>
        </row>
        <row r="1221">
          <cell r="B1221" t="str">
            <v>BUHLER</v>
          </cell>
          <cell r="C1221" t="str">
            <v>SPPMMS0095</v>
          </cell>
          <cell r="D1221"/>
          <cell r="E1221" t="str">
            <v>MWPX-40142-030</v>
          </cell>
          <cell r="F1221" t="str">
            <v>Shaft</v>
          </cell>
        </row>
        <row r="1222">
          <cell r="B1222" t="str">
            <v>BUHLER</v>
          </cell>
          <cell r="C1222" t="str">
            <v>SPPMMS3938</v>
          </cell>
          <cell r="D1222"/>
          <cell r="E1222" t="str">
            <v>MTSB-50076-010</v>
          </cell>
          <cell r="F1222" t="str">
            <v>Spindle</v>
          </cell>
        </row>
        <row r="1223">
          <cell r="B1223" t="str">
            <v>BUHLER</v>
          </cell>
          <cell r="C1223" t="str">
            <v>SPPMMS3594</v>
          </cell>
          <cell r="D1223"/>
          <cell r="E1223" t="str">
            <v>UVV-00078-654</v>
          </cell>
          <cell r="F1223" t="str">
            <v>Spur gear 13412 Sr. of SEW R62 DT Gear Box Required</v>
          </cell>
        </row>
        <row r="1224">
          <cell r="B1224" t="str">
            <v>BUHLER</v>
          </cell>
          <cell r="C1224" t="str">
            <v>SPPMMS3595</v>
          </cell>
          <cell r="D1224"/>
          <cell r="E1224" t="str">
            <v>UVV-00078-655</v>
          </cell>
          <cell r="F1224" t="str">
            <v>Spur gear 16209 Sr. of SEW R62 DT Gear Box Required</v>
          </cell>
        </row>
        <row r="1225">
          <cell r="B1225" t="str">
            <v>BUHLER</v>
          </cell>
          <cell r="C1225" t="str">
            <v>SPPMMS3940</v>
          </cell>
          <cell r="D1225"/>
          <cell r="E1225" t="str">
            <v>MWPX-40088-010</v>
          </cell>
          <cell r="F1225" t="str">
            <v>Connection plate</v>
          </cell>
        </row>
        <row r="1226">
          <cell r="B1226" t="str">
            <v>BUHLER</v>
          </cell>
          <cell r="C1226" t="str">
            <v>SPPMMS3942</v>
          </cell>
          <cell r="D1226"/>
          <cell r="E1226" t="str">
            <v>UNS-16451-001</v>
          </cell>
          <cell r="F1226" t="str">
            <v>QUICK VENTING VALVE -Exaust valve G1/4"</v>
          </cell>
        </row>
        <row r="1227">
          <cell r="B1227" t="str">
            <v>BUHLER</v>
          </cell>
          <cell r="C1227" t="str">
            <v>SPPMMS3941</v>
          </cell>
          <cell r="D1227"/>
          <cell r="E1227" t="str">
            <v>MVSE-85000-810</v>
          </cell>
          <cell r="F1227" t="str">
            <v>RUBBER PLATE COMPLETE</v>
          </cell>
        </row>
        <row r="1228">
          <cell r="B1228" t="str">
            <v>BUHLER</v>
          </cell>
          <cell r="C1228" t="str">
            <v>SPPMMS0093</v>
          </cell>
          <cell r="D1228"/>
          <cell r="E1228" t="str">
            <v>UXS-16002-169</v>
          </cell>
          <cell r="F1228" t="str">
            <v>SLANTED SEAT VALVE PVC</v>
          </cell>
        </row>
        <row r="1229">
          <cell r="B1229" t="str">
            <v>BUHLER</v>
          </cell>
          <cell r="C1229" t="str">
            <v>SPPMMS3947</v>
          </cell>
          <cell r="D1229"/>
          <cell r="E1229" t="str">
            <v>MWS-84083-810</v>
          </cell>
          <cell r="F1229" t="str">
            <v>Bearing For Dribble Feed</v>
          </cell>
        </row>
        <row r="1230">
          <cell r="B1230" t="str">
            <v>BUHLER</v>
          </cell>
          <cell r="C1230" t="str">
            <v>SPPMMS3943</v>
          </cell>
          <cell r="D1230"/>
          <cell r="E1230" t="str">
            <v>UXS-29001-001</v>
          </cell>
          <cell r="F1230" t="str">
            <v>LINE STRAINER DN 15</v>
          </cell>
        </row>
        <row r="1231">
          <cell r="B1231" t="str">
            <v>BUHLER</v>
          </cell>
          <cell r="C1231" t="str">
            <v>SPPMMS3946</v>
          </cell>
          <cell r="D1231"/>
          <cell r="E1231" t="str">
            <v>MWS-84081-810</v>
          </cell>
          <cell r="F1231" t="str">
            <v>SCREW BEARING FOR FULL FLOW</v>
          </cell>
        </row>
        <row r="1232">
          <cell r="B1232" t="str">
            <v>BUHLER</v>
          </cell>
          <cell r="C1232" t="str">
            <v>SPPMMS3948</v>
          </cell>
          <cell r="D1232"/>
          <cell r="E1232" t="str">
            <v>MNSG-83203-810</v>
          </cell>
          <cell r="F1232" t="str">
            <v>STAR BEARING</v>
          </cell>
        </row>
        <row r="1233">
          <cell r="B1233" t="str">
            <v>BUHLER</v>
          </cell>
          <cell r="C1233" t="str">
            <v>SPPMMS0054</v>
          </cell>
          <cell r="D1233"/>
          <cell r="E1233" t="str">
            <v>UXN-56001-081</v>
          </cell>
          <cell r="F1233" t="str">
            <v>BEARING</v>
          </cell>
        </row>
        <row r="1234">
          <cell r="B1234" t="str">
            <v>BUHLER</v>
          </cell>
          <cell r="C1234" t="str">
            <v>SPPMMS3954</v>
          </cell>
          <cell r="D1234"/>
          <cell r="E1234" t="str">
            <v>UXN-20016-111</v>
          </cell>
          <cell r="F1234" t="str">
            <v>BUSHING D40</v>
          </cell>
        </row>
        <row r="1235">
          <cell r="B1235" t="str">
            <v>BUHLER</v>
          </cell>
          <cell r="C1235" t="str">
            <v>SPPMMS3949</v>
          </cell>
          <cell r="D1235"/>
          <cell r="E1235" t="str">
            <v>MWPU-83000-810</v>
          </cell>
          <cell r="F1235" t="str">
            <v>STAR BEARING (Repl MWPU-84000-810)</v>
          </cell>
        </row>
        <row r="1236">
          <cell r="B1236" t="str">
            <v>BUHLER</v>
          </cell>
          <cell r="C1236" t="str">
            <v>SPPMMS3944</v>
          </cell>
          <cell r="D1236"/>
          <cell r="E1236" t="str">
            <v>UXS-29001-003</v>
          </cell>
          <cell r="F1236" t="str">
            <v>STRAINER PIPE DN 15</v>
          </cell>
        </row>
        <row r="1237">
          <cell r="B1237" t="str">
            <v>BUHLER</v>
          </cell>
          <cell r="C1237" t="str">
            <v>SPPMMS3956</v>
          </cell>
          <cell r="D1237"/>
          <cell r="E1237" t="str">
            <v>UXN-20016-013</v>
          </cell>
          <cell r="F1237" t="str">
            <v>TOGGLE BEARING GE 15C DIA 15</v>
          </cell>
        </row>
        <row r="1238">
          <cell r="B1238" t="str">
            <v>BUHLER</v>
          </cell>
          <cell r="C1238" t="str">
            <v>SPPMMS3951</v>
          </cell>
          <cell r="D1238"/>
          <cell r="E1238" t="str">
            <v>UXN-20016-029</v>
          </cell>
          <cell r="F1238" t="str">
            <v>BEARING</v>
          </cell>
        </row>
        <row r="1239">
          <cell r="B1239" t="str">
            <v>BUHLER</v>
          </cell>
          <cell r="C1239" t="str">
            <v>SPPMMS5335</v>
          </cell>
          <cell r="D1239"/>
          <cell r="E1239" t="str">
            <v>UXN-56001-014</v>
          </cell>
          <cell r="F1239" t="str">
            <v xml:space="preserve">DEEP GROOVE BALL BEARING 6007 D35/62X14 DIN 625-1 ON BOTH SIDES SEALED </v>
          </cell>
        </row>
        <row r="1240">
          <cell r="B1240" t="str">
            <v>BUHLER</v>
          </cell>
          <cell r="C1240" t="str">
            <v>SPPMMS4140</v>
          </cell>
          <cell r="D1240"/>
          <cell r="E1240" t="str">
            <v>UXN-20016-008</v>
          </cell>
          <cell r="F1240" t="str">
            <v>Joint Bearing D=20 SKF GE 20UK</v>
          </cell>
        </row>
        <row r="1241">
          <cell r="B1241" t="str">
            <v>BUHLER</v>
          </cell>
          <cell r="C1241" t="str">
            <v>SPPMMS3950</v>
          </cell>
          <cell r="D1241"/>
          <cell r="E1241" t="str">
            <v>UXN-20016-026</v>
          </cell>
          <cell r="F1241" t="str">
            <v>TOGGLE BEARING GE 30UK 2RS</v>
          </cell>
        </row>
        <row r="1242">
          <cell r="B1242" t="str">
            <v>BUHLER</v>
          </cell>
          <cell r="C1242" t="str">
            <v>SPPMMS3957</v>
          </cell>
          <cell r="D1242"/>
          <cell r="E1242" t="str">
            <v>UYZ-08998-415</v>
          </cell>
          <cell r="F1242" t="str">
            <v>Cam Ring  230S (UVV-00003-866)</v>
          </cell>
        </row>
        <row r="1243">
          <cell r="B1243" t="str">
            <v>BUHLER</v>
          </cell>
          <cell r="C1243" t="str">
            <v>SPPMMS3667</v>
          </cell>
          <cell r="D1243"/>
          <cell r="E1243" t="str">
            <v>UNN-56005-005</v>
          </cell>
          <cell r="F1243" t="str">
            <v>Deep groove Ball Bearing D=20/42x12mm-6004</v>
          </cell>
        </row>
        <row r="1244">
          <cell r="B1244" t="str">
            <v>BUHLER</v>
          </cell>
          <cell r="C1244" t="str">
            <v>SPPMMS0097</v>
          </cell>
          <cell r="D1244"/>
          <cell r="E1244" t="str">
            <v>UNN-56035-104</v>
          </cell>
          <cell r="F1244" t="str">
            <v>NEEDLE SLEEVE 18/24X16</v>
          </cell>
        </row>
        <row r="1245">
          <cell r="B1245" t="str">
            <v>BUHLER</v>
          </cell>
          <cell r="C1245" t="str">
            <v>SPPMMS0096</v>
          </cell>
          <cell r="D1245"/>
          <cell r="E1245" t="str">
            <v>UNN-56035-101</v>
          </cell>
          <cell r="F1245" t="str">
            <v>NEEDLE SLEEVE INA HK 1216 2RS</v>
          </cell>
        </row>
        <row r="1246">
          <cell r="B1246" t="str">
            <v>BUHLER</v>
          </cell>
          <cell r="C1246" t="str">
            <v>SPPMMS3955</v>
          </cell>
          <cell r="D1246"/>
          <cell r="E1246" t="str">
            <v>UVV-00053-982</v>
          </cell>
          <cell r="F1246" t="str">
            <v>ROLLER BEARING CYLINDRICAL W4235 Code: 00136883(FOR CYLINDER)</v>
          </cell>
        </row>
        <row r="1247">
          <cell r="B1247" t="str">
            <v>BUHLER</v>
          </cell>
          <cell r="C1247" t="str">
            <v>SPPMMS3952</v>
          </cell>
          <cell r="D1247"/>
          <cell r="E1247" t="str">
            <v>UDN-48117-007</v>
          </cell>
          <cell r="F1247" t="str">
            <v>RUBBER LINK</v>
          </cell>
        </row>
        <row r="1248">
          <cell r="B1248" t="str">
            <v>BUHLER</v>
          </cell>
          <cell r="C1248" t="str">
            <v>SPPMMS3953</v>
          </cell>
          <cell r="D1248"/>
          <cell r="E1248" t="str">
            <v>UNN-56028-203</v>
          </cell>
          <cell r="F1248" t="str">
            <v>SLEEVE</v>
          </cell>
        </row>
        <row r="1249">
          <cell r="B1249" t="str">
            <v>BUHLER</v>
          </cell>
          <cell r="C1249" t="str">
            <v>SPPMMS6695</v>
          </cell>
          <cell r="D1249"/>
          <cell r="E1249" t="str">
            <v>UNN-20013-009</v>
          </cell>
          <cell r="F1249" t="str">
            <v xml:space="preserve">SPHERICAL PLAIN BEARING SS 16 D16/38X21 STANDARD </v>
          </cell>
        </row>
        <row r="1250">
          <cell r="B1250" t="str">
            <v>BUHLER</v>
          </cell>
          <cell r="C1250" t="str">
            <v>SPPMMS6778</v>
          </cell>
          <cell r="D1250"/>
          <cell r="E1250" t="str">
            <v>MKZF-81003-810</v>
          </cell>
          <cell r="F1250" t="str">
            <v xml:space="preserve">ROTOR WITH 4 BEATER </v>
          </cell>
        </row>
        <row r="1251">
          <cell r="B1251" t="str">
            <v>BUHLER</v>
          </cell>
          <cell r="C1251" t="str">
            <v>SPPMMS3958</v>
          </cell>
          <cell r="D1251"/>
          <cell r="E1251" t="str">
            <v>UXS-29020-001</v>
          </cell>
          <cell r="F1251" t="str">
            <v xml:space="preserve">Filter cartridge D=120X1200 </v>
          </cell>
        </row>
        <row r="1252">
          <cell r="B1252" t="str">
            <v>BUHLER</v>
          </cell>
          <cell r="C1252" t="str">
            <v>SPPMMS7814</v>
          </cell>
          <cell r="D1252" t="str">
            <v>261-883</v>
          </cell>
          <cell r="E1252" t="str">
            <v>UVV-00261-883</v>
          </cell>
          <cell r="F1252" t="str">
            <v>Seal kit (Shipunloader)</v>
          </cell>
        </row>
        <row r="1253">
          <cell r="B1253" t="str">
            <v>BUHLER</v>
          </cell>
          <cell r="C1253" t="str">
            <v>SPPMMS3962</v>
          </cell>
          <cell r="D1253"/>
          <cell r="E1253" t="str">
            <v>UNN-50025-026</v>
          </cell>
          <cell r="F1253" t="str">
            <v>Cam ring 180</v>
          </cell>
        </row>
        <row r="1254">
          <cell r="B1254" t="str">
            <v>BUHLER</v>
          </cell>
          <cell r="C1254" t="str">
            <v>SPPMMS3961</v>
          </cell>
          <cell r="D1254"/>
          <cell r="E1254" t="str">
            <v>UVV-00046-502</v>
          </cell>
          <cell r="F1254" t="str">
            <v>FLANGE RING 230S (Cam Ring)</v>
          </cell>
        </row>
        <row r="1255">
          <cell r="B1255" t="str">
            <v>BUHLER</v>
          </cell>
          <cell r="C1255" t="str">
            <v>SPPMMS7319</v>
          </cell>
          <cell r="D1255"/>
          <cell r="E1255" t="str">
            <v>UVV-00224-050</v>
          </cell>
          <cell r="F1255" t="str">
            <v>SLIPRING DRIVE GEAR 130-8P/13</v>
          </cell>
        </row>
        <row r="1256">
          <cell r="B1256" t="str">
            <v>BUHLER</v>
          </cell>
          <cell r="C1256" t="str">
            <v>SPPMMS3963</v>
          </cell>
          <cell r="D1256"/>
          <cell r="E1256" t="str">
            <v>UVV-00003-932</v>
          </cell>
          <cell r="F1256" t="str">
            <v>Spring Single Brake 73245-10E00-0003 415V/50HZ D110mm</v>
          </cell>
        </row>
        <row r="1257">
          <cell r="B1257" t="str">
            <v>BUHLER</v>
          </cell>
          <cell r="C1257" t="str">
            <v>SPPMMS3964</v>
          </cell>
          <cell r="D1257"/>
          <cell r="E1257" t="str">
            <v>UVV-00101-330</v>
          </cell>
          <cell r="F1257" t="str">
            <v>brake BGM8HF 45NM 240AC</v>
          </cell>
        </row>
        <row r="1258">
          <cell r="B1258" t="str">
            <v>BUHLER</v>
          </cell>
          <cell r="C1258" t="str">
            <v>SPPMMS3965</v>
          </cell>
          <cell r="D1258"/>
          <cell r="E1258" t="str">
            <v>UYZ-63010-425</v>
          </cell>
          <cell r="F1258" t="str">
            <v>BREAK DISC</v>
          </cell>
        </row>
        <row r="1259">
          <cell r="B1259" t="str">
            <v>BUHLER</v>
          </cell>
          <cell r="C1259" t="str">
            <v>SPPMES1067</v>
          </cell>
          <cell r="D1259"/>
          <cell r="E1259" t="str">
            <v>UVV-00133-428</v>
          </cell>
          <cell r="F1259" t="str">
            <v xml:space="preserve">DISK BRAKE BMG05 HF 2.5 NM 230AC/96DC </v>
          </cell>
        </row>
        <row r="1260">
          <cell r="B1260" t="str">
            <v>BUHLER</v>
          </cell>
          <cell r="C1260" t="str">
            <v>SPPMMS5372</v>
          </cell>
          <cell r="D1260"/>
          <cell r="E1260" t="str">
            <v>UVV-00105-547</v>
          </cell>
          <cell r="F1260" t="str">
            <v>Friction Clutch Art 60506300043</v>
          </cell>
        </row>
        <row r="1261">
          <cell r="B1261" t="str">
            <v>BUHLER</v>
          </cell>
          <cell r="C1261" t="str">
            <v>SPPMMS3966</v>
          </cell>
          <cell r="D1261"/>
          <cell r="E1261" t="str">
            <v>UYZ-63010-427</v>
          </cell>
          <cell r="F1261" t="str">
            <v>spring brake fdb 13.205v (UVV-00045-442)</v>
          </cell>
        </row>
        <row r="1262">
          <cell r="B1262" t="str">
            <v>BUHLER</v>
          </cell>
          <cell r="C1262" t="str">
            <v>SPPMMS0100</v>
          </cell>
          <cell r="D1262"/>
          <cell r="E1262" t="str">
            <v>UYZ-63010-424</v>
          </cell>
          <cell r="F1262" t="str">
            <v>BREAK DISC ASSY</v>
          </cell>
        </row>
        <row r="1263">
          <cell r="B1263" t="str">
            <v>BUHLER</v>
          </cell>
          <cell r="C1263" t="str">
            <v>SPPMMS3967</v>
          </cell>
          <cell r="D1263"/>
          <cell r="E1263" t="str">
            <v>UVV-00048-026</v>
          </cell>
          <cell r="F1263" t="str">
            <v>GEAR WHEEL</v>
          </cell>
        </row>
        <row r="1264">
          <cell r="B1264" t="str">
            <v>BUHLER</v>
          </cell>
          <cell r="C1264" t="str">
            <v>SPPMMS3968</v>
          </cell>
          <cell r="D1264"/>
          <cell r="E1264" t="str">
            <v>PGF-84077-810</v>
          </cell>
          <cell r="F1264" t="str">
            <v>VALVE COMPLETE</v>
          </cell>
        </row>
        <row r="1265">
          <cell r="B1265" t="str">
            <v>BUHLER</v>
          </cell>
          <cell r="C1265" t="str">
            <v>SPPMMS0102</v>
          </cell>
          <cell r="D1265"/>
          <cell r="E1265" t="str">
            <v>SCREWM10X36</v>
          </cell>
          <cell r="F1265" t="str">
            <v>EL SCREW M10X36, 04VEZX10036</v>
          </cell>
        </row>
        <row r="1266">
          <cell r="B1266" t="str">
            <v>BUHLER</v>
          </cell>
          <cell r="C1266" t="str">
            <v>SPPMMS4360</v>
          </cell>
          <cell r="D1266"/>
          <cell r="E1266" t="str">
            <v>DSRD-83008-810</v>
          </cell>
          <cell r="F1266" t="str">
            <v>Grinding Wheel Below Assy Complete Rep -BSPB-82034-950</v>
          </cell>
        </row>
        <row r="1267">
          <cell r="B1267" t="str">
            <v>BUHLER</v>
          </cell>
          <cell r="C1267" t="str">
            <v>SPPMMS4359</v>
          </cell>
          <cell r="D1267"/>
          <cell r="E1267" t="str">
            <v>DSRD-83007-810</v>
          </cell>
          <cell r="F1267" t="str">
            <v>Grinding Wheel Middle Assy Complete Rep BSPB-82034-910</v>
          </cell>
        </row>
        <row r="1268">
          <cell r="B1268" t="str">
            <v>BUHLER</v>
          </cell>
          <cell r="C1268" t="str">
            <v>SPPMMS4358</v>
          </cell>
          <cell r="D1268"/>
          <cell r="E1268" t="str">
            <v>DSRD-83006-810</v>
          </cell>
          <cell r="F1268" t="str">
            <v>Grinding Wheel Top Assy Complete Rep -BSPB-82034-810</v>
          </cell>
        </row>
        <row r="1269">
          <cell r="B1269" t="str">
            <v>BUHLER</v>
          </cell>
          <cell r="C1269" t="str">
            <v>SPPMMS3976</v>
          </cell>
          <cell r="D1269"/>
          <cell r="E1269" t="str">
            <v>UNN-12017-005</v>
          </cell>
          <cell r="F1269" t="str">
            <v xml:space="preserve">LOCK NUT WITH INSERT 8MM, </v>
          </cell>
        </row>
        <row r="1270">
          <cell r="B1270" t="str">
            <v>BUHLER</v>
          </cell>
          <cell r="C1270" t="str">
            <v>SPPMMS3975</v>
          </cell>
          <cell r="D1270"/>
          <cell r="E1270" t="str">
            <v>UNN-10132-124</v>
          </cell>
          <cell r="F1270" t="str">
            <v>Plate screw M10X35 Galvanized</v>
          </cell>
        </row>
        <row r="1271">
          <cell r="B1271" t="str">
            <v>BUHLER</v>
          </cell>
          <cell r="C1271" t="str">
            <v>SPPMMS3974</v>
          </cell>
          <cell r="D1271"/>
          <cell r="E1271" t="str">
            <v>UNN-10132-114</v>
          </cell>
          <cell r="F1271" t="str">
            <v xml:space="preserve">PLATE SCREW M8X35, </v>
          </cell>
        </row>
        <row r="1272">
          <cell r="B1272" t="str">
            <v>BUHLER</v>
          </cell>
          <cell r="C1272" t="str">
            <v>SPPMMS3977</v>
          </cell>
          <cell r="D1272"/>
          <cell r="E1272" t="str">
            <v>UXN-14011-002</v>
          </cell>
          <cell r="F1272" t="str">
            <v xml:space="preserve">Plate washer </v>
          </cell>
        </row>
        <row r="1273">
          <cell r="B1273" t="str">
            <v>BUHLER</v>
          </cell>
          <cell r="C1273" t="str">
            <v>SPPMMS0101</v>
          </cell>
          <cell r="D1273"/>
          <cell r="E1273" t="str">
            <v>RCH0000</v>
          </cell>
          <cell r="F1273" t="str">
            <v>RUBBER COATED NYLON CLOTH</v>
          </cell>
        </row>
        <row r="1274">
          <cell r="B1274" t="str">
            <v>BUHLER</v>
          </cell>
          <cell r="C1274" t="str">
            <v>SPPMMS3970</v>
          </cell>
          <cell r="D1274"/>
          <cell r="E1274" t="str">
            <v>MWBS-83014-810</v>
          </cell>
          <cell r="F1274" t="str">
            <v>WEARING INSERT</v>
          </cell>
        </row>
        <row r="1275">
          <cell r="B1275" t="str">
            <v>BUHLER</v>
          </cell>
          <cell r="C1275" t="str">
            <v>SPPMMS5369</v>
          </cell>
          <cell r="D1275"/>
          <cell r="E1275" t="str">
            <v>MOZL-81000-810</v>
          </cell>
          <cell r="F1275" t="str">
            <v xml:space="preserve">ROTOR ASSEMBLY </v>
          </cell>
        </row>
        <row r="1276">
          <cell r="B1276" t="str">
            <v>BUHLER</v>
          </cell>
          <cell r="C1276" t="str">
            <v>SPPMMS3979</v>
          </cell>
          <cell r="D1276"/>
          <cell r="E1276" t="str">
            <v>UNN-40004-192</v>
          </cell>
          <cell r="F1276" t="str">
            <v xml:space="preserve">Fixed ring </v>
          </cell>
        </row>
        <row r="1277">
          <cell r="B1277" t="str">
            <v>BUHLER</v>
          </cell>
          <cell r="C1277" t="str">
            <v>SPPMMS3978</v>
          </cell>
          <cell r="D1277"/>
          <cell r="E1277" t="str">
            <v>UNN-44035-119</v>
          </cell>
          <cell r="F1277" t="str">
            <v>Sealing set</v>
          </cell>
        </row>
        <row r="1278">
          <cell r="B1278" t="str">
            <v>BUHLER</v>
          </cell>
          <cell r="C1278" t="str">
            <v>SPPMMS3980</v>
          </cell>
          <cell r="D1278"/>
          <cell r="E1278" t="str">
            <v>UNN-44035-106</v>
          </cell>
          <cell r="F1278" t="str">
            <v>PLASTIC HOSE 6/9</v>
          </cell>
        </row>
        <row r="1279">
          <cell r="B1279" t="str">
            <v>BUHLER</v>
          </cell>
          <cell r="C1279" t="str">
            <v>SPPMMS3981</v>
          </cell>
          <cell r="D1279"/>
          <cell r="E1279" t="str">
            <v>UNN-44035-110</v>
          </cell>
          <cell r="F1279" t="str">
            <v>SEALING SET</v>
          </cell>
        </row>
        <row r="1280">
          <cell r="B1280" t="str">
            <v>BUHLER</v>
          </cell>
          <cell r="C1280" t="str">
            <v>SPPMMS3983</v>
          </cell>
          <cell r="D1280"/>
          <cell r="E1280" t="str">
            <v>UNN-44035-112</v>
          </cell>
          <cell r="F1280" t="str">
            <v>SEALING SET</v>
          </cell>
        </row>
        <row r="1281">
          <cell r="B1281" t="str">
            <v>BUHLER</v>
          </cell>
          <cell r="C1281" t="str">
            <v>SPPMMS3985</v>
          </cell>
          <cell r="D1281"/>
          <cell r="E1281" t="str">
            <v>UNN-44035-115</v>
          </cell>
          <cell r="F1281" t="str">
            <v>SEALING SET</v>
          </cell>
        </row>
        <row r="1282">
          <cell r="B1282" t="str">
            <v>BUHLER</v>
          </cell>
          <cell r="C1282" t="str">
            <v>SPPMMS3960</v>
          </cell>
          <cell r="D1282"/>
          <cell r="E1282" t="str">
            <v>UVV-00046-501</v>
          </cell>
          <cell r="F1282" t="str">
            <v>DRIVING ROLLER 25X30</v>
          </cell>
        </row>
        <row r="1283">
          <cell r="B1283" t="str">
            <v>BUHLER</v>
          </cell>
          <cell r="C1283" t="str">
            <v>SPPMMS0381</v>
          </cell>
          <cell r="D1283"/>
          <cell r="E1283" t="str">
            <v>BELTJUNCTION</v>
          </cell>
          <cell r="F1283" t="str">
            <v>BELT JUNCTION MAXI GRIP 50XKM2ABU,UNT-13619-011</v>
          </cell>
        </row>
        <row r="1284">
          <cell r="B1284" t="str">
            <v>BUHLER</v>
          </cell>
          <cell r="C1284" t="str">
            <v>SPPMMS3986</v>
          </cell>
          <cell r="D1284"/>
          <cell r="E1284" t="str">
            <v>MOZF-10028-001</v>
          </cell>
          <cell r="F1284" t="str">
            <v>Conversion kit metering unit (UNS-43041-001)</v>
          </cell>
        </row>
        <row r="1285">
          <cell r="B1285" t="str">
            <v>BUHLER</v>
          </cell>
          <cell r="C1285" t="str">
            <v>SPPMMS0105</v>
          </cell>
          <cell r="D1285"/>
          <cell r="E1285" t="str">
            <v>UVV-00044-267</v>
          </cell>
          <cell r="F1285" t="str">
            <v>Slipring  Assembly PE+3 Pole 600A (UYZ-39147-411)</v>
          </cell>
        </row>
        <row r="1286">
          <cell r="B1286" t="str">
            <v>BUHLER</v>
          </cell>
          <cell r="C1286" t="str">
            <v>N/A</v>
          </cell>
          <cell r="D1286"/>
          <cell r="E1286" t="str">
            <v>MNSG-82011-810</v>
          </cell>
          <cell r="F1286" t="str">
            <v>Inlet / outlet D=200</v>
          </cell>
        </row>
        <row r="1287">
          <cell r="B1287" t="str">
            <v>BUHLER</v>
          </cell>
          <cell r="C1287" t="str">
            <v>SPPMMS3989</v>
          </cell>
          <cell r="D1287"/>
          <cell r="E1287" t="str">
            <v>UYZ-38825-466</v>
          </cell>
          <cell r="F1287" t="str">
            <v>FUSABLE PLUG</v>
          </cell>
        </row>
        <row r="1288">
          <cell r="B1288" t="str">
            <v>BUHLER</v>
          </cell>
          <cell r="C1288" t="str">
            <v>SPPMMS3987</v>
          </cell>
          <cell r="D1288"/>
          <cell r="E1288" t="str">
            <v>UVV-00008-011</v>
          </cell>
          <cell r="F1288" t="str">
            <v>Safety fuse screw M10X1.5-140C</v>
          </cell>
        </row>
        <row r="1289">
          <cell r="B1289" t="str">
            <v>BUHLER</v>
          </cell>
          <cell r="C1289" t="str">
            <v>SPPMMS3988</v>
          </cell>
          <cell r="D1289"/>
          <cell r="E1289" t="str">
            <v>UVV-00007-059</v>
          </cell>
          <cell r="F1289" t="str">
            <v>SAFETY FUSE SCREW M18-140C</v>
          </cell>
        </row>
        <row r="1290">
          <cell r="B1290" t="str">
            <v>BUHLER</v>
          </cell>
          <cell r="C1290" t="str">
            <v>SPPMMS3990</v>
          </cell>
          <cell r="D1290"/>
          <cell r="E1290" t="str">
            <v>DFZC-80002-810</v>
          </cell>
          <cell r="F1290" t="str">
            <v xml:space="preserve">Sieve Stopper 2 -Parted </v>
          </cell>
        </row>
        <row r="1291">
          <cell r="B1291" t="str">
            <v>BUHLER</v>
          </cell>
          <cell r="C1291" t="str">
            <v>SPPMMS3991</v>
          </cell>
          <cell r="D1291"/>
          <cell r="E1291" t="str">
            <v>DSRD-30054-010</v>
          </cell>
          <cell r="F1291" t="str">
            <v>Wear ring</v>
          </cell>
        </row>
        <row r="1292">
          <cell r="B1292" t="str">
            <v>BUHLER</v>
          </cell>
          <cell r="C1292" t="str">
            <v>SPPMMS3992</v>
          </cell>
          <cell r="D1292"/>
          <cell r="E1292" t="str">
            <v>MNSG-50203-010</v>
          </cell>
          <cell r="F1292" t="str">
            <v>Drive journal 100</v>
          </cell>
        </row>
        <row r="1293">
          <cell r="B1293" t="str">
            <v>BUHLER</v>
          </cell>
          <cell r="C1293" t="str">
            <v>SPPMMS0109</v>
          </cell>
          <cell r="D1293"/>
          <cell r="E1293" t="str">
            <v>MNSG-83602-830</v>
          </cell>
          <cell r="F1293" t="str">
            <v>Gear motor drive</v>
          </cell>
        </row>
        <row r="1294">
          <cell r="B1294" t="str">
            <v>BUHLER</v>
          </cell>
          <cell r="C1294" t="str">
            <v>SPPMMS3993</v>
          </cell>
          <cell r="D1294"/>
          <cell r="E1294" t="str">
            <v>UNT-13619-001</v>
          </cell>
          <cell r="F1294" t="str">
            <v>Element to belt joint MAXIGRIP 1 20-630N/mm galv.</v>
          </cell>
        </row>
        <row r="1295">
          <cell r="B1295" t="str">
            <v>BUHLER</v>
          </cell>
          <cell r="C1295" t="str">
            <v>SPPMMS3996</v>
          </cell>
          <cell r="D1295"/>
          <cell r="E1295" t="str">
            <v>MJZD-82021-810</v>
          </cell>
          <cell r="F1295" t="str">
            <v>Pin rotor 50HZ</v>
          </cell>
        </row>
        <row r="1296">
          <cell r="B1296" t="str">
            <v>BUHLER</v>
          </cell>
          <cell r="C1296" t="str">
            <v>SPPMMS3999</v>
          </cell>
          <cell r="D1296"/>
          <cell r="E1296" t="str">
            <v>RNG-85019-980</v>
          </cell>
          <cell r="F1296" t="str">
            <v>Pins 102Z D=14 Pre Asssembled With 1 Disk</v>
          </cell>
        </row>
        <row r="1297">
          <cell r="B1297" t="str">
            <v>BUHLER</v>
          </cell>
          <cell r="C1297" t="str">
            <v>SPPMMS4000</v>
          </cell>
          <cell r="D1297"/>
          <cell r="E1297" t="str">
            <v>UNE-90205-073</v>
          </cell>
          <cell r="F1297" t="str">
            <v>FILTER INSERT SK 3172</v>
          </cell>
        </row>
        <row r="1298">
          <cell r="B1298" t="str">
            <v>BUHLER</v>
          </cell>
          <cell r="C1298" t="str">
            <v>SPPMMS0110</v>
          </cell>
          <cell r="D1298"/>
          <cell r="E1298" t="str">
            <v>AO9116</v>
          </cell>
          <cell r="F1298" t="str">
            <v>CONTROL AIR FILTER ELEMENT</v>
          </cell>
        </row>
        <row r="1299">
          <cell r="B1299" t="str">
            <v>BUHLER</v>
          </cell>
          <cell r="C1299" t="str">
            <v>SPPMMS4003</v>
          </cell>
          <cell r="D1299"/>
          <cell r="E1299" t="str">
            <v>UNS-29006-301</v>
          </cell>
          <cell r="F1299" t="str">
            <v>FILTER</v>
          </cell>
        </row>
        <row r="1300">
          <cell r="B1300" t="str">
            <v>BUHLER</v>
          </cell>
          <cell r="C1300" t="str">
            <v>SPPMMS4005</v>
          </cell>
          <cell r="D1300"/>
          <cell r="E1300" t="str">
            <v>UXS-29002-012</v>
          </cell>
          <cell r="F1300" t="str">
            <v xml:space="preserve">FILTER  </v>
          </cell>
        </row>
        <row r="1301">
          <cell r="B1301" t="str">
            <v>BUHLER</v>
          </cell>
          <cell r="C1301" t="str">
            <v>SPPMMS4001</v>
          </cell>
          <cell r="D1301"/>
          <cell r="E1301" t="str">
            <v>UNS-29000-041</v>
          </cell>
          <cell r="F1301" t="str">
            <v>FILTER ELEMENT 02/10</v>
          </cell>
        </row>
        <row r="1302">
          <cell r="B1302" t="str">
            <v>BUHLER</v>
          </cell>
          <cell r="C1302" t="str">
            <v>SPPMMS4009</v>
          </cell>
          <cell r="D1302"/>
          <cell r="E1302" t="str">
            <v>UXE-26701-031</v>
          </cell>
          <cell r="F1302" t="str">
            <v>MEASURING CHAMBER</v>
          </cell>
        </row>
        <row r="1303">
          <cell r="B1303" t="str">
            <v>BUHLER</v>
          </cell>
          <cell r="C1303" t="str">
            <v>SPPMMS4004</v>
          </cell>
          <cell r="D1303"/>
          <cell r="E1303" t="str">
            <v>UXF-36011-020</v>
          </cell>
          <cell r="F1303" t="str">
            <v>ROLLER VAN</v>
          </cell>
        </row>
        <row r="1304">
          <cell r="B1304" t="str">
            <v>BUHLER</v>
          </cell>
          <cell r="C1304" t="str">
            <v>SPPMMS4011</v>
          </cell>
          <cell r="D1304"/>
          <cell r="E1304" t="str">
            <v>UNN-48048-018</v>
          </cell>
          <cell r="F1304" t="str">
            <v>CUP SPRING D70/35.5X4.0</v>
          </cell>
        </row>
        <row r="1305">
          <cell r="B1305" t="str">
            <v>BUHLER</v>
          </cell>
          <cell r="C1305" t="str">
            <v>SPPMMS5362</v>
          </cell>
          <cell r="D1305"/>
          <cell r="E1305" t="str">
            <v>UNN-48048-015</v>
          </cell>
          <cell r="F1305" t="str">
            <v>DISK SPRING D30.5/60X3 UNN-48048-015</v>
          </cell>
        </row>
        <row r="1306">
          <cell r="B1306" t="str">
            <v>BUHLER</v>
          </cell>
          <cell r="C1306" t="str">
            <v>SPPMMS4010</v>
          </cell>
          <cell r="D1306"/>
          <cell r="E1306" t="str">
            <v>UNN-40004-098</v>
          </cell>
          <cell r="F1306" t="str">
            <v>FIXED RING</v>
          </cell>
        </row>
        <row r="1307">
          <cell r="B1307" t="str">
            <v>BUHLER</v>
          </cell>
          <cell r="C1307" t="str">
            <v>SPPMMS3982</v>
          </cell>
          <cell r="D1307"/>
          <cell r="E1307" t="str">
            <v>UNN-40004-055</v>
          </cell>
          <cell r="F1307" t="str">
            <v>FIXED RING</v>
          </cell>
        </row>
        <row r="1308">
          <cell r="B1308" t="str">
            <v>BUHLER</v>
          </cell>
          <cell r="C1308" t="str">
            <v>SPPMMS4012</v>
          </cell>
          <cell r="D1308"/>
          <cell r="E1308" t="str">
            <v>UNS-16019-010</v>
          </cell>
          <cell r="F1308" t="str">
            <v xml:space="preserve">Installation set </v>
          </cell>
        </row>
        <row r="1309">
          <cell r="B1309" t="str">
            <v>BUHLER</v>
          </cell>
          <cell r="C1309" t="str">
            <v>SPPMMS4002</v>
          </cell>
          <cell r="D1309"/>
          <cell r="E1309" t="str">
            <v>MNSG-40254-010</v>
          </cell>
          <cell r="F1309" t="str">
            <v>SEAL RING</v>
          </cell>
        </row>
        <row r="1310">
          <cell r="B1310" t="str">
            <v>BUHLER</v>
          </cell>
          <cell r="C1310" t="str">
            <v>SPPMMS4008</v>
          </cell>
          <cell r="D1310"/>
          <cell r="E1310" t="str">
            <v>UNN-14032-129</v>
          </cell>
          <cell r="F1310" t="str">
            <v>SPRING</v>
          </cell>
        </row>
        <row r="1311">
          <cell r="B1311" t="str">
            <v>BUHLER</v>
          </cell>
          <cell r="C1311" t="str">
            <v>SPPMMS4007</v>
          </cell>
          <cell r="D1311"/>
          <cell r="E1311" t="str">
            <v>UNE-26350-902</v>
          </cell>
          <cell r="F1311" t="str">
            <v>Adaptor</v>
          </cell>
        </row>
        <row r="1312">
          <cell r="B1312" t="str">
            <v>BUHLER</v>
          </cell>
          <cell r="C1312" t="str">
            <v>SPPMMS4019</v>
          </cell>
          <cell r="D1312"/>
          <cell r="E1312" t="str">
            <v>UNN-48048-004</v>
          </cell>
          <cell r="F1312" t="str">
            <v>CUP SPRING 10.2/20X1</v>
          </cell>
        </row>
        <row r="1313">
          <cell r="B1313" t="str">
            <v>BUHLER</v>
          </cell>
          <cell r="C1313" t="str">
            <v>SPPMMS4013</v>
          </cell>
          <cell r="D1313"/>
          <cell r="E1313" t="str">
            <v>MNR-50005-010</v>
          </cell>
          <cell r="F1313" t="str">
            <v>HINGE PIN</v>
          </cell>
        </row>
        <row r="1314">
          <cell r="B1314" t="str">
            <v>BUHLER</v>
          </cell>
          <cell r="C1314" t="str">
            <v>SPPMMS4015</v>
          </cell>
          <cell r="D1314"/>
          <cell r="E1314" t="str">
            <v>MNR-50006-010</v>
          </cell>
          <cell r="F1314" t="str">
            <v>HINGE PIN</v>
          </cell>
        </row>
        <row r="1315">
          <cell r="B1315" t="str">
            <v>BUHLER</v>
          </cell>
          <cell r="C1315" t="str">
            <v>SPPMMS4014</v>
          </cell>
          <cell r="D1315"/>
          <cell r="E1315" t="str">
            <v>UXN-24038-028</v>
          </cell>
          <cell r="F1315" t="str">
            <v>HOSE SOCKET DH</v>
          </cell>
        </row>
        <row r="1316">
          <cell r="B1316" t="str">
            <v>BUHLER</v>
          </cell>
          <cell r="C1316" t="str">
            <v>SPPMMS4006</v>
          </cell>
          <cell r="D1316"/>
          <cell r="E1316" t="str">
            <v>MTCD-50098-010</v>
          </cell>
          <cell r="F1316" t="str">
            <v>Special Bolt For Bearing</v>
          </cell>
        </row>
        <row r="1317">
          <cell r="B1317" t="str">
            <v>BUHLER</v>
          </cell>
          <cell r="C1317" t="str">
            <v>SPPMMS4018</v>
          </cell>
          <cell r="D1317"/>
          <cell r="E1317" t="str">
            <v>RNG-83231-860</v>
          </cell>
          <cell r="F1317" t="str">
            <v>Chain link 390-142</v>
          </cell>
        </row>
        <row r="1318">
          <cell r="B1318" t="str">
            <v>BUHLER</v>
          </cell>
          <cell r="C1318" t="str">
            <v>SPPMMS4020</v>
          </cell>
          <cell r="D1318"/>
          <cell r="E1318" t="str">
            <v>RNG-50139-010</v>
          </cell>
          <cell r="F1318" t="str">
            <v>Disk 102Z,D=14</v>
          </cell>
        </row>
        <row r="1319">
          <cell r="B1319" t="str">
            <v>BUHLER</v>
          </cell>
          <cell r="C1319" t="str">
            <v>SPPMMS3998</v>
          </cell>
          <cell r="D1319"/>
          <cell r="E1319" t="str">
            <v>RNG-50143-010</v>
          </cell>
          <cell r="F1319" t="str">
            <v>Disk 142L,D=18</v>
          </cell>
        </row>
        <row r="1320">
          <cell r="B1320" t="str">
            <v>BUHLER</v>
          </cell>
          <cell r="C1320" t="str">
            <v>SPPMMS4812</v>
          </cell>
          <cell r="D1320"/>
          <cell r="E1320" t="str">
            <v>RFKG-50119-010</v>
          </cell>
          <cell r="F1320" t="str">
            <v>E Ring 102V</v>
          </cell>
        </row>
        <row r="1321">
          <cell r="B1321" t="str">
            <v>BUHLER</v>
          </cell>
          <cell r="C1321" t="str">
            <v>SPPMMS3972</v>
          </cell>
          <cell r="D1321"/>
          <cell r="E1321" t="str">
            <v>RNG-85021-980</v>
          </cell>
          <cell r="F1321" t="str">
            <v>Pins 142Z D=25 Pre-Assembled With 1 Disk  -Rep RFKG-85012-810</v>
          </cell>
        </row>
        <row r="1322">
          <cell r="B1322" t="str">
            <v>BUHLER</v>
          </cell>
          <cell r="C1322" t="str">
            <v>SPPMMS4405</v>
          </cell>
          <cell r="D1322"/>
          <cell r="E1322" t="str">
            <v>RNG-50148-010</v>
          </cell>
          <cell r="F1322" t="str">
            <v>DISK 142 D=25 (RFKG-50054-010)</v>
          </cell>
        </row>
        <row r="1323">
          <cell r="B1323" t="str">
            <v>BUHLER</v>
          </cell>
          <cell r="C1323" t="str">
            <v>SPPMMS4021</v>
          </cell>
          <cell r="D1323"/>
          <cell r="E1323" t="str">
            <v>RNG-85020-980</v>
          </cell>
          <cell r="F1323" t="str">
            <v>Disk bolt 142L,D=18</v>
          </cell>
        </row>
        <row r="1324">
          <cell r="B1324" t="str">
            <v>BUHLER</v>
          </cell>
          <cell r="C1324" t="str">
            <v>SPPMMS4153</v>
          </cell>
          <cell r="D1324"/>
          <cell r="E1324" t="str">
            <v>UVN-24062-040</v>
          </cell>
          <cell r="F1324" t="str">
            <v>Rubber Sleeve 450/438X250</v>
          </cell>
        </row>
        <row r="1325">
          <cell r="B1325" t="str">
            <v>BUHLER</v>
          </cell>
          <cell r="C1325" t="str">
            <v>SPPMMS4022</v>
          </cell>
          <cell r="D1325"/>
          <cell r="E1325" t="str">
            <v>RUN-40050-010</v>
          </cell>
          <cell r="F1325" t="str">
            <v>SEAL</v>
          </cell>
        </row>
        <row r="1326">
          <cell r="B1326" t="str">
            <v>BUHLER</v>
          </cell>
          <cell r="C1326" t="str">
            <v>SPPMMS4024</v>
          </cell>
          <cell r="D1326"/>
          <cell r="E1326" t="str">
            <v>RUN-40049-010</v>
          </cell>
          <cell r="F1326" t="str">
            <v>SEALING RING HUT</v>
          </cell>
        </row>
        <row r="1327">
          <cell r="B1327" t="str">
            <v>BUHLER</v>
          </cell>
          <cell r="C1327" t="str">
            <v>SPPMMS0112</v>
          </cell>
          <cell r="D1327"/>
          <cell r="E1327" t="str">
            <v>RUN-40052-010</v>
          </cell>
          <cell r="F1327" t="str">
            <v>V RING SEAL</v>
          </cell>
        </row>
        <row r="1328">
          <cell r="B1328" t="str">
            <v>BUHLER</v>
          </cell>
          <cell r="C1328" t="str">
            <v>SPPMMS4023</v>
          </cell>
          <cell r="D1328"/>
          <cell r="E1328" t="str">
            <v>RUN-40051-010</v>
          </cell>
          <cell r="F1328" t="str">
            <v xml:space="preserve">SEAL </v>
          </cell>
        </row>
        <row r="1329">
          <cell r="B1329" t="str">
            <v>BUHLER</v>
          </cell>
          <cell r="C1329" t="str">
            <v>SPPMMS4028</v>
          </cell>
          <cell r="D1329"/>
          <cell r="E1329" t="str">
            <v>MOZJ-40012-010</v>
          </cell>
          <cell r="F1329" t="str">
            <v>SEALING HOUSING</v>
          </cell>
        </row>
        <row r="1330">
          <cell r="B1330" t="str">
            <v>BUHLER</v>
          </cell>
          <cell r="C1330" t="str">
            <v>SPPMMS4029</v>
          </cell>
          <cell r="D1330"/>
          <cell r="E1330" t="str">
            <v>MPSE-85016-840</v>
          </cell>
          <cell r="F1330" t="str">
            <v>SEALING RING LEFT THRED</v>
          </cell>
        </row>
        <row r="1331">
          <cell r="B1331" t="str">
            <v>BUHLER</v>
          </cell>
          <cell r="C1331" t="str">
            <v>SPPMMS4025</v>
          </cell>
          <cell r="D1331"/>
          <cell r="E1331" t="str">
            <v>RUN-40058-010</v>
          </cell>
          <cell r="F1331" t="str">
            <v>V RING SEALING</v>
          </cell>
        </row>
        <row r="1332">
          <cell r="B1332" t="str">
            <v>BUHLER</v>
          </cell>
          <cell r="C1332" t="str">
            <v>SPPMMS4030</v>
          </cell>
          <cell r="D1332"/>
          <cell r="E1332" t="str">
            <v>MOZJ-50010-010</v>
          </cell>
          <cell r="F1332" t="str">
            <v>BUSHING</v>
          </cell>
        </row>
        <row r="1333">
          <cell r="B1333" t="str">
            <v>BUHLER</v>
          </cell>
          <cell r="C1333" t="str">
            <v>SPPMMS4274</v>
          </cell>
          <cell r="D1333"/>
          <cell r="E1333" t="str">
            <v>MWPX-84031-810</v>
          </cell>
          <cell r="F1333" t="str">
            <v>Clamp stauff -Clip</v>
          </cell>
        </row>
        <row r="1334">
          <cell r="B1334" t="str">
            <v>BUHLER</v>
          </cell>
          <cell r="C1334" t="str">
            <v>SPPMMS4274</v>
          </cell>
          <cell r="D1334"/>
          <cell r="E1334" t="str">
            <v>UNN-28002-186</v>
          </cell>
          <cell r="F1334" t="str">
            <v>Feather key 8/5x20 (Palletizer)</v>
          </cell>
        </row>
        <row r="1335">
          <cell r="B1335" t="str">
            <v>BUHLER</v>
          </cell>
          <cell r="C1335" t="str">
            <v>SPPMMS6699</v>
          </cell>
          <cell r="D1335"/>
          <cell r="E1335" t="str">
            <v>MWPX-81060-400</v>
          </cell>
          <cell r="F1335" t="str">
            <v xml:space="preserve">FEATHER KEY FOR GEAR </v>
          </cell>
        </row>
        <row r="1336">
          <cell r="B1336" t="str">
            <v>BUHLER</v>
          </cell>
          <cell r="C1336" t="str">
            <v>SPPMMS4040</v>
          </cell>
          <cell r="D1336"/>
          <cell r="E1336" t="str">
            <v>MWPX-50160-010</v>
          </cell>
          <cell r="F1336" t="str">
            <v>Parallel Key A Special (Palletizer)</v>
          </cell>
        </row>
        <row r="1337">
          <cell r="B1337" t="str">
            <v>BUHLER</v>
          </cell>
          <cell r="C1337" t="str">
            <v>SPPMMS4026</v>
          </cell>
          <cell r="D1337"/>
          <cell r="E1337" t="str">
            <v>MOZJ-50011-010</v>
          </cell>
          <cell r="F1337" t="str">
            <v>SCRAPER</v>
          </cell>
        </row>
        <row r="1338">
          <cell r="B1338" t="str">
            <v>BUHLER</v>
          </cell>
          <cell r="C1338" t="str">
            <v>SPPMMS3888</v>
          </cell>
          <cell r="D1338"/>
          <cell r="E1338" t="str">
            <v>MWPX-50089-010</v>
          </cell>
          <cell r="F1338" t="str">
            <v>Spacker Disk</v>
          </cell>
        </row>
        <row r="1339">
          <cell r="B1339" t="str">
            <v>BUHLER</v>
          </cell>
          <cell r="C1339" t="str">
            <v>N/A</v>
          </cell>
          <cell r="D1339"/>
          <cell r="E1339" t="str">
            <v>UNN-28002-747</v>
          </cell>
          <cell r="F1339" t="str">
            <v>PARALLEL KEY FORM A 10/8X63</v>
          </cell>
        </row>
        <row r="1340">
          <cell r="B1340" t="str">
            <v>BUHLER</v>
          </cell>
          <cell r="C1340" t="str">
            <v>N/A</v>
          </cell>
          <cell r="D1340"/>
          <cell r="E1340" t="str">
            <v>UNN-28002-160</v>
          </cell>
          <cell r="F1340" t="str">
            <v>PARALLEL KEY FORM A 6/6X45</v>
          </cell>
        </row>
        <row r="1341">
          <cell r="B1341" t="str">
            <v>BUHLER</v>
          </cell>
          <cell r="C1341" t="str">
            <v>SPPMMS4032</v>
          </cell>
          <cell r="D1341"/>
          <cell r="E1341" t="str">
            <v>MWBS-40142-010</v>
          </cell>
          <cell r="F1341" t="str">
            <v xml:space="preserve">BUSH </v>
          </cell>
        </row>
        <row r="1342">
          <cell r="B1342" t="str">
            <v>BUHLER</v>
          </cell>
          <cell r="C1342" t="str">
            <v>SPPMMS0115</v>
          </cell>
          <cell r="D1342"/>
          <cell r="E1342" t="str">
            <v>UVV-00110-093</v>
          </cell>
          <cell r="F1342" t="str">
            <v>Pin wheel stand 27 rows</v>
          </cell>
        </row>
        <row r="1343">
          <cell r="B1343" t="str">
            <v>BUHLER</v>
          </cell>
          <cell r="C1343" t="str">
            <v>SPPMMS0117</v>
          </cell>
          <cell r="D1343"/>
          <cell r="E1343" t="str">
            <v>UVV-00078-423</v>
          </cell>
          <cell r="F1343" t="str">
            <v>Set fo scoop to drum</v>
          </cell>
        </row>
        <row r="1344">
          <cell r="B1344" t="str">
            <v>BUHLER</v>
          </cell>
          <cell r="C1344" t="str">
            <v>SPPMMS0116</v>
          </cell>
          <cell r="D1344"/>
          <cell r="E1344" t="str">
            <v>UVV-00110-094</v>
          </cell>
          <cell r="F1344" t="str">
            <v>Set of wedges (64) for knifes</v>
          </cell>
        </row>
        <row r="1345">
          <cell r="B1345" t="str">
            <v>BUHLER</v>
          </cell>
          <cell r="C1345" t="str">
            <v>SPPMMS4031</v>
          </cell>
          <cell r="D1345"/>
          <cell r="E1345" t="str">
            <v>MWBS-40144-010</v>
          </cell>
          <cell r="F1345" t="str">
            <v>SLEEVE</v>
          </cell>
        </row>
        <row r="1346">
          <cell r="B1346" t="str">
            <v>BUHLER</v>
          </cell>
          <cell r="C1346" t="str">
            <v>SPPMMS4033</v>
          </cell>
          <cell r="D1346"/>
          <cell r="E1346" t="str">
            <v>MWBS-40145-010</v>
          </cell>
          <cell r="F1346" t="str">
            <v>SLEEVE</v>
          </cell>
        </row>
        <row r="1347">
          <cell r="B1347" t="str">
            <v>BUHLER</v>
          </cell>
          <cell r="C1347" t="str">
            <v>SPPMMS4034</v>
          </cell>
          <cell r="D1347"/>
          <cell r="E1347" t="str">
            <v>MWBS-40143-010</v>
          </cell>
          <cell r="F1347" t="str">
            <v>SLEEVE</v>
          </cell>
        </row>
        <row r="1348">
          <cell r="B1348" t="str">
            <v>BUHLER</v>
          </cell>
          <cell r="C1348" t="str">
            <v>SPPMMS4035</v>
          </cell>
          <cell r="D1348"/>
          <cell r="E1348" t="str">
            <v>MWBS-50141-010</v>
          </cell>
          <cell r="F1348" t="str">
            <v>SLEEVE</v>
          </cell>
        </row>
        <row r="1349">
          <cell r="B1349" t="str">
            <v>BUHLER</v>
          </cell>
          <cell r="C1349" t="str">
            <v>SPPMMS4016</v>
          </cell>
          <cell r="D1349"/>
          <cell r="E1349" t="str">
            <v>UXS-16303-004</v>
          </cell>
          <cell r="F1349" t="str">
            <v>CONE &amp; SEAL SET</v>
          </cell>
        </row>
        <row r="1350">
          <cell r="B1350" t="str">
            <v>BUHLER</v>
          </cell>
          <cell r="C1350" t="str">
            <v>SPPMMS4036</v>
          </cell>
          <cell r="D1350"/>
          <cell r="E1350" t="str">
            <v>UXS-16303-007</v>
          </cell>
          <cell r="F1350" t="str">
            <v>CONE &amp; SEAL SET</v>
          </cell>
        </row>
        <row r="1351">
          <cell r="B1351" t="str">
            <v>BUHLER</v>
          </cell>
          <cell r="C1351" t="str">
            <v>SPPMMS4038</v>
          </cell>
          <cell r="D1351"/>
          <cell r="E1351" t="str">
            <v>UXS-16303-009</v>
          </cell>
          <cell r="F1351" t="str">
            <v>CONE &amp; SEAL SET 2.5</v>
          </cell>
        </row>
        <row r="1352">
          <cell r="B1352" t="str">
            <v>BUHLER</v>
          </cell>
          <cell r="C1352" t="str">
            <v>SPPMMS4037</v>
          </cell>
          <cell r="D1352"/>
          <cell r="E1352" t="str">
            <v>MWBL-85001-810</v>
          </cell>
          <cell r="F1352" t="str">
            <v>CROSS JOINT</v>
          </cell>
        </row>
        <row r="1353">
          <cell r="B1353" t="str">
            <v>BUHLER</v>
          </cell>
          <cell r="C1353" t="str">
            <v>SPPMMS3997</v>
          </cell>
          <cell r="D1353"/>
          <cell r="E1353" t="str">
            <v>MJZF-83032-810</v>
          </cell>
          <cell r="F1353" t="str">
            <v>Impact rotor 50HZ</v>
          </cell>
        </row>
        <row r="1354">
          <cell r="B1354" t="str">
            <v>BUHLER</v>
          </cell>
          <cell r="C1354" t="str">
            <v>SPPMMS4017</v>
          </cell>
          <cell r="D1354"/>
          <cell r="E1354" t="str">
            <v>MJZF-83033-810</v>
          </cell>
          <cell r="F1354" t="str">
            <v>Pin rim face 50HZ</v>
          </cell>
        </row>
        <row r="1355">
          <cell r="B1355" t="str">
            <v>BUHLER</v>
          </cell>
          <cell r="C1355" t="str">
            <v>SPPMMS0118</v>
          </cell>
          <cell r="D1355"/>
          <cell r="E1355" t="str">
            <v>MWBL-81003-810</v>
          </cell>
          <cell r="F1355" t="str">
            <v>INLET VESSEL</v>
          </cell>
        </row>
        <row r="1356">
          <cell r="B1356" t="str">
            <v>BUHLER</v>
          </cell>
          <cell r="C1356" t="str">
            <v>SPPMMS3995</v>
          </cell>
          <cell r="D1356"/>
          <cell r="E1356" t="str">
            <v>MJZG-82012-810</v>
          </cell>
          <cell r="F1356" t="str">
            <v>Pin Rotor Diameter 510</v>
          </cell>
        </row>
        <row r="1357">
          <cell r="B1357" t="str">
            <v>BUHLER</v>
          </cell>
          <cell r="C1357" t="str">
            <v>SPPMMS4043</v>
          </cell>
          <cell r="D1357"/>
          <cell r="E1357" t="str">
            <v>UNN-18030-323</v>
          </cell>
          <cell r="F1357" t="str">
            <v>Bush Taper Lock (Spring pin ) No.2517 D38 H7</v>
          </cell>
        </row>
        <row r="1358">
          <cell r="B1358" t="str">
            <v>BUHLER</v>
          </cell>
          <cell r="C1358" t="str">
            <v>SPPMMS4051</v>
          </cell>
          <cell r="D1358"/>
          <cell r="E1358" t="str">
            <v>UNN-18030-378</v>
          </cell>
          <cell r="F1358" t="str">
            <v>Clamping  Bush D50H7 3020</v>
          </cell>
        </row>
        <row r="1359">
          <cell r="B1359" t="str">
            <v>BUHLER</v>
          </cell>
          <cell r="C1359" t="str">
            <v>SPPMMS4045</v>
          </cell>
          <cell r="D1359"/>
          <cell r="E1359" t="str">
            <v>UVV-00101-388</v>
          </cell>
          <cell r="F1359" t="str">
            <v>Taper lock 2517-40</v>
          </cell>
        </row>
        <row r="1360">
          <cell r="B1360" t="str">
            <v>BUHLER</v>
          </cell>
          <cell r="C1360" t="str">
            <v>SPPMMS4042</v>
          </cell>
          <cell r="D1360"/>
          <cell r="E1360" t="str">
            <v>UVV-00101-386</v>
          </cell>
          <cell r="F1360" t="str">
            <v>Taper lock 3020-60</v>
          </cell>
        </row>
        <row r="1361">
          <cell r="B1361" t="str">
            <v>BUHLER</v>
          </cell>
          <cell r="C1361" t="str">
            <v>SPPMMS4044</v>
          </cell>
          <cell r="D1361"/>
          <cell r="E1361" t="str">
            <v>UNN-18030-264</v>
          </cell>
          <cell r="F1361" t="str">
            <v>TAPERLOCK N-2012, D=38H7</v>
          </cell>
        </row>
        <row r="1362">
          <cell r="B1362" t="str">
            <v>BUHLER</v>
          </cell>
          <cell r="C1362" t="str">
            <v>SPPMMS4047</v>
          </cell>
          <cell r="D1362"/>
          <cell r="E1362" t="str">
            <v>UNN-18030-265</v>
          </cell>
          <cell r="F1362" t="str">
            <v xml:space="preserve">TAPER BUSH D40H7-2012, </v>
          </cell>
        </row>
        <row r="1363">
          <cell r="B1363" t="str">
            <v>BUHLER</v>
          </cell>
          <cell r="C1363" t="str">
            <v>SPPMMS4048</v>
          </cell>
          <cell r="D1363"/>
          <cell r="E1363" t="str">
            <v>UNN-18030-118</v>
          </cell>
          <cell r="F1363" t="str">
            <v>Bush Taper Lock (Spring pin ) No.1210 D25 H7</v>
          </cell>
        </row>
        <row r="1364">
          <cell r="B1364" t="str">
            <v>BUHLER</v>
          </cell>
          <cell r="C1364" t="str">
            <v>SPPMMS4049</v>
          </cell>
          <cell r="D1364"/>
          <cell r="E1364" t="str">
            <v>UNN-18030-138</v>
          </cell>
          <cell r="F1364" t="str">
            <v>Bush Taper Lock (Spring pin ) No.1215 D25 H7</v>
          </cell>
        </row>
        <row r="1365">
          <cell r="B1365" t="str">
            <v>BUHLER</v>
          </cell>
          <cell r="C1365" t="str">
            <v>SPPMMS4046</v>
          </cell>
          <cell r="D1365"/>
          <cell r="E1365" t="str">
            <v>UNN-18030-219</v>
          </cell>
          <cell r="F1365" t="str">
            <v>Bush Taper Lock (Spring pin ) No.1615 D28 H7</v>
          </cell>
        </row>
        <row r="1366">
          <cell r="B1366" t="str">
            <v>BUHLER</v>
          </cell>
          <cell r="C1366" t="str">
            <v>SPPMMS4050</v>
          </cell>
          <cell r="D1366"/>
          <cell r="E1366" t="str">
            <v>UNN-18030-161</v>
          </cell>
          <cell r="F1366" t="str">
            <v>Bush Taper Lock NO1610 D=30H7</v>
          </cell>
        </row>
        <row r="1367">
          <cell r="B1367" t="str">
            <v>BUHLER</v>
          </cell>
          <cell r="C1367" t="str">
            <v>SPPMMS4052</v>
          </cell>
          <cell r="D1367"/>
          <cell r="E1367" t="str">
            <v>RGEL-30098-100</v>
          </cell>
          <cell r="F1367" t="str">
            <v>Felt seal</v>
          </cell>
        </row>
        <row r="1368">
          <cell r="B1368" t="str">
            <v>BUHLER</v>
          </cell>
          <cell r="C1368" t="str">
            <v>SPPMMS4055</v>
          </cell>
          <cell r="D1368"/>
          <cell r="E1368" t="str">
            <v>UNN-56042-028</v>
          </cell>
          <cell r="F1368" t="str">
            <v>CAM ROLL DIA 4</v>
          </cell>
        </row>
        <row r="1369">
          <cell r="B1369" t="str">
            <v>BUHLER</v>
          </cell>
          <cell r="C1369" t="str">
            <v>SPPMMS4054</v>
          </cell>
          <cell r="D1369"/>
          <cell r="E1369" t="str">
            <v>MTVA-12352-001</v>
          </cell>
          <cell r="F1369" t="str">
            <v>Fly Wheel With Border Disk</v>
          </cell>
        </row>
        <row r="1370">
          <cell r="B1370" t="str">
            <v>BUHLER</v>
          </cell>
          <cell r="C1370" t="str">
            <v>SPPMMS4099</v>
          </cell>
          <cell r="D1370"/>
          <cell r="E1370" t="str">
            <v>UVV-00093-327</v>
          </cell>
          <cell r="F1370" t="str">
            <v>Air filter cartridge GM 35S SNR 175241000</v>
          </cell>
        </row>
        <row r="1371">
          <cell r="B1371" t="str">
            <v>BUHLER</v>
          </cell>
          <cell r="C1371" t="str">
            <v>SPPMMS4095</v>
          </cell>
          <cell r="D1371"/>
          <cell r="E1371" t="str">
            <v>UVV-00075-118</v>
          </cell>
          <cell r="F1371" t="str">
            <v>Filter cartridge GM25S SNR 175240000</v>
          </cell>
        </row>
        <row r="1372">
          <cell r="B1372" t="str">
            <v>BUHLER</v>
          </cell>
          <cell r="C1372" t="str">
            <v>SPPMMS4056</v>
          </cell>
          <cell r="D1372"/>
          <cell r="E1372" t="str">
            <v>MPSF-40087-020</v>
          </cell>
          <cell r="F1372" t="str">
            <v>Chain Wheel 5/8" Duplex 30</v>
          </cell>
        </row>
        <row r="1373">
          <cell r="B1373" t="str">
            <v>BUHLER</v>
          </cell>
          <cell r="C1373" t="str">
            <v>SPPMMS4058</v>
          </cell>
          <cell r="D1373"/>
          <cell r="E1373" t="str">
            <v>UNN-68023-006</v>
          </cell>
          <cell r="F1373" t="str">
            <v>Chain tensioner 5/8" 17 Teeth</v>
          </cell>
        </row>
        <row r="1374">
          <cell r="B1374" t="str">
            <v>BUHLER</v>
          </cell>
          <cell r="C1374" t="str">
            <v>SPPMMS4057</v>
          </cell>
          <cell r="D1374"/>
          <cell r="E1374" t="str">
            <v>MWPX-30088-010</v>
          </cell>
          <cell r="F1374" t="str">
            <v>Chain wheel - Sproket 19 teeth 1"</v>
          </cell>
        </row>
        <row r="1375">
          <cell r="B1375" t="str">
            <v>BUHLER</v>
          </cell>
          <cell r="C1375" t="str">
            <v>SPPMMS4366</v>
          </cell>
          <cell r="D1375"/>
          <cell r="E1375" t="str">
            <v>UVV-00111-781</v>
          </cell>
          <cell r="F1375" t="str">
            <v>Helical geared motor R77DRS90L 2.5kw 240/415V 50Hz 1400/79rpm M1 IE1 Isol.F IP-55</v>
          </cell>
        </row>
        <row r="1376">
          <cell r="B1376" t="str">
            <v>BUHLER</v>
          </cell>
          <cell r="C1376" t="str">
            <v>SPPMMS4059</v>
          </cell>
          <cell r="D1376"/>
          <cell r="E1376" t="str">
            <v>UVV-00135-946</v>
          </cell>
          <cell r="F1376" t="str">
            <v>Chain pinion triplex 27teeth (Shaft dia 60mm)</v>
          </cell>
        </row>
        <row r="1377">
          <cell r="B1377" t="str">
            <v>BUHLER</v>
          </cell>
          <cell r="C1377" t="str">
            <v>SPPMMS4060</v>
          </cell>
          <cell r="D1377"/>
          <cell r="E1377" t="str">
            <v>UVV-00101-387</v>
          </cell>
          <cell r="F1377" t="str">
            <v>Sprocket 1",21teeth 81-21</v>
          </cell>
        </row>
        <row r="1378">
          <cell r="B1378" t="str">
            <v>BUHLER</v>
          </cell>
          <cell r="C1378" t="str">
            <v>SPPMMS4061</v>
          </cell>
          <cell r="D1378"/>
          <cell r="E1378" t="str">
            <v>MWPX-83104-810</v>
          </cell>
          <cell r="F1378" t="str">
            <v>CHAIN WHEEL 25 TEETH 5/8"-10B</v>
          </cell>
        </row>
        <row r="1379">
          <cell r="B1379" t="str">
            <v>BUHLER</v>
          </cell>
          <cell r="C1379" t="str">
            <v>SPPMMS4062</v>
          </cell>
          <cell r="D1379"/>
          <cell r="E1379" t="str">
            <v>MWPX-83104-820</v>
          </cell>
          <cell r="F1379" t="str">
            <v>Chain Wheel 27Teeth 10B-1 5/8"</v>
          </cell>
        </row>
        <row r="1380">
          <cell r="B1380" t="str">
            <v>BUHLER</v>
          </cell>
          <cell r="C1380" t="str">
            <v>SPPMMS4063</v>
          </cell>
          <cell r="D1380"/>
          <cell r="E1380" t="str">
            <v>UVV-00009-740</v>
          </cell>
          <cell r="F1380" t="str">
            <v>Rope Retaining Ring with Spring No.30006377</v>
          </cell>
        </row>
        <row r="1381">
          <cell r="B1381" t="str">
            <v>BUHLER</v>
          </cell>
          <cell r="C1381" t="str">
            <v>SPPMMS6785</v>
          </cell>
          <cell r="D1381"/>
          <cell r="E1381" t="str">
            <v>MWBL-82007-810</v>
          </cell>
          <cell r="F1381" t="str">
            <v>SLIDE GATE MWBL-82007-810</v>
          </cell>
        </row>
        <row r="1382">
          <cell r="B1382" t="str">
            <v>BUHLER</v>
          </cell>
          <cell r="C1382" t="str">
            <v>SPPMMS3564</v>
          </cell>
          <cell r="D1382"/>
          <cell r="E1382" t="str">
            <v>UXN-56040-004</v>
          </cell>
          <cell r="F1382" t="str">
            <v>STAR LINE FOR PALLETIZER 1065-640-00</v>
          </cell>
        </row>
        <row r="1383">
          <cell r="B1383" t="str">
            <v>BUHLER</v>
          </cell>
          <cell r="C1383" t="str">
            <v>SPPMMS4064</v>
          </cell>
          <cell r="D1383"/>
          <cell r="E1383" t="str">
            <v>UDN-22021-163</v>
          </cell>
          <cell r="F1383" t="str">
            <v>Hose Clip PA-R1 D=460</v>
          </cell>
        </row>
        <row r="1384">
          <cell r="B1384" t="str">
            <v>BUHLER</v>
          </cell>
          <cell r="C1384" t="str">
            <v>SPPMMS4065</v>
          </cell>
          <cell r="D1384"/>
          <cell r="E1384" t="str">
            <v>UDN-22021-159</v>
          </cell>
          <cell r="F1384" t="str">
            <v>Hose clip PA-RI D=440</v>
          </cell>
        </row>
        <row r="1385">
          <cell r="B1385" t="str">
            <v>BUHLER</v>
          </cell>
          <cell r="C1385" t="str">
            <v>SPPMMS4085</v>
          </cell>
          <cell r="D1385"/>
          <cell r="E1385" t="str">
            <v>UVV-00111-077</v>
          </cell>
          <cell r="F1385" t="str">
            <v>Airfilter cartridge 175239000</v>
          </cell>
        </row>
        <row r="1386">
          <cell r="B1386" t="str">
            <v>BUHLER</v>
          </cell>
          <cell r="C1386" t="str">
            <v>SPPMMS6378</v>
          </cell>
          <cell r="D1386"/>
          <cell r="E1386" t="str">
            <v>UNN-54018-218</v>
          </cell>
          <cell r="F1386" t="str">
            <v xml:space="preserve">FLANGE BEARING D=50, TYPE CM-UCFC 210 NCS S 1000N UR WITH GREASE NIPPLE </v>
          </cell>
        </row>
        <row r="1387">
          <cell r="B1387" t="str">
            <v>BUHLER</v>
          </cell>
          <cell r="C1387" t="str">
            <v>SPPMMS4068</v>
          </cell>
          <cell r="D1387"/>
          <cell r="E1387" t="str">
            <v>UVV-00135-398</v>
          </cell>
          <cell r="F1387" t="str">
            <v>Torque support complete with bushing</v>
          </cell>
        </row>
        <row r="1388">
          <cell r="B1388" t="str">
            <v>BUHLER</v>
          </cell>
          <cell r="C1388" t="str">
            <v>SPPMMS8877</v>
          </cell>
          <cell r="D1388" t="str">
            <v>UXN-5401</v>
          </cell>
          <cell r="E1388" t="str">
            <v>UXN-54012-445</v>
          </cell>
          <cell r="F1388" t="str">
            <v>FLANGE BEARING FY25TR</v>
          </cell>
        </row>
        <row r="1389">
          <cell r="B1389" t="str">
            <v>BUHLER</v>
          </cell>
          <cell r="C1389" t="str">
            <v>SPPMMS4070</v>
          </cell>
          <cell r="D1389"/>
          <cell r="E1389" t="str">
            <v>RNK-83164-810</v>
          </cell>
          <cell r="F1389" t="str">
            <v>Hold down rail</v>
          </cell>
        </row>
        <row r="1390">
          <cell r="B1390" t="str">
            <v>BUHLER</v>
          </cell>
          <cell r="C1390" t="str">
            <v>SPPMMS4066</v>
          </cell>
          <cell r="D1390"/>
          <cell r="E1390" t="str">
            <v>UVV-00087-061</v>
          </cell>
          <cell r="F1390" t="str">
            <v>Rope 9mm with point and hook</v>
          </cell>
        </row>
        <row r="1391">
          <cell r="B1391" t="str">
            <v>BUHLER</v>
          </cell>
          <cell r="C1391" t="str">
            <v>SPPMMS4076</v>
          </cell>
          <cell r="D1391"/>
          <cell r="E1391" t="str">
            <v>UXN-54012-075</v>
          </cell>
          <cell r="F1391" t="str">
            <v>FLANGE HOUSING WITH BEARING RAT</v>
          </cell>
        </row>
        <row r="1392">
          <cell r="B1392" t="str">
            <v>BUHLER</v>
          </cell>
          <cell r="C1392" t="str">
            <v>SPPMMS4074</v>
          </cell>
          <cell r="D1392"/>
          <cell r="E1392" t="str">
            <v>UNN-54026-021</v>
          </cell>
          <cell r="F1392" t="str">
            <v>FLANGED BEARING TME 25 DIA25 NEW PART NO. UNN-54026-121</v>
          </cell>
        </row>
        <row r="1393">
          <cell r="B1393" t="str">
            <v>BUHLER</v>
          </cell>
          <cell r="C1393" t="str">
            <v>SPPMMS4071</v>
          </cell>
          <cell r="D1393"/>
          <cell r="E1393" t="str">
            <v>MZDG-50002-010</v>
          </cell>
          <cell r="F1393" t="str">
            <v>FLANGED BEARING TME 25 DIA25 NEW PART NO. UNN-54026-131</v>
          </cell>
        </row>
        <row r="1394">
          <cell r="B1394" t="str">
            <v>BUHLER</v>
          </cell>
          <cell r="C1394" t="str">
            <v>SPPMMS4072</v>
          </cell>
          <cell r="D1394"/>
          <cell r="E1394" t="str">
            <v>MWPK-40022-010</v>
          </cell>
          <cell r="F1394" t="str">
            <v>Pressure flange</v>
          </cell>
        </row>
        <row r="1395">
          <cell r="B1395" t="str">
            <v>BUHLER</v>
          </cell>
          <cell r="C1395" t="str">
            <v>SPPMMS4073</v>
          </cell>
          <cell r="D1395"/>
          <cell r="E1395" t="str">
            <v>MWPK-40021-010</v>
          </cell>
          <cell r="F1395" t="str">
            <v>Pressure flange</v>
          </cell>
        </row>
        <row r="1396">
          <cell r="B1396" t="str">
            <v>BUHLER</v>
          </cell>
          <cell r="C1396" t="str">
            <v>SPPMMS3718</v>
          </cell>
          <cell r="D1396"/>
          <cell r="E1396" t="str">
            <v>UYZ-68933-412</v>
          </cell>
          <cell r="F1396" t="str">
            <v>BALL BEARING  REP- UVV-00172-805</v>
          </cell>
        </row>
        <row r="1397">
          <cell r="B1397" t="str">
            <v>BUHLER</v>
          </cell>
          <cell r="C1397" t="str">
            <v>SPPMMS3719</v>
          </cell>
          <cell r="D1397"/>
          <cell r="E1397" t="str">
            <v>UYZ-68933-413</v>
          </cell>
          <cell r="F1397" t="str">
            <v>BALL BEARING REP - UVV-00172-807</v>
          </cell>
        </row>
        <row r="1398">
          <cell r="B1398" t="str">
            <v>BUHLER</v>
          </cell>
          <cell r="C1398" t="str">
            <v>SPPMMS4077</v>
          </cell>
          <cell r="D1398"/>
          <cell r="E1398" t="str">
            <v>UXN-54012-093</v>
          </cell>
          <cell r="F1398" t="str">
            <v>FLANGE HOUSING WITH BEARING RAT</v>
          </cell>
        </row>
        <row r="1399">
          <cell r="B1399" t="str">
            <v>BUHLER</v>
          </cell>
          <cell r="C1399" t="str">
            <v>SPPMMS4078</v>
          </cell>
          <cell r="D1399"/>
          <cell r="E1399" t="str">
            <v>UXN-54014-012</v>
          </cell>
          <cell r="F1399" t="str">
            <v>FLANGE HOUSING WITH BEARING RATY-15 Repl (UXN-54021-091)</v>
          </cell>
        </row>
        <row r="1400">
          <cell r="B1400" t="str">
            <v>BUHLER</v>
          </cell>
          <cell r="C1400" t="str">
            <v>SPPMMS4075</v>
          </cell>
          <cell r="D1400"/>
          <cell r="E1400" t="str">
            <v>UXN-54012-062</v>
          </cell>
          <cell r="F1400" t="str">
            <v>FLANGED BEARING 205X25</v>
          </cell>
        </row>
        <row r="1401">
          <cell r="B1401" t="str">
            <v>BUHLER</v>
          </cell>
          <cell r="C1401" t="str">
            <v>SPPMMS4079</v>
          </cell>
          <cell r="D1401"/>
          <cell r="E1401" t="str">
            <v>UNN-54026-012</v>
          </cell>
          <cell r="F1401" t="str">
            <v>FLANGED BEARING PME 30 DIA 30</v>
          </cell>
        </row>
        <row r="1402">
          <cell r="B1402" t="str">
            <v>BUHLER</v>
          </cell>
          <cell r="C1402" t="str">
            <v>SPPMMS5379</v>
          </cell>
          <cell r="D1402"/>
          <cell r="E1402" t="str">
            <v>UVV-00172-810</v>
          </cell>
          <cell r="F1402" t="str">
            <v>GROOVED BALL BEARING SINGLE ROW 6009.2ZR UVV-00172-810 REP UYZ-68933-410</v>
          </cell>
        </row>
        <row r="1403">
          <cell r="B1403" t="str">
            <v>BUHLER</v>
          </cell>
          <cell r="C1403" t="str">
            <v>SPPMMS5327</v>
          </cell>
          <cell r="D1403"/>
          <cell r="E1403" t="str">
            <v>UNN-54026-135</v>
          </cell>
          <cell r="F1403" t="str">
            <v xml:space="preserve">FLANGE BEARING TME45 RIZH 45 R3 </v>
          </cell>
        </row>
        <row r="1404">
          <cell r="B1404" t="str">
            <v>BUHLER</v>
          </cell>
          <cell r="C1404" t="str">
            <v>SPPMMS4081</v>
          </cell>
          <cell r="D1404"/>
          <cell r="E1404" t="str">
            <v>UXN-54012-037</v>
          </cell>
          <cell r="F1404" t="str">
            <v>FLANGED BEARING TFE 40</v>
          </cell>
        </row>
        <row r="1405">
          <cell r="B1405" t="str">
            <v>BUHLER</v>
          </cell>
          <cell r="C1405" t="str">
            <v>SPPMMS4298</v>
          </cell>
          <cell r="D1405"/>
          <cell r="E1405" t="str">
            <v>UXN-54024-002</v>
          </cell>
          <cell r="F1405" t="str">
            <v>TENSION BEARING D=25</v>
          </cell>
        </row>
        <row r="1406">
          <cell r="B1406" t="str">
            <v>BUHLER</v>
          </cell>
          <cell r="C1406" t="str">
            <v>SPPMMS4080</v>
          </cell>
          <cell r="D1406"/>
          <cell r="E1406" t="str">
            <v>UXN-54100-010</v>
          </cell>
          <cell r="F1406" t="str">
            <v>END PLATE WITH BALL BEARING</v>
          </cell>
        </row>
        <row r="1407">
          <cell r="B1407" t="str">
            <v>BUHLER</v>
          </cell>
          <cell r="C1407" t="str">
            <v>SPPMMS4083</v>
          </cell>
          <cell r="D1407"/>
          <cell r="E1407" t="str">
            <v>UNN-54026-038</v>
          </cell>
          <cell r="F1407" t="str">
            <v>Flange bearing TME60 (UNN-54026-038)</v>
          </cell>
        </row>
        <row r="1408">
          <cell r="B1408" t="str">
            <v>BUHLER</v>
          </cell>
          <cell r="C1408" t="str">
            <v>SPPMMS4086</v>
          </cell>
          <cell r="D1408"/>
          <cell r="E1408" t="str">
            <v>UVV-00041-648</v>
          </cell>
          <cell r="F1408" t="str">
            <v>Air filter insert for GM3S/FA/111 175884000</v>
          </cell>
        </row>
        <row r="1409">
          <cell r="B1409" t="str">
            <v>BUHLER</v>
          </cell>
          <cell r="C1409" t="str">
            <v>SPPMMS4084</v>
          </cell>
          <cell r="D1409"/>
          <cell r="E1409" t="str">
            <v>UNN-54026-136</v>
          </cell>
          <cell r="F1409" t="str">
            <v>Flanged bearing diameter 50mm (Repl UXN-54012-141)</v>
          </cell>
        </row>
        <row r="1410">
          <cell r="B1410" t="str">
            <v>BUHLER</v>
          </cell>
          <cell r="C1410" t="str">
            <v>SPPMMS4087</v>
          </cell>
          <cell r="D1410"/>
          <cell r="E1410" t="str">
            <v>UNS-43028-015</v>
          </cell>
          <cell r="F1410" t="str">
            <v>Flow meter with pvc coupling 100-10001/H D32</v>
          </cell>
        </row>
        <row r="1411">
          <cell r="B1411" t="str">
            <v>BUHLER</v>
          </cell>
          <cell r="C1411" t="str">
            <v>SPPMMS4088</v>
          </cell>
          <cell r="D1411"/>
          <cell r="E1411" t="str">
            <v>UNS-43028-012</v>
          </cell>
          <cell r="F1411" t="str">
            <v>Flow meter with pvc coupling 12.5-1251/H D20</v>
          </cell>
        </row>
        <row r="1412">
          <cell r="B1412" t="str">
            <v>BUHLER</v>
          </cell>
          <cell r="C1412" t="str">
            <v>SPPMMS4089</v>
          </cell>
          <cell r="D1412"/>
          <cell r="E1412" t="str">
            <v>UNS-43028-014</v>
          </cell>
          <cell r="F1412" t="str">
            <v>Flow meter with pvc coupling 65-6501/H D32</v>
          </cell>
        </row>
        <row r="1413">
          <cell r="B1413" t="str">
            <v>BUHLER</v>
          </cell>
          <cell r="C1413" t="str">
            <v>SPPMMS4090</v>
          </cell>
          <cell r="D1413"/>
          <cell r="E1413" t="str">
            <v>UNN-50000-302</v>
          </cell>
          <cell r="F1413" t="str">
            <v>Coupling flange</v>
          </cell>
        </row>
        <row r="1414">
          <cell r="B1414" t="str">
            <v>BUHLER</v>
          </cell>
          <cell r="C1414" t="str">
            <v>SPPMMS4091</v>
          </cell>
          <cell r="D1414"/>
          <cell r="E1414" t="str">
            <v>UNN-50000-306</v>
          </cell>
          <cell r="F1414" t="str">
            <v>Coupling flange</v>
          </cell>
        </row>
        <row r="1415">
          <cell r="B1415" t="str">
            <v>BUHLER</v>
          </cell>
          <cell r="C1415" t="str">
            <v>SPPMMS4094</v>
          </cell>
          <cell r="D1415"/>
          <cell r="E1415" t="str">
            <v>MWPX-40120-010</v>
          </cell>
          <cell r="F1415" t="str">
            <v xml:space="preserve">Bearing Housing </v>
          </cell>
        </row>
        <row r="1416">
          <cell r="B1416" t="str">
            <v>BUHLER</v>
          </cell>
          <cell r="C1416" t="str">
            <v>SPPMMS4092</v>
          </cell>
          <cell r="D1416"/>
          <cell r="E1416" t="str">
            <v>MWPX-40227-010</v>
          </cell>
          <cell r="F1416" t="str">
            <v>Bearing Housing Front</v>
          </cell>
        </row>
        <row r="1417">
          <cell r="B1417" t="str">
            <v>BUHLER</v>
          </cell>
          <cell r="C1417" t="str">
            <v>SPPMMS4093</v>
          </cell>
          <cell r="D1417"/>
          <cell r="E1417" t="str">
            <v>MWPX-50055-010</v>
          </cell>
          <cell r="F1417" t="str">
            <v xml:space="preserve">Flange  </v>
          </cell>
        </row>
        <row r="1418">
          <cell r="B1418" t="str">
            <v>BUHLER</v>
          </cell>
          <cell r="C1418" t="str">
            <v>SPPMMS4096</v>
          </cell>
          <cell r="D1418"/>
          <cell r="E1418" t="str">
            <v>UXN-56047-010</v>
          </cell>
          <cell r="F1418" t="str">
            <v>Radial insert ball bearing D40/90x25</v>
          </cell>
        </row>
        <row r="1419">
          <cell r="B1419" t="str">
            <v>BUHLER</v>
          </cell>
          <cell r="C1419" t="str">
            <v>SPPMMS6786</v>
          </cell>
          <cell r="D1419"/>
          <cell r="E1419" t="str">
            <v>UXN-48113-023</v>
          </cell>
          <cell r="F1419" t="str">
            <v xml:space="preserve">RUBBER BEARING 20.02.1 SHERICAL </v>
          </cell>
        </row>
        <row r="1420">
          <cell r="B1420" t="str">
            <v>BUHLER</v>
          </cell>
          <cell r="C1420" t="str">
            <v>SPPMMS4097</v>
          </cell>
          <cell r="D1420"/>
          <cell r="E1420" t="str">
            <v>UNN-56008-203</v>
          </cell>
          <cell r="F1420" t="str">
            <v>Angular ball Bearing D=35/72X36</v>
          </cell>
        </row>
        <row r="1421">
          <cell r="B1421" t="str">
            <v>BUHLER</v>
          </cell>
          <cell r="C1421" t="str">
            <v>SPPMMS4100</v>
          </cell>
          <cell r="D1421"/>
          <cell r="E1421" t="str">
            <v>UVV-00021-487</v>
          </cell>
          <cell r="F1421" t="str">
            <v>Filter insert pad DN100 SNR 158293000</v>
          </cell>
        </row>
        <row r="1422">
          <cell r="B1422" t="str">
            <v>BUHLER</v>
          </cell>
          <cell r="C1422" t="str">
            <v>SPPMMS4101</v>
          </cell>
          <cell r="D1422"/>
          <cell r="E1422" t="str">
            <v>UNS-49012-002</v>
          </cell>
          <cell r="F1422" t="str">
            <v>Air distribution (Maintenance) unit G1/2"</v>
          </cell>
        </row>
        <row r="1423">
          <cell r="B1423" t="str">
            <v>BUHLER</v>
          </cell>
          <cell r="C1423" t="str">
            <v>SPPMMS4109</v>
          </cell>
          <cell r="D1423"/>
          <cell r="E1423" t="str">
            <v>UVV-00021-481</v>
          </cell>
          <cell r="F1423" t="str">
            <v>Filter insert pad DN50 SNR 158291000</v>
          </cell>
        </row>
        <row r="1424">
          <cell r="B1424" t="str">
            <v>BUHLER</v>
          </cell>
          <cell r="C1424" t="str">
            <v>SPPMMS4110</v>
          </cell>
          <cell r="D1424"/>
          <cell r="E1424" t="str">
            <v>UVV-00021-485</v>
          </cell>
          <cell r="F1424" t="str">
            <v>Filter insert pad DN80 SNR 158292000</v>
          </cell>
        </row>
        <row r="1425">
          <cell r="B1425" t="str">
            <v>BUHLER</v>
          </cell>
          <cell r="C1425" t="str">
            <v>SPPMMS4102</v>
          </cell>
          <cell r="D1425"/>
          <cell r="E1425" t="str">
            <v>UNS-49100-002</v>
          </cell>
          <cell r="F1425" t="str">
            <v>Pressure Reducing Unit SMC G1/2" (Repl.UXS-49002-001)</v>
          </cell>
        </row>
        <row r="1426">
          <cell r="B1426" t="str">
            <v>BUHLER</v>
          </cell>
          <cell r="C1426" t="str">
            <v>SPPMMS4107</v>
          </cell>
          <cell r="D1426"/>
          <cell r="E1426" t="str">
            <v>UNS-36016-005</v>
          </cell>
          <cell r="F1426" t="str">
            <v>Manometer 0-10 bar G 1/8" MAT1</v>
          </cell>
        </row>
        <row r="1427">
          <cell r="B1427" t="str">
            <v>BUHLER</v>
          </cell>
          <cell r="C1427" t="str">
            <v>SPPMMS4108</v>
          </cell>
          <cell r="D1427"/>
          <cell r="E1427" t="str">
            <v>UNS-16503-001</v>
          </cell>
          <cell r="F1427" t="str">
            <v>Pressure regulator 0.5…10bar 1/4"(Rep UXS-16014-036)</v>
          </cell>
        </row>
        <row r="1428">
          <cell r="B1428" t="str">
            <v>BUHLER</v>
          </cell>
          <cell r="C1428" t="str">
            <v>SPPMMS4104</v>
          </cell>
          <cell r="D1428"/>
          <cell r="E1428" t="str">
            <v>UXS-16014-032</v>
          </cell>
          <cell r="F1428" t="str">
            <v>REGULATOR G1/4" GOK 01-416-05</v>
          </cell>
        </row>
        <row r="1429">
          <cell r="B1429" t="str">
            <v>BUHLER</v>
          </cell>
          <cell r="C1429" t="str">
            <v>SPPMMS8851</v>
          </cell>
          <cell r="D1429" t="str">
            <v>144-001</v>
          </cell>
          <cell r="E1429" t="str">
            <v>MZAL-10144-001</v>
          </cell>
          <cell r="F1429" t="str">
            <v xml:space="preserve">PRESSURE REGULATING </v>
          </cell>
        </row>
        <row r="1430">
          <cell r="B1430" t="str">
            <v>BUHLER</v>
          </cell>
          <cell r="C1430" t="str">
            <v>SPPMMS4106</v>
          </cell>
          <cell r="D1430"/>
          <cell r="E1430" t="str">
            <v>MVRS-84161-810</v>
          </cell>
          <cell r="F1430" t="str">
            <v>Differential pressure gauge 0.25m bar</v>
          </cell>
        </row>
        <row r="1431">
          <cell r="B1431" t="str">
            <v>BUHLER</v>
          </cell>
          <cell r="C1431" t="str">
            <v>SPPMMS4105</v>
          </cell>
          <cell r="D1431"/>
          <cell r="E1431" t="str">
            <v>UNS-36060-003</v>
          </cell>
          <cell r="F1431" t="str">
            <v>PRESSURE GUAGE 2000 0 120,</v>
          </cell>
        </row>
        <row r="1432">
          <cell r="B1432" t="str">
            <v>BUHLER</v>
          </cell>
          <cell r="C1432" t="str">
            <v>SPPMMS4103</v>
          </cell>
          <cell r="D1432"/>
          <cell r="E1432" t="str">
            <v>UVV-00149-968</v>
          </cell>
          <cell r="F1432" t="str">
            <v>Pressure Transmitter With Analogue Display Type PGT23</v>
          </cell>
        </row>
        <row r="1433">
          <cell r="B1433" t="str">
            <v>BUHLER</v>
          </cell>
          <cell r="C1433" t="str">
            <v>SPPMMS7429</v>
          </cell>
          <cell r="D1433" t="str">
            <v>6000-057</v>
          </cell>
          <cell r="E1433" t="str">
            <v>UVB-26000-057</v>
          </cell>
          <cell r="F1433" t="str">
            <v>Adhesive Fix Bond Super Liquid White</v>
          </cell>
        </row>
        <row r="1434">
          <cell r="B1434" t="str">
            <v>BUHLER</v>
          </cell>
          <cell r="C1434" t="str">
            <v>SPPMMS0123</v>
          </cell>
          <cell r="D1434"/>
          <cell r="E1434" t="str">
            <v>MVRY-85004-810</v>
          </cell>
          <cell r="F1434" t="str">
            <v xml:space="preserve">Control part fluidic 26 outlets </v>
          </cell>
        </row>
        <row r="1435">
          <cell r="B1435" t="str">
            <v>BUHLER</v>
          </cell>
          <cell r="C1435" t="str">
            <v>SPPMMS4111</v>
          </cell>
          <cell r="D1435"/>
          <cell r="E1435" t="str">
            <v>MTSC-84032-810</v>
          </cell>
          <cell r="F1435" t="str">
            <v>PLATE</v>
          </cell>
        </row>
        <row r="1436">
          <cell r="B1436" t="str">
            <v>BUHLER</v>
          </cell>
          <cell r="C1436" t="str">
            <v>SPPMMS4112</v>
          </cell>
          <cell r="D1436"/>
          <cell r="E1436" t="str">
            <v>MZAC-83004-810</v>
          </cell>
          <cell r="F1436" t="str">
            <v>Segament gate</v>
          </cell>
        </row>
        <row r="1437">
          <cell r="B1437" t="str">
            <v>BUHLER</v>
          </cell>
          <cell r="C1437" t="str">
            <v>SPPMMS0111</v>
          </cell>
          <cell r="D1437"/>
          <cell r="E1437" t="str">
            <v>MVSQ-83004-830</v>
          </cell>
          <cell r="F1437" t="str">
            <v>Shaking shoe 10 inclined MVSQ-150</v>
          </cell>
        </row>
        <row r="1438">
          <cell r="B1438" t="str">
            <v>BUHLER</v>
          </cell>
          <cell r="C1438" t="str">
            <v>SPPMMS4113</v>
          </cell>
          <cell r="D1438"/>
          <cell r="E1438" t="str">
            <v>MZAC-83021-810</v>
          </cell>
          <cell r="F1438" t="str">
            <v>Inlet beak 15</v>
          </cell>
        </row>
        <row r="1439">
          <cell r="B1439" t="str">
            <v>BUHLER</v>
          </cell>
          <cell r="C1439" t="str">
            <v>SPPMMS4114</v>
          </cell>
          <cell r="D1439"/>
          <cell r="E1439" t="str">
            <v>MZAF-30000-010</v>
          </cell>
          <cell r="F1439" t="str">
            <v>Segment Gate</v>
          </cell>
        </row>
        <row r="1440">
          <cell r="B1440" t="str">
            <v>BUHLER</v>
          </cell>
          <cell r="C1440" t="str">
            <v>SPPMMS4126</v>
          </cell>
          <cell r="D1440"/>
          <cell r="E1440" t="str">
            <v>DFZC-80030-810</v>
          </cell>
          <cell r="F1440" t="str">
            <v xml:space="preserve">Wear Plate Below </v>
          </cell>
        </row>
        <row r="1441">
          <cell r="B1441" t="str">
            <v>BUHLER</v>
          </cell>
          <cell r="C1441" t="str">
            <v>SPPMMS4115</v>
          </cell>
          <cell r="D1441"/>
          <cell r="E1441" t="str">
            <v>MZAV-83002-810</v>
          </cell>
          <cell r="F1441" t="str">
            <v>Deflection plate</v>
          </cell>
        </row>
        <row r="1442">
          <cell r="B1442" t="str">
            <v>BUHLER</v>
          </cell>
          <cell r="C1442" t="str">
            <v>SPPMMS4116</v>
          </cell>
          <cell r="D1442"/>
          <cell r="E1442" t="str">
            <v>MZAF-83003-810</v>
          </cell>
          <cell r="F1442" t="str">
            <v>Deflection plate</v>
          </cell>
        </row>
        <row r="1443">
          <cell r="B1443" t="str">
            <v>BUHLER</v>
          </cell>
          <cell r="C1443" t="str">
            <v>SPPMMS8624</v>
          </cell>
          <cell r="D1443" t="str">
            <v>260-001</v>
          </cell>
          <cell r="E1443" t="str">
            <v>MZAL-10260-001</v>
          </cell>
          <cell r="F1443" t="str">
            <v>DEFLECTION PLATE WEAR-RESISTANT HIGH</v>
          </cell>
        </row>
        <row r="1444">
          <cell r="B1444" t="str">
            <v>BUHLER</v>
          </cell>
          <cell r="C1444" t="str">
            <v>SPPMMS8625</v>
          </cell>
          <cell r="D1444" t="str">
            <v>MZAL-101</v>
          </cell>
          <cell r="E1444" t="str">
            <v>MZAL-10111-001</v>
          </cell>
          <cell r="F1444" t="str">
            <v>INLET BEAK TYPE</v>
          </cell>
        </row>
        <row r="1445">
          <cell r="B1445" t="str">
            <v>BUHLER</v>
          </cell>
          <cell r="C1445" t="str">
            <v>N/A</v>
          </cell>
          <cell r="D1445"/>
          <cell r="E1445" t="str">
            <v>MZAL-10117-001</v>
          </cell>
          <cell r="F1445" t="str">
            <v>SEGMENT GATE R150</v>
          </cell>
        </row>
        <row r="1446">
          <cell r="B1446" t="str">
            <v>BUHLER</v>
          </cell>
          <cell r="C1446" t="str">
            <v>SPPMMS4117</v>
          </cell>
          <cell r="D1446"/>
          <cell r="E1446" t="str">
            <v>MZAH-84007-810</v>
          </cell>
          <cell r="F1446" t="str">
            <v>Deflection plate</v>
          </cell>
        </row>
        <row r="1447">
          <cell r="B1447" t="str">
            <v>BUHLER</v>
          </cell>
          <cell r="C1447" t="str">
            <v>SPPMMS4118</v>
          </cell>
          <cell r="D1447"/>
          <cell r="E1447" t="str">
            <v>MZAF-30005-020</v>
          </cell>
          <cell r="F1447" t="str">
            <v>Inlet beak MZAG/H-12</v>
          </cell>
        </row>
        <row r="1448">
          <cell r="B1448" t="str">
            <v>BUHLER</v>
          </cell>
          <cell r="C1448" t="str">
            <v>SPPMMS3796</v>
          </cell>
          <cell r="D1448"/>
          <cell r="E1448" t="str">
            <v>RPPR-40004-010</v>
          </cell>
          <cell r="F1448" t="str">
            <v>Seal</v>
          </cell>
        </row>
        <row r="1449">
          <cell r="B1449" t="str">
            <v>BUHLER</v>
          </cell>
          <cell r="C1449" t="str">
            <v>SPPMMS4119</v>
          </cell>
          <cell r="D1449"/>
          <cell r="E1449" t="str">
            <v>RPSC-30053-010</v>
          </cell>
          <cell r="F1449" t="str">
            <v xml:space="preserve">Sealing Segment </v>
          </cell>
        </row>
        <row r="1450">
          <cell r="B1450" t="str">
            <v>BUHLER</v>
          </cell>
          <cell r="C1450" t="str">
            <v>SPPMMS4120</v>
          </cell>
          <cell r="D1450"/>
          <cell r="E1450" t="str">
            <v>MGEL-80773-810</v>
          </cell>
          <cell r="F1450" t="str">
            <v>Box</v>
          </cell>
        </row>
        <row r="1451">
          <cell r="B1451" t="str">
            <v>BUHLER</v>
          </cell>
          <cell r="C1451" t="str">
            <v>SPPMMS4122</v>
          </cell>
          <cell r="D1451"/>
          <cell r="E1451" t="str">
            <v>MVSQ-83004-820</v>
          </cell>
          <cell r="F1451" t="str">
            <v>Shaking shoe 10  MVSQ-100</v>
          </cell>
        </row>
        <row r="1452">
          <cell r="B1452" t="str">
            <v>BUHLER</v>
          </cell>
          <cell r="C1452" t="str">
            <v>SPPMMS4123</v>
          </cell>
          <cell r="D1452"/>
          <cell r="E1452" t="str">
            <v>DFZC-80006-810</v>
          </cell>
          <cell r="F1452" t="str">
            <v>Wear Plate Top</v>
          </cell>
        </row>
        <row r="1453">
          <cell r="B1453" t="str">
            <v>BUHLER</v>
          </cell>
          <cell r="C1453" t="str">
            <v>SPPMMS4124</v>
          </cell>
          <cell r="D1453"/>
          <cell r="E1453" t="str">
            <v>RPPR-82009-110</v>
          </cell>
          <cell r="F1453" t="str">
            <v>Sheet 5X520X130</v>
          </cell>
        </row>
        <row r="1454">
          <cell r="B1454" t="str">
            <v>BUHLER</v>
          </cell>
          <cell r="C1454" t="str">
            <v>SPPMMS4128</v>
          </cell>
          <cell r="D1454"/>
          <cell r="E1454" t="str">
            <v>MZAH-83009-810</v>
          </cell>
          <cell r="F1454" t="str">
            <v>Impact plate</v>
          </cell>
        </row>
        <row r="1455">
          <cell r="B1455" t="str">
            <v>BUHLER</v>
          </cell>
          <cell r="C1455" t="str">
            <v>SPPMMS4129</v>
          </cell>
          <cell r="D1455"/>
          <cell r="E1455" t="str">
            <v>UXS-23500-028</v>
          </cell>
          <cell r="F1455" t="str">
            <v>REPAIR KIT D-80 DUDK-80 to pneu.cylinder</v>
          </cell>
        </row>
        <row r="1456">
          <cell r="B1456" t="str">
            <v>BUHLER</v>
          </cell>
          <cell r="C1456" t="str">
            <v>SPPMMS4131</v>
          </cell>
          <cell r="D1456"/>
          <cell r="E1456" t="str">
            <v>UXS-23041-146</v>
          </cell>
          <cell r="F1456" t="str">
            <v>SPARE PARTS KIT DIP-80</v>
          </cell>
        </row>
        <row r="1457">
          <cell r="B1457" t="str">
            <v>BUHLER</v>
          </cell>
          <cell r="C1457" t="str">
            <v>SPPMMS4127</v>
          </cell>
          <cell r="D1457"/>
          <cell r="E1457" t="str">
            <v>UXS-23041-128</v>
          </cell>
          <cell r="F1457" t="str">
            <v>Repair kit DU-60/125 Pneumatic cylinder</v>
          </cell>
        </row>
        <row r="1458">
          <cell r="B1458" t="str">
            <v>BUHLER</v>
          </cell>
          <cell r="C1458" t="str">
            <v>SPPMMS4132</v>
          </cell>
          <cell r="D1458"/>
          <cell r="E1458" t="str">
            <v>UXS-23041-129</v>
          </cell>
          <cell r="F1458" t="str">
            <v>SPARE PART KIT DU 80</v>
          </cell>
        </row>
        <row r="1459">
          <cell r="B1459" t="str">
            <v>BUHLER</v>
          </cell>
          <cell r="C1459" t="str">
            <v>SPPMMS4130</v>
          </cell>
          <cell r="D1459"/>
          <cell r="E1459" t="str">
            <v>UXS-23041-147</v>
          </cell>
          <cell r="F1459" t="str">
            <v>SPARE PARTS KIT DIP-100</v>
          </cell>
        </row>
        <row r="1460">
          <cell r="B1460" t="str">
            <v>BUHLER</v>
          </cell>
          <cell r="C1460" t="str">
            <v>SPPMMS4132</v>
          </cell>
          <cell r="D1460"/>
          <cell r="E1460" t="str">
            <v>UNS-16200-998</v>
          </cell>
          <cell r="F1460" t="str">
            <v>Repair kit for  WKJ   (WKV - 5/1)</v>
          </cell>
        </row>
        <row r="1461">
          <cell r="B1461" t="str">
            <v>BUHLER</v>
          </cell>
          <cell r="C1461" t="str">
            <v>SPPMMS4133</v>
          </cell>
          <cell r="D1461"/>
          <cell r="E1461" t="str">
            <v>UXS-23041-134</v>
          </cell>
          <cell r="F1461" t="str">
            <v>Repair kit for SDV40/50-25</v>
          </cell>
        </row>
        <row r="1462">
          <cell r="B1462" t="str">
            <v>BUHLER</v>
          </cell>
          <cell r="C1462" t="str">
            <v>SPPMMS4135</v>
          </cell>
          <cell r="D1462"/>
          <cell r="E1462" t="str">
            <v>UXS-23041-127</v>
          </cell>
          <cell r="F1462" t="str">
            <v>REPAIR KIT FOR SD/SDA 30</v>
          </cell>
        </row>
        <row r="1463">
          <cell r="B1463" t="str">
            <v>BUHLER</v>
          </cell>
          <cell r="C1463" t="str">
            <v>SPPMMS4136</v>
          </cell>
          <cell r="D1463"/>
          <cell r="E1463" t="str">
            <v>UYZ-36188-555</v>
          </cell>
          <cell r="F1463" t="str">
            <v xml:space="preserve">SPARE PART KIT  </v>
          </cell>
        </row>
        <row r="1464">
          <cell r="B1464" t="str">
            <v>BUHLER</v>
          </cell>
          <cell r="C1464" t="str">
            <v>SPPMMS0124</v>
          </cell>
          <cell r="D1464"/>
          <cell r="E1464" t="str">
            <v>MVSQ-83004-810</v>
          </cell>
          <cell r="F1464" t="str">
            <v>Shaking shoe 10  MVSQ-60</v>
          </cell>
        </row>
        <row r="1465">
          <cell r="B1465" t="str">
            <v>BUHLER</v>
          </cell>
          <cell r="C1465" t="str">
            <v>SPPMMS8827</v>
          </cell>
          <cell r="D1465" t="str">
            <v>10245-01</v>
          </cell>
          <cell r="E1465" t="str">
            <v>MAYK-10245-010</v>
          </cell>
          <cell r="F1465" t="str">
            <v>SEALING PACK DN140</v>
          </cell>
        </row>
        <row r="1466">
          <cell r="B1466" t="str">
            <v>BUHLER</v>
          </cell>
          <cell r="C1466" t="str">
            <v>SPPMMS8863</v>
          </cell>
          <cell r="D1466" t="str">
            <v>80302-04</v>
          </cell>
          <cell r="E1466" t="str">
            <v>MSDF-80302-040</v>
          </cell>
          <cell r="F1466" t="str">
            <v>TIMING BELT GATES POWER 5MR</v>
          </cell>
        </row>
        <row r="1467">
          <cell r="B1467" t="str">
            <v>BUHLER</v>
          </cell>
          <cell r="C1467" t="str">
            <v>SPPMMS4125</v>
          </cell>
          <cell r="D1467"/>
          <cell r="E1467" t="str">
            <v>DFZC-80020-810</v>
          </cell>
          <cell r="F1467" t="str">
            <v>Cross member below</v>
          </cell>
        </row>
        <row r="1468">
          <cell r="B1468" t="str">
            <v>BUHLER</v>
          </cell>
          <cell r="C1468" t="str">
            <v>SPPMMS0125</v>
          </cell>
          <cell r="D1468"/>
          <cell r="E1468" t="str">
            <v>UVV-00097-678</v>
          </cell>
          <cell r="F1468" t="str">
            <v xml:space="preserve">Pneum Rotary Drive EB-5 1SYD </v>
          </cell>
        </row>
        <row r="1469">
          <cell r="B1469" t="str">
            <v>BUHLER</v>
          </cell>
          <cell r="C1469" t="str">
            <v>SPPMMS4121</v>
          </cell>
          <cell r="D1469"/>
          <cell r="E1469" t="str">
            <v>DFZC-80001-810</v>
          </cell>
          <cell r="F1469" t="str">
            <v>Wear Plate Inlet</v>
          </cell>
        </row>
        <row r="1470">
          <cell r="B1470" t="str">
            <v>BUHLER</v>
          </cell>
          <cell r="C1470" t="str">
            <v>SPPMMS5368</v>
          </cell>
          <cell r="D1470"/>
          <cell r="E1470" t="str">
            <v>UNN-32034-032</v>
          </cell>
          <cell r="F1470" t="str">
            <v xml:space="preserve">LATCH CLOSURE SOUTHCO TYPE 62-30-25 MATTE BLACK </v>
          </cell>
        </row>
        <row r="1471">
          <cell r="B1471" t="str">
            <v>BUHLER</v>
          </cell>
          <cell r="C1471" t="str">
            <v>SPPMMS4264</v>
          </cell>
          <cell r="D1471"/>
          <cell r="E1471" t="str">
            <v>MDDM-50260-010</v>
          </cell>
          <cell r="F1471" t="str">
            <v>Timing Belt Pinion 25Teeth RPP5</v>
          </cell>
        </row>
        <row r="1472">
          <cell r="B1472" t="str">
            <v>BUHLER</v>
          </cell>
          <cell r="C1472" t="str">
            <v>SPPMMS4265</v>
          </cell>
          <cell r="D1472"/>
          <cell r="E1472" t="str">
            <v>MDDM-50257-010</v>
          </cell>
          <cell r="F1472" t="str">
            <v>Timing Belt Pinion 54Teeth RPP5</v>
          </cell>
        </row>
        <row r="1473">
          <cell r="B1473" t="str">
            <v>BUHLER</v>
          </cell>
          <cell r="C1473" t="str">
            <v>SPPMMS6830</v>
          </cell>
          <cell r="D1473"/>
          <cell r="E1473" t="str">
            <v>MDDM-50259-010</v>
          </cell>
          <cell r="F1473" t="str">
            <v>TIMING BELT PULLEY Z=34 RPP5</v>
          </cell>
        </row>
        <row r="1474">
          <cell r="B1474" t="str">
            <v>BUHLER</v>
          </cell>
          <cell r="C1474" t="str">
            <v>SPPMMS6830</v>
          </cell>
          <cell r="D1474"/>
          <cell r="E1474" t="str">
            <v>MDDM-50258-010</v>
          </cell>
          <cell r="F1474" t="str">
            <v xml:space="preserve">TIMING BELT PULLEY Z=60 RPP5 </v>
          </cell>
        </row>
        <row r="1475">
          <cell r="B1475" t="str">
            <v>BUHLER</v>
          </cell>
          <cell r="C1475" t="str">
            <v>SPPMMS5361</v>
          </cell>
          <cell r="D1475"/>
          <cell r="E1475" t="str">
            <v>UNN-32040-085</v>
          </cell>
          <cell r="F1475" t="str">
            <v xml:space="preserve">HOOK TO TONGS SIZE 70 NICKEL PLATED EYELET ROTATABLE </v>
          </cell>
        </row>
        <row r="1476">
          <cell r="B1476" t="str">
            <v>BUHLER</v>
          </cell>
          <cell r="C1476" t="str">
            <v>SPPMMS8864</v>
          </cell>
          <cell r="D1476" t="str">
            <v>80304-01</v>
          </cell>
          <cell r="E1476" t="str">
            <v>MSDF-80304-010</v>
          </cell>
          <cell r="F1476" t="str">
            <v>TIMING BELT PULLEY 5MR</v>
          </cell>
        </row>
        <row r="1477">
          <cell r="B1477" t="str">
            <v>BUHLER</v>
          </cell>
          <cell r="C1477" t="str">
            <v>SPPMMS8843</v>
          </cell>
          <cell r="D1477" t="str">
            <v>5008-810</v>
          </cell>
          <cell r="E1477" t="str">
            <v>MWP-85008-810</v>
          </cell>
          <cell r="F1477" t="str">
            <v>LINK FORK</v>
          </cell>
        </row>
        <row r="1478">
          <cell r="B1478" t="str">
            <v>BUHLER</v>
          </cell>
          <cell r="C1478" t="str">
            <v>SPPMMS5365</v>
          </cell>
          <cell r="D1478"/>
          <cell r="E1478" t="str">
            <v>MWPK-83033-810</v>
          </cell>
          <cell r="F1478" t="str">
            <v xml:space="preserve">CLAMPING BRACKET LEFT </v>
          </cell>
        </row>
        <row r="1479">
          <cell r="B1479" t="str">
            <v>BUHLER</v>
          </cell>
          <cell r="C1479" t="str">
            <v>SPPMMS5366</v>
          </cell>
          <cell r="D1479"/>
          <cell r="E1479" t="str">
            <v>MWPK-83033-820</v>
          </cell>
          <cell r="F1479" t="str">
            <v xml:space="preserve">CLAMPING BRACKET RIGHT </v>
          </cell>
        </row>
        <row r="1480">
          <cell r="B1480" t="str">
            <v>BUHLER</v>
          </cell>
          <cell r="C1480" t="str">
            <v>SPPMMS5560</v>
          </cell>
          <cell r="D1480"/>
          <cell r="E1480" t="str">
            <v>UNN-64501-106</v>
          </cell>
          <cell r="F1480" t="str">
            <v xml:space="preserve">TIMING BELT 1890-14M-40 </v>
          </cell>
        </row>
        <row r="1481">
          <cell r="B1481" t="str">
            <v>BUHLER</v>
          </cell>
          <cell r="C1481" t="str">
            <v>SPPMMS4142</v>
          </cell>
          <cell r="D1481"/>
          <cell r="E1481" t="str">
            <v>UNN-64503-051</v>
          </cell>
          <cell r="F1481" t="str">
            <v>Timing Belt Specical Lenth 1552MM Design Version With Fabric Reinforced</v>
          </cell>
        </row>
        <row r="1482">
          <cell r="B1482" t="str">
            <v>BUHLER</v>
          </cell>
          <cell r="C1482" t="str">
            <v>SPPMMS4139</v>
          </cell>
          <cell r="D1482"/>
          <cell r="E1482" t="str">
            <v>UNN-64006-009</v>
          </cell>
          <cell r="F1482" t="str">
            <v>Belt Poly -V 5.0/3.56X925 Type 12PK 925 12Rib</v>
          </cell>
        </row>
        <row r="1483">
          <cell r="B1483" t="str">
            <v>BUHLER</v>
          </cell>
          <cell r="C1483" t="str">
            <v>SPPMMS4147</v>
          </cell>
          <cell r="D1483"/>
          <cell r="E1483" t="str">
            <v>UNN-64501-049</v>
          </cell>
          <cell r="F1483" t="str">
            <v>Timing Belt ISORAN 2080-8M-30 HTD 8M</v>
          </cell>
        </row>
        <row r="1484">
          <cell r="B1484" t="str">
            <v>BUHLER</v>
          </cell>
          <cell r="C1484" t="str">
            <v>SPPMMS4146</v>
          </cell>
          <cell r="D1484"/>
          <cell r="E1484" t="str">
            <v>UNN-64508-217</v>
          </cell>
          <cell r="F1484" t="str">
            <v>Timing Belt ISORAN 32X420</v>
          </cell>
        </row>
        <row r="1485">
          <cell r="B1485" t="str">
            <v>BUHLER</v>
          </cell>
          <cell r="C1485" t="str">
            <v>SPPMMS4143</v>
          </cell>
          <cell r="D1485"/>
          <cell r="E1485" t="str">
            <v>UNN-64508-223</v>
          </cell>
          <cell r="F1485" t="str">
            <v>Timing Belt ISORAN 32X475</v>
          </cell>
        </row>
        <row r="1486">
          <cell r="B1486" t="str">
            <v>BUHLER</v>
          </cell>
          <cell r="C1486" t="str">
            <v>SPPMMS4148</v>
          </cell>
          <cell r="D1486"/>
          <cell r="E1486" t="str">
            <v>UNN-64508-224</v>
          </cell>
          <cell r="F1486" t="str">
            <v>Timing Belt ISORAN 32X500</v>
          </cell>
        </row>
        <row r="1487">
          <cell r="B1487" t="str">
            <v>BUHLER</v>
          </cell>
          <cell r="C1487" t="str">
            <v>SPPMMS4145</v>
          </cell>
          <cell r="D1487"/>
          <cell r="E1487" t="str">
            <v>PAN-83088-910</v>
          </cell>
          <cell r="F1487" t="str">
            <v>AIR CONTROL</v>
          </cell>
        </row>
        <row r="1488">
          <cell r="B1488" t="str">
            <v>BUHLER</v>
          </cell>
          <cell r="C1488" t="str">
            <v>SPPMMS8858</v>
          </cell>
          <cell r="D1488" t="str">
            <v>302-020</v>
          </cell>
          <cell r="E1488" t="str">
            <v>MSDF-80302-020</v>
          </cell>
          <cell r="F1488" t="str">
            <v>SECUREX SLIPPAGE HUB T15/40</v>
          </cell>
        </row>
        <row r="1489">
          <cell r="B1489" t="str">
            <v>BUHLER</v>
          </cell>
          <cell r="C1489" t="str">
            <v>SPPMMS8830</v>
          </cell>
          <cell r="D1489" t="str">
            <v>30017-01</v>
          </cell>
          <cell r="E1489" t="str">
            <v>MWJ-30017-010</v>
          </cell>
          <cell r="F1489" t="str">
            <v>ECCENTRIC SHAFT</v>
          </cell>
        </row>
        <row r="1490">
          <cell r="B1490" t="str">
            <v>BUHLER</v>
          </cell>
          <cell r="C1490" t="str">
            <v>SPPMMS8838</v>
          </cell>
          <cell r="D1490" t="str">
            <v>80002-81</v>
          </cell>
          <cell r="E1490" t="str">
            <v>MSDF-80002-810</v>
          </cell>
          <cell r="F1490" t="str">
            <v>COLLER</v>
          </cell>
        </row>
        <row r="1491">
          <cell r="B1491" t="str">
            <v>BUHLER</v>
          </cell>
          <cell r="C1491" t="str">
            <v>SPPMMS8857</v>
          </cell>
          <cell r="D1491" t="str">
            <v>997-001</v>
          </cell>
          <cell r="E1491" t="str">
            <v>MJZH-10997-001</v>
          </cell>
          <cell r="F1491" t="str">
            <v xml:space="preserve">SEALING RING </v>
          </cell>
        </row>
        <row r="1492">
          <cell r="B1492" t="str">
            <v>BUHLER</v>
          </cell>
          <cell r="C1492" t="str">
            <v>SPPMMS5363</v>
          </cell>
          <cell r="D1492"/>
          <cell r="E1492" t="str">
            <v>MPS-40135-010</v>
          </cell>
          <cell r="F1492" t="str">
            <v>10 SETS COUPLING FOR SPIDER AIRLOCK TABLE MPS-40135-010</v>
          </cell>
        </row>
        <row r="1493">
          <cell r="B1493" t="str">
            <v>BUHLER</v>
          </cell>
          <cell r="C1493" t="str">
            <v>SPPMMS8825</v>
          </cell>
          <cell r="D1493" t="str">
            <v>50053-21</v>
          </cell>
          <cell r="E1493" t="str">
            <v>UXN-50053-213</v>
          </cell>
          <cell r="F1493" t="str">
            <v>CLUTCH 28H7/95X94</v>
          </cell>
        </row>
        <row r="1494">
          <cell r="B1494" t="str">
            <v>BUHLER</v>
          </cell>
          <cell r="C1494" t="str">
            <v>SPPMMS8824</v>
          </cell>
          <cell r="D1494" t="str">
            <v>50053-21</v>
          </cell>
          <cell r="E1494" t="str">
            <v>UXN-50053-211</v>
          </cell>
          <cell r="F1494" t="str">
            <v>CLUTCH 38H7/95X94</v>
          </cell>
        </row>
        <row r="1495">
          <cell r="B1495" t="str">
            <v>BUHLER</v>
          </cell>
          <cell r="C1495" t="str">
            <v>SPPMMS4156</v>
          </cell>
          <cell r="D1495"/>
          <cell r="E1495" t="str">
            <v>UNN-48119-003</v>
          </cell>
          <cell r="F1495" t="str">
            <v xml:space="preserve">Cross joint </v>
          </cell>
        </row>
        <row r="1496">
          <cell r="B1496" t="str">
            <v>BUHLER</v>
          </cell>
          <cell r="C1496" t="str">
            <v>SPPMMS4154</v>
          </cell>
          <cell r="D1496"/>
          <cell r="E1496" t="str">
            <v>MOZJ-83003-810</v>
          </cell>
          <cell r="F1496" t="str">
            <v>Beater bar 60%</v>
          </cell>
        </row>
        <row r="1497">
          <cell r="B1497" t="str">
            <v>BUHLER</v>
          </cell>
          <cell r="C1497" t="str">
            <v>SPPMMS4155</v>
          </cell>
          <cell r="D1497"/>
          <cell r="E1497" t="str">
            <v>MOZJ-83010-810</v>
          </cell>
          <cell r="F1497" t="str">
            <v>Beater bar 70%</v>
          </cell>
        </row>
        <row r="1498">
          <cell r="B1498" t="str">
            <v>BUHLER</v>
          </cell>
          <cell r="C1498" t="str">
            <v>SPPMMS4149</v>
          </cell>
          <cell r="D1498"/>
          <cell r="E1498" t="str">
            <v>UNN-84122-001</v>
          </cell>
          <cell r="F1498" t="str">
            <v>PUSH ROD HEAD 18X50</v>
          </cell>
        </row>
        <row r="1499">
          <cell r="B1499" t="str">
            <v>BUHLER</v>
          </cell>
          <cell r="C1499" t="str">
            <v>SPPMMS4158</v>
          </cell>
          <cell r="D1499"/>
          <cell r="E1499" t="str">
            <v>UNS-53004-005</v>
          </cell>
          <cell r="F1499" t="str">
            <v>THROTTLE SILENCER G 3/4,</v>
          </cell>
        </row>
        <row r="1500">
          <cell r="B1500" t="str">
            <v>BUHLER</v>
          </cell>
          <cell r="C1500" t="str">
            <v>SPPMMS8833</v>
          </cell>
          <cell r="D1500" t="str">
            <v>1788-001</v>
          </cell>
          <cell r="E1500" t="str">
            <v>MANW-11788-001</v>
          </cell>
          <cell r="F1500" t="str">
            <v>FASTENING BRACKET</v>
          </cell>
        </row>
        <row r="1501">
          <cell r="B1501" t="str">
            <v>BUHLER</v>
          </cell>
          <cell r="C1501" t="str">
            <v>SPPMMS0128</v>
          </cell>
          <cell r="D1501"/>
          <cell r="E1501" t="str">
            <v>SK3162</v>
          </cell>
          <cell r="F1501" t="str">
            <v>FAN GRILL</v>
          </cell>
        </row>
        <row r="1502">
          <cell r="B1502" t="str">
            <v>BUHLER</v>
          </cell>
          <cell r="C1502" t="str">
            <v>SPPMMS0131</v>
          </cell>
          <cell r="D1502"/>
          <cell r="E1502" t="str">
            <v>SK31511</v>
          </cell>
          <cell r="F1502" t="str">
            <v>FAN GRILL</v>
          </cell>
        </row>
        <row r="1503">
          <cell r="B1503" t="str">
            <v>BUHLER</v>
          </cell>
          <cell r="C1503" t="str">
            <v>SPPMMS0129</v>
          </cell>
          <cell r="D1503"/>
          <cell r="E1503" t="str">
            <v>SK31512</v>
          </cell>
          <cell r="F1503" t="str">
            <v>FAN GRILL</v>
          </cell>
        </row>
        <row r="1504">
          <cell r="B1504" t="str">
            <v>BUHLER</v>
          </cell>
          <cell r="C1504" t="str">
            <v>SPPMMS0130</v>
          </cell>
          <cell r="D1504"/>
          <cell r="E1504" t="str">
            <v>SK31513</v>
          </cell>
          <cell r="F1504" t="str">
            <v>FAN GRILL</v>
          </cell>
        </row>
        <row r="1505">
          <cell r="B1505" t="str">
            <v>BUHLER</v>
          </cell>
          <cell r="C1505" t="str">
            <v>SPPMMS0126</v>
          </cell>
          <cell r="D1505"/>
          <cell r="E1505" t="str">
            <v>AO9117</v>
          </cell>
          <cell r="F1505" t="str">
            <v>PURGE EXAUST MUFFLER</v>
          </cell>
        </row>
        <row r="1506">
          <cell r="B1506" t="str">
            <v>BUHLER</v>
          </cell>
          <cell r="C1506" t="str">
            <v>SPPMMS4163</v>
          </cell>
          <cell r="D1506"/>
          <cell r="E1506" t="str">
            <v>UNN-24046-101</v>
          </cell>
          <cell r="F1506" t="str">
            <v>Pressure controller ,Screw in Throttle GR-18S-BUZ G 1/8"</v>
          </cell>
        </row>
        <row r="1507">
          <cell r="B1507" t="str">
            <v>BUHLER</v>
          </cell>
          <cell r="C1507" t="str">
            <v>SPPMMS4157</v>
          </cell>
          <cell r="D1507"/>
          <cell r="E1507" t="str">
            <v>MHXF-83017-810</v>
          </cell>
          <cell r="F1507" t="str">
            <v xml:space="preserve">BEATER BAR, </v>
          </cell>
        </row>
        <row r="1508">
          <cell r="B1508" t="str">
            <v>BUHLER</v>
          </cell>
          <cell r="C1508" t="str">
            <v>SPPMMS5347</v>
          </cell>
          <cell r="D1508"/>
          <cell r="E1508" t="str">
            <v>UNS-53003-005</v>
          </cell>
          <cell r="F1508" t="str">
            <v xml:space="preserve">SILENCER PSS-38 G3/8" </v>
          </cell>
        </row>
        <row r="1509">
          <cell r="B1509" t="str">
            <v>BUHLER</v>
          </cell>
          <cell r="C1509" t="str">
            <v>SPPMMS4161</v>
          </cell>
          <cell r="D1509"/>
          <cell r="E1509" t="str">
            <v>MDD-50391-010</v>
          </cell>
          <cell r="F1509" t="str">
            <v>Bearing Bolt</v>
          </cell>
        </row>
        <row r="1510">
          <cell r="B1510" t="str">
            <v>BUHLER</v>
          </cell>
          <cell r="C1510" t="str">
            <v>SPPMMS0127</v>
          </cell>
          <cell r="D1510"/>
          <cell r="E1510" t="str">
            <v>1827000006</v>
          </cell>
          <cell r="F1510" t="str">
            <v>SILENCER</v>
          </cell>
        </row>
        <row r="1511">
          <cell r="B1511" t="str">
            <v>BUHLER</v>
          </cell>
          <cell r="C1511" t="str">
            <v>SPPMMS4166</v>
          </cell>
          <cell r="D1511"/>
          <cell r="E1511" t="str">
            <v>UNS-53003-002</v>
          </cell>
          <cell r="F1511" t="str">
            <v>Silencer PSS-18 G1/8"</v>
          </cell>
        </row>
        <row r="1512">
          <cell r="B1512" t="str">
            <v>BUHLER</v>
          </cell>
          <cell r="C1512" t="str">
            <v>SPPMMS4162</v>
          </cell>
          <cell r="D1512"/>
          <cell r="E1512" t="str">
            <v>MVRX-50008-010</v>
          </cell>
          <cell r="F1512" t="str">
            <v>Silencer PSS-38 G1/8"</v>
          </cell>
        </row>
        <row r="1513">
          <cell r="B1513" t="str">
            <v>BUHLER</v>
          </cell>
          <cell r="C1513" t="str">
            <v>SPPMMS4164</v>
          </cell>
          <cell r="D1513"/>
          <cell r="E1513" t="str">
            <v>UNR-56223-012</v>
          </cell>
          <cell r="F1513" t="str">
            <v>SYNTHETIC HOSE 6/4</v>
          </cell>
        </row>
        <row r="1514">
          <cell r="B1514" t="str">
            <v>BUHLER</v>
          </cell>
          <cell r="C1514" t="str">
            <v>SPPMMS4165</v>
          </cell>
          <cell r="D1514"/>
          <cell r="E1514" t="str">
            <v>UNR-56223-014</v>
          </cell>
          <cell r="F1514" t="str">
            <v xml:space="preserve">SYNTHETIC HOSE D8 </v>
          </cell>
        </row>
        <row r="1515">
          <cell r="B1515" t="str">
            <v>BUHLER</v>
          </cell>
          <cell r="C1515" t="str">
            <v>SPPMMS4159</v>
          </cell>
          <cell r="D1515"/>
          <cell r="E1515" t="str">
            <v>UNR-26004-004</v>
          </cell>
          <cell r="F1515" t="str">
            <v>BRASS TUBE 6X4MM</v>
          </cell>
        </row>
        <row r="1516">
          <cell r="B1516" t="str">
            <v>BUHLER</v>
          </cell>
          <cell r="C1516" t="str">
            <v>SPPMMS4150</v>
          </cell>
          <cell r="D1516"/>
          <cell r="E1516" t="str">
            <v>UXR-56207-063</v>
          </cell>
          <cell r="F1516" t="str">
            <v>POLYMID HOSE D=10/7.5 PA11/12 Black</v>
          </cell>
        </row>
        <row r="1517">
          <cell r="B1517" t="str">
            <v>BUHLER</v>
          </cell>
          <cell r="C1517" t="str">
            <v>SPPMMS4167</v>
          </cell>
          <cell r="D1517"/>
          <cell r="E1517" t="str">
            <v>UXN-24038-230</v>
          </cell>
          <cell r="F1517" t="str">
            <v xml:space="preserve">Screw on connection </v>
          </cell>
        </row>
        <row r="1518">
          <cell r="B1518" t="str">
            <v>BUHLER</v>
          </cell>
          <cell r="C1518" t="str">
            <v>SPPMMS4169</v>
          </cell>
          <cell r="D1518"/>
          <cell r="E1518" t="str">
            <v>UXR-56601-056</v>
          </cell>
          <cell r="F1518" t="str">
            <v>WATER HOSE D=13/20</v>
          </cell>
        </row>
        <row r="1519">
          <cell r="B1519" t="str">
            <v>BUHLER</v>
          </cell>
          <cell r="C1519" t="str">
            <v>SPPMMS4160</v>
          </cell>
          <cell r="D1519"/>
          <cell r="E1519" t="str">
            <v>UXR-56601-006</v>
          </cell>
          <cell r="F1519" t="str">
            <v>Hose D=13/6</v>
          </cell>
        </row>
        <row r="1520">
          <cell r="B1520" t="str">
            <v>BUHLER</v>
          </cell>
          <cell r="C1520" t="str">
            <v>SPPMMS4168</v>
          </cell>
          <cell r="D1520"/>
          <cell r="E1520" t="str">
            <v>UXR-56223-006</v>
          </cell>
          <cell r="F1520" t="str">
            <v>PLASTIC HOSE 6/9</v>
          </cell>
        </row>
        <row r="1521">
          <cell r="B1521" t="str">
            <v>BUHLER</v>
          </cell>
          <cell r="C1521" t="str">
            <v>SPPMMS4179</v>
          </cell>
          <cell r="D1521"/>
          <cell r="E1521" t="str">
            <v>UNR-56223-020</v>
          </cell>
          <cell r="F1521" t="str">
            <v>SYNTHETIC HOSE 15/12 Blue pvc</v>
          </cell>
        </row>
        <row r="1522">
          <cell r="B1522" t="str">
            <v>BUHLER</v>
          </cell>
          <cell r="C1522" t="str">
            <v>SPPMMS4172</v>
          </cell>
          <cell r="D1522"/>
          <cell r="E1522" t="str">
            <v>UNN-24036-004</v>
          </cell>
          <cell r="F1522" t="str">
            <v>Angle union</v>
          </cell>
        </row>
        <row r="1523">
          <cell r="B1523" t="str">
            <v>BUHLER</v>
          </cell>
          <cell r="C1523" t="str">
            <v>SPPMMS4171</v>
          </cell>
          <cell r="D1523"/>
          <cell r="E1523" t="str">
            <v>UNN-24036-086</v>
          </cell>
          <cell r="F1523" t="str">
            <v>Screw in union</v>
          </cell>
        </row>
        <row r="1524">
          <cell r="B1524" t="str">
            <v>BUHLER</v>
          </cell>
          <cell r="C1524" t="str">
            <v>SPPMMS8831</v>
          </cell>
          <cell r="D1524" t="str">
            <v>4038-049</v>
          </cell>
          <cell r="E1524" t="str">
            <v>UNN-24038-049</v>
          </cell>
          <cell r="F1524" t="str">
            <v>ELBOW SCREW UNION G1/4"</v>
          </cell>
        </row>
        <row r="1525">
          <cell r="B1525" t="str">
            <v>BUHLER</v>
          </cell>
          <cell r="C1525" t="str">
            <v>SPPMMS4174</v>
          </cell>
          <cell r="D1525"/>
          <cell r="E1525" t="str">
            <v>UXN-24038-206</v>
          </cell>
          <cell r="F1525" t="str">
            <v>ANGLE UNION D=6MM, G=1/8"</v>
          </cell>
        </row>
        <row r="1526">
          <cell r="B1526" t="str">
            <v>BUHLER</v>
          </cell>
          <cell r="C1526" t="str">
            <v>SPPMMS4173</v>
          </cell>
          <cell r="D1526"/>
          <cell r="E1526" t="str">
            <v>UXN-24038-209</v>
          </cell>
          <cell r="F1526" t="str">
            <v>CONNECTION PLUG STRAIGHT 6mm</v>
          </cell>
        </row>
        <row r="1527">
          <cell r="B1527" t="str">
            <v>BUHLER</v>
          </cell>
          <cell r="C1527" t="str">
            <v>SPPMMS4175</v>
          </cell>
          <cell r="D1527"/>
          <cell r="E1527" t="str">
            <v>UXN-24038-211</v>
          </cell>
          <cell r="F1527" t="str">
            <v>CONNECTOR SCREW D=10MM,R=1/4"</v>
          </cell>
        </row>
        <row r="1528">
          <cell r="B1528" t="str">
            <v>BUHLER</v>
          </cell>
          <cell r="C1528" t="str">
            <v>SPPMMS4176</v>
          </cell>
          <cell r="D1528"/>
          <cell r="E1528" t="str">
            <v>UXN-24038-210</v>
          </cell>
          <cell r="F1528" t="str">
            <v>SWIVEL SCREWING T 6 1/8' double</v>
          </cell>
        </row>
        <row r="1529">
          <cell r="B1529" t="str">
            <v>BUHLER</v>
          </cell>
          <cell r="C1529" t="str">
            <v>SPPMMS4177</v>
          </cell>
          <cell r="D1529"/>
          <cell r="E1529" t="str">
            <v>UXN-24038-212</v>
          </cell>
          <cell r="F1529" t="str">
            <v>CONNECTOR ANGLE SCREW D=10MM,R=1/4"</v>
          </cell>
        </row>
        <row r="1530">
          <cell r="B1530" t="str">
            <v>BUHLER</v>
          </cell>
          <cell r="C1530" t="str">
            <v>SPPMMS4178</v>
          </cell>
          <cell r="D1530"/>
          <cell r="E1530" t="str">
            <v>UXR-56207-062</v>
          </cell>
          <cell r="F1530" t="str">
            <v>POLYAMID HOSE D=6/4 PA11 Black</v>
          </cell>
        </row>
        <row r="1531">
          <cell r="B1531" t="str">
            <v>BUHLER</v>
          </cell>
          <cell r="C1531" t="str">
            <v>SPPMMS4170</v>
          </cell>
          <cell r="D1531"/>
          <cell r="E1531" t="str">
            <v>UNR-56641-005</v>
          </cell>
          <cell r="F1531" t="str">
            <v xml:space="preserve">HOSE D=8/5.5 PUR BLACK, </v>
          </cell>
        </row>
        <row r="1532">
          <cell r="B1532" t="str">
            <v>BUHLER</v>
          </cell>
          <cell r="C1532" t="str">
            <v>SPPMMS4180</v>
          </cell>
          <cell r="D1532"/>
          <cell r="E1532" t="str">
            <v>UNR-56223-016</v>
          </cell>
          <cell r="F1532" t="str">
            <v>SYNTHETIC HOSE 10/8 Blue PVC</v>
          </cell>
        </row>
        <row r="1533">
          <cell r="B1533" t="str">
            <v>BUHLER</v>
          </cell>
          <cell r="C1533" t="str">
            <v>SPPMMS4182</v>
          </cell>
          <cell r="D1533"/>
          <cell r="E1533" t="str">
            <v>UNR-56223-018</v>
          </cell>
          <cell r="F1533" t="str">
            <v>SYNTHETIC HOSE 12/10 blue pvc</v>
          </cell>
        </row>
        <row r="1534">
          <cell r="B1534" t="str">
            <v>BUHLER</v>
          </cell>
          <cell r="C1534" t="str">
            <v>SPPMMS4284</v>
          </cell>
          <cell r="D1534"/>
          <cell r="E1534" t="str">
            <v>MHXF-82100-810</v>
          </cell>
          <cell r="F1534" t="str">
            <v xml:space="preserve">JACKET HALF 30/150 GAP WIDTH 1MM, </v>
          </cell>
        </row>
        <row r="1535">
          <cell r="B1535" t="str">
            <v>UNION SPECIAL</v>
          </cell>
          <cell r="C1535" t="str">
            <v>SPPMMS0678</v>
          </cell>
          <cell r="D1535"/>
          <cell r="E1535" t="str">
            <v>BC211P16</v>
          </cell>
          <cell r="F1535" t="str">
            <v>NEEDLE BAG CLOSING MACHINE</v>
          </cell>
        </row>
        <row r="1536">
          <cell r="B1536" t="str">
            <v>UNION SPECIAL</v>
          </cell>
          <cell r="C1536" t="str">
            <v>N/A</v>
          </cell>
          <cell r="D1536"/>
          <cell r="E1536" t="str">
            <v>2200AS</v>
          </cell>
          <cell r="F1536" t="str">
            <v>PORTABLE BAG CLOSER</v>
          </cell>
        </row>
        <row r="1537">
          <cell r="B1537" t="str">
            <v>BUHLER</v>
          </cell>
          <cell r="C1537" t="str">
            <v>SPPMMS8847</v>
          </cell>
          <cell r="D1537" t="str">
            <v>2006-810</v>
          </cell>
          <cell r="E1537" t="str">
            <v>MPAQ-82006-810</v>
          </cell>
          <cell r="F1537" t="str">
            <v>MOTOR PLATE</v>
          </cell>
        </row>
        <row r="1538">
          <cell r="B1538" t="str">
            <v>BUHLER</v>
          </cell>
          <cell r="C1538" t="str">
            <v>SPPMMS8821</v>
          </cell>
          <cell r="D1538" t="str">
            <v>3006-810</v>
          </cell>
          <cell r="E1538" t="str">
            <v>MPAQ-83006-810</v>
          </cell>
          <cell r="F1538" t="str">
            <v>BOTTOM</v>
          </cell>
        </row>
        <row r="1539">
          <cell r="B1539" t="str">
            <v>BUHLER</v>
          </cell>
          <cell r="C1539" t="str">
            <v>SPPMMS4730</v>
          </cell>
          <cell r="D1539" t="str">
            <v>4007-810</v>
          </cell>
          <cell r="E1539" t="str">
            <v>MPAQ-84007-810</v>
          </cell>
          <cell r="F1539" t="str">
            <v>GUIDE</v>
          </cell>
        </row>
        <row r="1540">
          <cell r="B1540" t="str">
            <v>BUHLER</v>
          </cell>
          <cell r="C1540" t="str">
            <v>N/A</v>
          </cell>
          <cell r="D1540"/>
          <cell r="E1540" t="str">
            <v>BSAA-10012-001</v>
          </cell>
          <cell r="F1540" t="str">
            <v>GUARD PANEL GOOD PRODUCT</v>
          </cell>
        </row>
        <row r="1541">
          <cell r="B1541" t="str">
            <v>UNION SPECIAL</v>
          </cell>
          <cell r="C1541" t="str">
            <v>SPPMMS4562</v>
          </cell>
          <cell r="D1541"/>
          <cell r="E1541" t="str">
            <v>22894K</v>
          </cell>
          <cell r="F1541" t="str">
            <v xml:space="preserve">SCREW  </v>
          </cell>
        </row>
        <row r="1542">
          <cell r="B1542" t="str">
            <v>UNION SPECIAL</v>
          </cell>
          <cell r="C1542" t="str">
            <v>SPPMMS4544</v>
          </cell>
          <cell r="D1542"/>
          <cell r="E1542" t="str">
            <v>94</v>
          </cell>
          <cell r="F1542" t="str">
            <v>SCREW</v>
          </cell>
        </row>
        <row r="1543">
          <cell r="B1543" t="str">
            <v>UNION SPECIAL</v>
          </cell>
          <cell r="C1543" t="str">
            <v>SPPMMS4545</v>
          </cell>
          <cell r="D1543"/>
          <cell r="E1543" t="str">
            <v>96</v>
          </cell>
          <cell r="F1543" t="str">
            <v>SCREW</v>
          </cell>
        </row>
        <row r="1544">
          <cell r="B1544" t="str">
            <v>UNION SPECIAL</v>
          </cell>
          <cell r="C1544" t="str">
            <v>SPPMMS0542</v>
          </cell>
          <cell r="D1544"/>
          <cell r="E1544" t="str">
            <v>XXAU-01006-480</v>
          </cell>
          <cell r="F1544" t="str">
            <v>Lens head screw cylinder head Screw 22891</v>
          </cell>
        </row>
        <row r="1545">
          <cell r="B1545" t="str">
            <v>UNION SPECIAL</v>
          </cell>
          <cell r="C1545" t="str">
            <v>SPPMMS0723</v>
          </cell>
          <cell r="D1545"/>
          <cell r="E1545" t="str">
            <v>SS9151120CP</v>
          </cell>
          <cell r="F1545" t="str">
            <v>Screw</v>
          </cell>
        </row>
        <row r="1546">
          <cell r="B1546" t="str">
            <v>UNION SPECIAL</v>
          </cell>
          <cell r="C1546" t="str">
            <v>SPPMMS0748</v>
          </cell>
          <cell r="D1546"/>
          <cell r="E1546">
            <v>99372</v>
          </cell>
          <cell r="F1546" t="str">
            <v>Screw</v>
          </cell>
        </row>
        <row r="1547">
          <cell r="B1547" t="str">
            <v>UNION SPECIAL</v>
          </cell>
          <cell r="C1547" t="str">
            <v>SPPMMS0768</v>
          </cell>
          <cell r="D1547"/>
          <cell r="E1547" t="str">
            <v>C22894AW</v>
          </cell>
          <cell r="F1547" t="str">
            <v>Screw</v>
          </cell>
        </row>
        <row r="1548">
          <cell r="B1548" t="str">
            <v>UNION SPECIAL</v>
          </cell>
          <cell r="C1548" t="str">
            <v>SPPMMS0648</v>
          </cell>
          <cell r="D1548"/>
          <cell r="E1548" t="str">
            <v>VVSS6121050SP</v>
          </cell>
          <cell r="F1548" t="str">
            <v>Screw</v>
          </cell>
        </row>
        <row r="1549">
          <cell r="B1549" t="str">
            <v>UNION SPECIAL</v>
          </cell>
          <cell r="C1549" t="str">
            <v>SPPMMS0533</v>
          </cell>
          <cell r="D1549"/>
          <cell r="E1549" t="str">
            <v>22894L</v>
          </cell>
          <cell r="F1549" t="str">
            <v>Screw</v>
          </cell>
        </row>
        <row r="1550">
          <cell r="B1550" t="str">
            <v>UNION SPECIAL</v>
          </cell>
          <cell r="C1550" t="str">
            <v>SPPMMS0767</v>
          </cell>
          <cell r="D1550"/>
          <cell r="E1550" t="str">
            <v>22599L</v>
          </cell>
          <cell r="F1550" t="str">
            <v>Screw</v>
          </cell>
        </row>
        <row r="1551">
          <cell r="B1551" t="str">
            <v>UNION SPECIAL</v>
          </cell>
          <cell r="C1551" t="str">
            <v>SPPMMS0542</v>
          </cell>
          <cell r="D1551"/>
          <cell r="E1551" t="str">
            <v>22891</v>
          </cell>
          <cell r="F1551" t="str">
            <v>SCREW</v>
          </cell>
        </row>
        <row r="1552">
          <cell r="B1552" t="str">
            <v>UNION SPECIAL</v>
          </cell>
          <cell r="C1552" t="str">
            <v>SPPMMS0693</v>
          </cell>
          <cell r="D1552"/>
          <cell r="E1552" t="str">
            <v>SS8151230SP</v>
          </cell>
          <cell r="F1552" t="str">
            <v>Set Screw</v>
          </cell>
        </row>
        <row r="1553">
          <cell r="B1553" t="str">
            <v>UNION SPECIAL</v>
          </cell>
          <cell r="C1553" t="str">
            <v>SPPMMS4564</v>
          </cell>
          <cell r="D1553"/>
          <cell r="E1553" t="str">
            <v>22894AD</v>
          </cell>
          <cell r="F1553" t="str">
            <v>Threaded pin 22894 D</v>
          </cell>
        </row>
        <row r="1554">
          <cell r="B1554" t="str">
            <v>UNION SPECIAL</v>
          </cell>
          <cell r="C1554" t="str">
            <v>SPPMMS0533</v>
          </cell>
          <cell r="D1554"/>
          <cell r="E1554" t="str">
            <v>XXAU-01004-230</v>
          </cell>
          <cell r="F1554" t="str">
            <v>THRED PIN 22894L</v>
          </cell>
        </row>
        <row r="1555">
          <cell r="B1555" t="str">
            <v>UNION SPECIAL</v>
          </cell>
          <cell r="C1555" t="str">
            <v>SPPMMS0618</v>
          </cell>
          <cell r="D1555"/>
          <cell r="E1555" t="str">
            <v>XXAU-01002-700</v>
          </cell>
          <cell r="F1555" t="str">
            <v>Connecting Bearing 80652</v>
          </cell>
        </row>
        <row r="1556">
          <cell r="B1556" t="str">
            <v>UNION SPECIAL</v>
          </cell>
          <cell r="C1556" t="str">
            <v>SPPMMS4498</v>
          </cell>
          <cell r="D1556"/>
          <cell r="E1556" t="str">
            <v>93A</v>
          </cell>
          <cell r="F1556" t="str">
            <v>SCREW</v>
          </cell>
        </row>
        <row r="1557">
          <cell r="B1557" t="str">
            <v>UNION SPECIAL</v>
          </cell>
          <cell r="C1557" t="str">
            <v>SPPMMS4549</v>
          </cell>
          <cell r="D1557"/>
          <cell r="E1557" t="str">
            <v>HA95</v>
          </cell>
          <cell r="F1557" t="str">
            <v>SCREW</v>
          </cell>
        </row>
        <row r="1558">
          <cell r="B1558" t="str">
            <v>UNION SPECIAL</v>
          </cell>
          <cell r="C1558" t="str">
            <v>SPPMMS0707</v>
          </cell>
          <cell r="D1558"/>
          <cell r="E1558" t="str">
            <v>C10095F</v>
          </cell>
          <cell r="F1558" t="str">
            <v>Hex Nut 10095F Replaced</v>
          </cell>
        </row>
        <row r="1559">
          <cell r="B1559" t="str">
            <v>UNION SPECIAL</v>
          </cell>
          <cell r="C1559" t="str">
            <v>SPPMMS4550</v>
          </cell>
          <cell r="D1559"/>
          <cell r="E1559" t="str">
            <v>80696</v>
          </cell>
          <cell r="F1559" t="str">
            <v>SCREW</v>
          </cell>
        </row>
        <row r="1560">
          <cell r="B1560" t="str">
            <v>UNION SPECIAL</v>
          </cell>
          <cell r="C1560" t="str">
            <v>SPPMMS0549</v>
          </cell>
          <cell r="D1560"/>
          <cell r="E1560" t="str">
            <v>J79J</v>
          </cell>
          <cell r="F1560" t="str">
            <v>SCREW</v>
          </cell>
        </row>
        <row r="1561">
          <cell r="B1561" t="str">
            <v>UNION SPECIAL</v>
          </cell>
          <cell r="C1561" t="str">
            <v>SPPMMS4561</v>
          </cell>
          <cell r="D1561"/>
          <cell r="E1561" t="str">
            <v>22894J</v>
          </cell>
          <cell r="F1561" t="str">
            <v xml:space="preserve">SCREW  </v>
          </cell>
        </row>
        <row r="1562">
          <cell r="B1562" t="str">
            <v>UNION SPECIAL</v>
          </cell>
          <cell r="C1562" t="str">
            <v>SPPMMS4508</v>
          </cell>
          <cell r="D1562"/>
          <cell r="E1562" t="str">
            <v>80887A</v>
          </cell>
          <cell r="F1562" t="str">
            <v>COVER PLATE</v>
          </cell>
        </row>
        <row r="1563">
          <cell r="B1563" t="str">
            <v>UNION SPECIAL</v>
          </cell>
          <cell r="C1563" t="str">
            <v>SPPMMS4477</v>
          </cell>
          <cell r="D1563"/>
          <cell r="E1563" t="str">
            <v>G29479PA</v>
          </cell>
          <cell r="F1563" t="str">
            <v>NDL LEVER ASSY</v>
          </cell>
        </row>
        <row r="1564">
          <cell r="B1564" t="str">
            <v>UNION SPECIAL</v>
          </cell>
          <cell r="C1564" t="str">
            <v>SPPMMS4514</v>
          </cell>
          <cell r="D1564"/>
          <cell r="E1564" t="str">
            <v>80654</v>
          </cell>
          <cell r="F1564" t="str">
            <v>BUSH 80654 (XXAU-01007-040)</v>
          </cell>
        </row>
        <row r="1565">
          <cell r="B1565" t="str">
            <v>UNION SPECIAL</v>
          </cell>
          <cell r="C1565" t="str">
            <v>SPPMMS0554</v>
          </cell>
          <cell r="D1565"/>
          <cell r="E1565" t="str">
            <v>80692DA</v>
          </cell>
          <cell r="F1565" t="str">
            <v>BUSHING</v>
          </cell>
        </row>
        <row r="1566">
          <cell r="B1566" t="str">
            <v>UNION SPECIAL</v>
          </cell>
          <cell r="C1566" t="str">
            <v>SPPMMS0555</v>
          </cell>
          <cell r="D1566"/>
          <cell r="E1566" t="str">
            <v>80692EA</v>
          </cell>
          <cell r="F1566" t="str">
            <v>BUSHING</v>
          </cell>
        </row>
        <row r="1567">
          <cell r="B1567" t="str">
            <v>UNION SPECIAL</v>
          </cell>
          <cell r="C1567" t="str">
            <v>SPPMMS4513</v>
          </cell>
          <cell r="D1567"/>
          <cell r="E1567" t="str">
            <v>FP80673B</v>
          </cell>
          <cell r="F1567" t="str">
            <v>BUSHING</v>
          </cell>
        </row>
        <row r="1568">
          <cell r="B1568" t="str">
            <v>UNION SPECIAL</v>
          </cell>
          <cell r="C1568" t="str">
            <v>SPPMMS4511</v>
          </cell>
          <cell r="D1568"/>
          <cell r="E1568" t="str">
            <v>80694A</v>
          </cell>
          <cell r="F1568" t="str">
            <v>BUSHING</v>
          </cell>
        </row>
        <row r="1569">
          <cell r="B1569" t="str">
            <v>UNION SPECIAL</v>
          </cell>
          <cell r="C1569" t="str">
            <v>SPPMMS0659</v>
          </cell>
          <cell r="D1569"/>
          <cell r="E1569" t="str">
            <v>10044GL</v>
          </cell>
          <cell r="F1569" t="str">
            <v>Bushing Looper Drive Cross Shaft</v>
          </cell>
        </row>
        <row r="1570">
          <cell r="B1570" t="str">
            <v>UNION SPECIAL</v>
          </cell>
          <cell r="C1570" t="str">
            <v>SPPMMS0658</v>
          </cell>
          <cell r="D1570"/>
          <cell r="E1570" t="str">
            <v>10044AL</v>
          </cell>
          <cell r="F1570" t="str">
            <v>Bushing Needle Bar Upper</v>
          </cell>
        </row>
        <row r="1571">
          <cell r="B1571" t="str">
            <v>UNION SPECIAL</v>
          </cell>
          <cell r="C1571" t="str">
            <v>SPPMMS4484</v>
          </cell>
          <cell r="D1571"/>
          <cell r="E1571" t="str">
            <v>80206</v>
          </cell>
          <cell r="F1571" t="str">
            <v>Feed lift disc</v>
          </cell>
        </row>
        <row r="1572">
          <cell r="B1572" t="str">
            <v>UNION SPECIAL</v>
          </cell>
          <cell r="C1572" t="str">
            <v>SPPMMS4537</v>
          </cell>
          <cell r="D1572"/>
          <cell r="E1572" t="str">
            <v>80851R</v>
          </cell>
          <cell r="F1572" t="str">
            <v>Stud</v>
          </cell>
        </row>
        <row r="1573">
          <cell r="B1573" t="str">
            <v>UNION SPECIAL</v>
          </cell>
          <cell r="C1573" t="str">
            <v>SPPMMS0769</v>
          </cell>
          <cell r="D1573"/>
          <cell r="E1573" t="str">
            <v>99625B</v>
          </cell>
          <cell r="F1573" t="str">
            <v>Spring</v>
          </cell>
        </row>
        <row r="1574">
          <cell r="B1574" t="str">
            <v>UNION SPECIAL</v>
          </cell>
          <cell r="C1574" t="str">
            <v>SPPMMS0676</v>
          </cell>
          <cell r="D1574"/>
          <cell r="E1574">
            <v>96718</v>
          </cell>
          <cell r="F1574" t="str">
            <v>Tension spring</v>
          </cell>
        </row>
        <row r="1575">
          <cell r="B1575" t="str">
            <v>UNION SPECIAL</v>
          </cell>
          <cell r="C1575" t="str">
            <v>SPPMMS4551</v>
          </cell>
          <cell r="D1575"/>
          <cell r="E1575" t="str">
            <v>1104</v>
          </cell>
          <cell r="F1575" t="str">
            <v>TENSION SPRING</v>
          </cell>
        </row>
        <row r="1576">
          <cell r="B1576" t="str">
            <v>UNION SPECIAL</v>
          </cell>
          <cell r="C1576" t="str">
            <v>SPPMMS0567</v>
          </cell>
          <cell r="D1576"/>
          <cell r="E1576" t="str">
            <v>80641</v>
          </cell>
          <cell r="F1576" t="str">
            <v>CONNECTING ROD</v>
          </cell>
        </row>
        <row r="1577">
          <cell r="B1577" t="str">
            <v>UNION SPECIAL</v>
          </cell>
          <cell r="C1577" t="str">
            <v>SPPMMS0689</v>
          </cell>
          <cell r="D1577"/>
          <cell r="E1577" t="str">
            <v>660-1021</v>
          </cell>
          <cell r="F1577" t="str">
            <v>Washer</v>
          </cell>
        </row>
        <row r="1578">
          <cell r="B1578" t="str">
            <v>UNION SPECIAL</v>
          </cell>
          <cell r="C1578" t="str">
            <v>SPPMMS4559</v>
          </cell>
          <cell r="D1578"/>
          <cell r="E1578" t="str">
            <v>69H</v>
          </cell>
          <cell r="F1578" t="str">
            <v>Washer</v>
          </cell>
        </row>
        <row r="1579">
          <cell r="B1579" t="str">
            <v>UNION SPECIAL</v>
          </cell>
          <cell r="C1579" t="str">
            <v>SPPMMS4553</v>
          </cell>
          <cell r="D1579"/>
          <cell r="E1579" t="str">
            <v>HA20A</v>
          </cell>
          <cell r="F1579" t="str">
            <v>WASHER HA20A (XXAU-01001-940)</v>
          </cell>
        </row>
        <row r="1580">
          <cell r="B1580" t="str">
            <v>UNION SPECIAL</v>
          </cell>
          <cell r="C1580" t="str">
            <v>SPPMMS4481</v>
          </cell>
          <cell r="D1580"/>
          <cell r="E1580" t="str">
            <v>80630</v>
          </cell>
          <cell r="F1580" t="str">
            <v>ND LEV CONN ROD</v>
          </cell>
        </row>
        <row r="1581">
          <cell r="B1581" t="str">
            <v>UNION SPECIAL</v>
          </cell>
          <cell r="C1581" t="str">
            <v>SPPMMS4554</v>
          </cell>
          <cell r="D1581"/>
          <cell r="E1581" t="str">
            <v>HA56</v>
          </cell>
          <cell r="F1581" t="str">
            <v>NUT</v>
          </cell>
        </row>
        <row r="1582">
          <cell r="B1582" t="str">
            <v>UNION SPECIAL</v>
          </cell>
          <cell r="C1582" t="str">
            <v>SPPMMS4555</v>
          </cell>
          <cell r="D1582"/>
          <cell r="E1582" t="str">
            <v>18</v>
          </cell>
          <cell r="F1582" t="str">
            <v>NUT</v>
          </cell>
        </row>
        <row r="1583">
          <cell r="B1583" t="str">
            <v>UNION SPECIAL</v>
          </cell>
          <cell r="C1583" t="str">
            <v>SPPMMS0650</v>
          </cell>
          <cell r="D1583"/>
          <cell r="E1583" t="str">
            <v>CNS61203130SP</v>
          </cell>
          <cell r="F1583" t="str">
            <v>Nut VVNS 6120310SP</v>
          </cell>
        </row>
        <row r="1584">
          <cell r="B1584" t="str">
            <v>UNION SPECIAL</v>
          </cell>
          <cell r="C1584" t="str">
            <v>SPPMMS4567</v>
          </cell>
          <cell r="D1584"/>
          <cell r="E1584" t="str">
            <v>UNI80</v>
          </cell>
          <cell r="F1584" t="str">
            <v>SCREW UNI80</v>
          </cell>
        </row>
        <row r="1585">
          <cell r="B1585" t="str">
            <v>UNION SPECIAL</v>
          </cell>
          <cell r="C1585" t="str">
            <v>SPPMMS4500</v>
          </cell>
          <cell r="D1585"/>
          <cell r="E1585" t="str">
            <v>80661B</v>
          </cell>
          <cell r="F1585" t="str">
            <v>Presser Bar</v>
          </cell>
        </row>
        <row r="1586">
          <cell r="B1586" t="str">
            <v>UNION SPECIAL</v>
          </cell>
          <cell r="C1586" t="str">
            <v>SPPMMS4502</v>
          </cell>
          <cell r="D1586"/>
          <cell r="E1586" t="str">
            <v>29916REB</v>
          </cell>
          <cell r="F1586" t="str">
            <v>Repair Set</v>
          </cell>
        </row>
        <row r="1587">
          <cell r="B1587" t="str">
            <v>UNION SPECIAL</v>
          </cell>
          <cell r="C1587" t="str">
            <v>SPPMMS4496</v>
          </cell>
          <cell r="D1587"/>
          <cell r="E1587" t="str">
            <v>66679</v>
          </cell>
          <cell r="F1587" t="str">
            <v>OIL CUP</v>
          </cell>
        </row>
        <row r="1588">
          <cell r="B1588" t="str">
            <v>UNION SPECIAL</v>
          </cell>
          <cell r="C1588" t="str">
            <v>SPPMMS0661</v>
          </cell>
          <cell r="D1588"/>
          <cell r="E1588">
            <v>2127</v>
          </cell>
          <cell r="F1588" t="str">
            <v>Chaining Block Assembly</v>
          </cell>
        </row>
        <row r="1589">
          <cell r="B1589" t="str">
            <v>UNION SPECIAL</v>
          </cell>
          <cell r="C1589" t="str">
            <v>SPPMMS4535</v>
          </cell>
          <cell r="D1589"/>
          <cell r="E1589" t="str">
            <v>80843S</v>
          </cell>
          <cell r="F1589" t="str">
            <v>CLAMPING PIECE</v>
          </cell>
        </row>
        <row r="1590">
          <cell r="B1590" t="str">
            <v>UNION SPECIAL</v>
          </cell>
          <cell r="C1590" t="str">
            <v>SPPMMS0662</v>
          </cell>
          <cell r="D1590"/>
          <cell r="E1590">
            <v>2183</v>
          </cell>
          <cell r="F1590" t="str">
            <v>Cover Punch</v>
          </cell>
        </row>
        <row r="1591">
          <cell r="B1591" t="str">
            <v>UNION SPECIAL</v>
          </cell>
          <cell r="C1591" t="str">
            <v>SPPMMS4557</v>
          </cell>
          <cell r="D1591"/>
          <cell r="E1591" t="str">
            <v>HA18A</v>
          </cell>
          <cell r="F1591" t="str">
            <v>NUT</v>
          </cell>
        </row>
        <row r="1592">
          <cell r="B1592" t="str">
            <v>UNION SPECIAL</v>
          </cell>
          <cell r="C1592" t="str">
            <v>SPPMMS4504</v>
          </cell>
          <cell r="D1592"/>
          <cell r="E1592" t="str">
            <v>80822</v>
          </cell>
          <cell r="F1592" t="str">
            <v xml:space="preserve">Crank Shaft </v>
          </cell>
        </row>
        <row r="1593">
          <cell r="B1593" t="str">
            <v>UNION SPECIAL</v>
          </cell>
          <cell r="C1593" t="str">
            <v>SPPMMS4475</v>
          </cell>
          <cell r="D1593"/>
          <cell r="E1593" t="str">
            <v>9848G250/100</v>
          </cell>
          <cell r="F1593" t="str">
            <v>Needle</v>
          </cell>
        </row>
        <row r="1594">
          <cell r="B1594" t="str">
            <v>UNION SPECIAL</v>
          </cell>
          <cell r="C1594" t="str">
            <v>SPPMMS4497</v>
          </cell>
          <cell r="D1594"/>
          <cell r="E1594" t="str">
            <v>80690A</v>
          </cell>
          <cell r="F1594" t="str">
            <v>OIL CUP</v>
          </cell>
        </row>
        <row r="1595">
          <cell r="B1595" t="str">
            <v>UNION SPECIAL</v>
          </cell>
          <cell r="C1595" t="str">
            <v>SPPMMS4498</v>
          </cell>
          <cell r="D1595"/>
          <cell r="E1595" t="str">
            <v>80293A</v>
          </cell>
          <cell r="F1595" t="str">
            <v>OIL DISTRIBUTOR 80293A (XXAU-01002-470)</v>
          </cell>
        </row>
        <row r="1596">
          <cell r="B1596" t="str">
            <v>UNION SPECIAL</v>
          </cell>
          <cell r="C1596" t="str">
            <v>SPPMMS4480</v>
          </cell>
          <cell r="D1596"/>
          <cell r="E1596" t="str">
            <v>80617</v>
          </cell>
          <cell r="F1596" t="str">
            <v>NEEDLE BAR</v>
          </cell>
        </row>
        <row r="1597">
          <cell r="B1597" t="str">
            <v>UNION SPECIAL</v>
          </cell>
          <cell r="C1597" t="str">
            <v>SPPMMS4482</v>
          </cell>
          <cell r="D1597"/>
          <cell r="E1597" t="str">
            <v>80625</v>
          </cell>
          <cell r="F1597" t="str">
            <v>NEEDLE GUARD</v>
          </cell>
        </row>
        <row r="1598">
          <cell r="B1598" t="str">
            <v>UNION SPECIAL</v>
          </cell>
          <cell r="C1598" t="str">
            <v>SPPMMS4522</v>
          </cell>
          <cell r="D1598"/>
          <cell r="E1598" t="str">
            <v>80634R</v>
          </cell>
          <cell r="F1598" t="str">
            <v>Feed bar</v>
          </cell>
        </row>
        <row r="1599">
          <cell r="B1599" t="str">
            <v>UNION SPECIAL</v>
          </cell>
          <cell r="C1599" t="str">
            <v>SPPMMS4523</v>
          </cell>
          <cell r="D1599"/>
          <cell r="E1599" t="str">
            <v>80890R</v>
          </cell>
          <cell r="F1599" t="str">
            <v>Feeler holder</v>
          </cell>
        </row>
        <row r="1600">
          <cell r="B1600" t="str">
            <v>UNION SPECIAL</v>
          </cell>
          <cell r="C1600" t="str">
            <v>SPPMMS4520</v>
          </cell>
          <cell r="D1600"/>
          <cell r="E1600" t="str">
            <v>80827R</v>
          </cell>
          <cell r="F1600" t="str">
            <v>PRESSURE FOOT</v>
          </cell>
        </row>
        <row r="1601">
          <cell r="B1601" t="str">
            <v>UNION SPECIAL</v>
          </cell>
          <cell r="C1601" t="str">
            <v>SPPMMS0618</v>
          </cell>
          <cell r="D1601"/>
          <cell r="E1601" t="str">
            <v>80652</v>
          </cell>
          <cell r="F1601" t="str">
            <v xml:space="preserve">Bearing </v>
          </cell>
        </row>
        <row r="1602">
          <cell r="B1602" t="str">
            <v>UNION SPECIAL</v>
          </cell>
          <cell r="C1602" t="str">
            <v>SPPMMS0732</v>
          </cell>
          <cell r="D1602"/>
          <cell r="E1602" t="str">
            <v>10045C</v>
          </cell>
          <cell r="F1602" t="str">
            <v>Connecting Rod</v>
          </cell>
        </row>
        <row r="1603">
          <cell r="B1603" t="str">
            <v>DOMINO</v>
          </cell>
          <cell r="C1603" t="str">
            <v>SPPMMS0733</v>
          </cell>
          <cell r="D1603"/>
          <cell r="E1603" t="str">
            <v>29477NT</v>
          </cell>
          <cell r="F1603" t="str">
            <v>Crank Shaft Sub Assm</v>
          </cell>
        </row>
        <row r="1604">
          <cell r="B1604" t="str">
            <v>UNION SPECIAL</v>
          </cell>
          <cell r="C1604" t="str">
            <v>SPPMMS0615</v>
          </cell>
          <cell r="D1604"/>
          <cell r="E1604" t="str">
            <v>80695A</v>
          </cell>
          <cell r="F1604" t="str">
            <v>Eccentric</v>
          </cell>
        </row>
        <row r="1605">
          <cell r="B1605" t="str">
            <v>UNION SPECIAL</v>
          </cell>
          <cell r="C1605" t="str">
            <v>SPPMMS0615</v>
          </cell>
          <cell r="D1605"/>
          <cell r="E1605" t="str">
            <v>XXAU-01004-390</v>
          </cell>
          <cell r="F1605" t="str">
            <v>ECCENTRIC (HUB) 80695A</v>
          </cell>
        </row>
        <row r="1606">
          <cell r="B1606" t="str">
            <v>UNION SPECIAL</v>
          </cell>
          <cell r="C1606" t="str">
            <v>SPPMMS4493</v>
          </cell>
          <cell r="D1606"/>
          <cell r="E1606" t="str">
            <v>80673CB</v>
          </cell>
          <cell r="F1606" t="str">
            <v>GUARD SLEEVE</v>
          </cell>
        </row>
        <row r="1607">
          <cell r="B1607" t="str">
            <v>UNION SPECIAL</v>
          </cell>
          <cell r="C1607" t="str">
            <v>SPPMMS4487</v>
          </cell>
          <cell r="D1607"/>
          <cell r="E1607" t="str">
            <v>G11667VB</v>
          </cell>
          <cell r="F1607" t="str">
            <v>FASTENNING PLATE G 11667VB (XXAU-01001-490)</v>
          </cell>
        </row>
        <row r="1608">
          <cell r="B1608" t="str">
            <v>UNION SPECIAL</v>
          </cell>
          <cell r="C1608" t="str">
            <v>SPPMMS4486</v>
          </cell>
          <cell r="D1608"/>
          <cell r="E1608" t="str">
            <v>80680B</v>
          </cell>
          <cell r="F1608" t="str">
            <v>GUIDE PLATE</v>
          </cell>
        </row>
        <row r="1609">
          <cell r="B1609" t="str">
            <v>UNION SPECIAL</v>
          </cell>
          <cell r="C1609" t="str">
            <v>SPPMMS0515</v>
          </cell>
          <cell r="D1609"/>
          <cell r="E1609" t="str">
            <v>671D55</v>
          </cell>
          <cell r="F1609" t="str">
            <v>Oil Filter</v>
          </cell>
        </row>
        <row r="1610">
          <cell r="B1610" t="str">
            <v>UNION SPECIAL</v>
          </cell>
          <cell r="C1610" t="str">
            <v>SPPMMS4542</v>
          </cell>
          <cell r="D1610"/>
          <cell r="E1610" t="str">
            <v>80628R</v>
          </cell>
          <cell r="F1610" t="str">
            <v>THROAT PLATE</v>
          </cell>
        </row>
        <row r="1611">
          <cell r="B1611" t="str">
            <v>UNION SPECIAL</v>
          </cell>
          <cell r="C1611" t="str">
            <v>SPPMMS0534</v>
          </cell>
          <cell r="D1611"/>
          <cell r="E1611" t="str">
            <v>9854G200/080</v>
          </cell>
          <cell r="F1611" t="str">
            <v>NEEDLE</v>
          </cell>
        </row>
        <row r="1612">
          <cell r="B1612" t="str">
            <v>UNION SPECIAL</v>
          </cell>
          <cell r="C1612" t="str">
            <v>SPPMMS5310</v>
          </cell>
          <cell r="D1612"/>
          <cell r="E1612" t="str">
            <v>9848GF250/100</v>
          </cell>
          <cell r="F1612" t="str">
            <v xml:space="preserve">NEEDLE </v>
          </cell>
        </row>
        <row r="1613">
          <cell r="B1613" t="str">
            <v>UNION SPECIAL</v>
          </cell>
          <cell r="C1613" t="str">
            <v>SPPMMS4536</v>
          </cell>
          <cell r="D1613"/>
          <cell r="E1613" t="str">
            <v>XXAU-01002-580</v>
          </cell>
          <cell r="F1613" t="str">
            <v>Oil felt 80634 EB (sponge)</v>
          </cell>
        </row>
        <row r="1614">
          <cell r="B1614" t="str">
            <v>BUHLER</v>
          </cell>
          <cell r="C1614" t="str">
            <v>SPPMMS4519</v>
          </cell>
          <cell r="D1614"/>
          <cell r="E1614" t="str">
            <v>XXAU-01004-650</v>
          </cell>
          <cell r="F1614" t="str">
            <v>Oil felt 80634 EC</v>
          </cell>
        </row>
        <row r="1615">
          <cell r="B1615" t="str">
            <v>UNION SPECIAL</v>
          </cell>
          <cell r="C1615" t="str">
            <v>SPPMMS0638</v>
          </cell>
          <cell r="D1615"/>
          <cell r="E1615" t="str">
            <v>G10084B</v>
          </cell>
          <cell r="F1615" t="str">
            <v>Bellow Assembly</v>
          </cell>
        </row>
        <row r="1616">
          <cell r="B1616" t="str">
            <v>UNION SPECIAL</v>
          </cell>
          <cell r="C1616" t="str">
            <v>SPPMMS0626</v>
          </cell>
          <cell r="D1616"/>
          <cell r="E1616" t="str">
            <v>FP80642</v>
          </cell>
          <cell r="F1616" t="str">
            <v>Eccentric Rep 80642</v>
          </cell>
        </row>
        <row r="1617">
          <cell r="B1617" t="str">
            <v>UNION SPECIAL</v>
          </cell>
          <cell r="C1617" t="str">
            <v>SPPMMS4524</v>
          </cell>
          <cell r="D1617"/>
          <cell r="E1617" t="str">
            <v>80897R</v>
          </cell>
          <cell r="F1617" t="str">
            <v>Feeler</v>
          </cell>
        </row>
        <row r="1618">
          <cell r="B1618" t="str">
            <v>UNION SPECIAL</v>
          </cell>
          <cell r="C1618" t="str">
            <v>SPPMMS4526</v>
          </cell>
          <cell r="D1618"/>
          <cell r="E1618" t="str">
            <v>FPAS38B</v>
          </cell>
          <cell r="F1618" t="str">
            <v xml:space="preserve">ECCENTRIC  </v>
          </cell>
        </row>
        <row r="1619">
          <cell r="B1619" t="str">
            <v>UNION SPECIAL</v>
          </cell>
          <cell r="C1619" t="str">
            <v>SPPMMS4486</v>
          </cell>
          <cell r="D1619"/>
          <cell r="E1619" t="str">
            <v>80680</v>
          </cell>
          <cell r="F1619" t="str">
            <v>ECCENTRIC FORK</v>
          </cell>
        </row>
        <row r="1620">
          <cell r="B1620" t="str">
            <v>UNION SPECIAL</v>
          </cell>
          <cell r="C1620" t="str">
            <v>SPPMMS4483</v>
          </cell>
          <cell r="D1620"/>
          <cell r="E1620" t="str">
            <v>80633</v>
          </cell>
          <cell r="F1620" t="str">
            <v>Feed Dog frame</v>
          </cell>
        </row>
        <row r="1621">
          <cell r="B1621" t="str">
            <v>UNION SPECIAL</v>
          </cell>
          <cell r="C1621" t="str">
            <v>SPPMMS0647</v>
          </cell>
          <cell r="D1621"/>
          <cell r="E1621" t="str">
            <v>A10508RE</v>
          </cell>
          <cell r="F1621" t="str">
            <v>Feeler Long</v>
          </cell>
        </row>
        <row r="1622">
          <cell r="B1622" t="str">
            <v>UNION SPECIAL</v>
          </cell>
          <cell r="C1622" t="str">
            <v>SPPMMS0645</v>
          </cell>
          <cell r="D1622"/>
          <cell r="E1622" t="str">
            <v>C10020B</v>
          </cell>
          <cell r="F1622" t="str">
            <v>Pressure Foot</v>
          </cell>
        </row>
        <row r="1623">
          <cell r="B1623" t="str">
            <v>UNION SPECIAL</v>
          </cell>
          <cell r="C1623" t="str">
            <v>SPPMMS0621</v>
          </cell>
          <cell r="D1623"/>
          <cell r="E1623" t="str">
            <v>FP80681</v>
          </cell>
          <cell r="F1623" t="str">
            <v xml:space="preserve">COLLAR </v>
          </cell>
        </row>
        <row r="1624">
          <cell r="B1624" t="str">
            <v>UNION SPECIAL</v>
          </cell>
          <cell r="C1624" t="str">
            <v>SPPMMS0734</v>
          </cell>
          <cell r="D1624"/>
          <cell r="E1624">
            <v>10040</v>
          </cell>
          <cell r="F1624" t="str">
            <v>Eccentric For Looper Drive</v>
          </cell>
        </row>
        <row r="1625">
          <cell r="B1625" t="str">
            <v>BUHLER</v>
          </cell>
          <cell r="C1625" t="str">
            <v>SPPMMS5341</v>
          </cell>
          <cell r="D1625"/>
          <cell r="E1625" t="str">
            <v>MVRP-73410-810</v>
          </cell>
          <cell r="F1625" t="str">
            <v xml:space="preserve">FILTER BASKET L=2400 SIDE REMOVAL </v>
          </cell>
        </row>
        <row r="1626">
          <cell r="B1626" t="str">
            <v>UNION SPECIAL</v>
          </cell>
          <cell r="C1626" t="str">
            <v>SPPMMS0766</v>
          </cell>
          <cell r="D1626"/>
          <cell r="E1626" t="str">
            <v>C10023</v>
          </cell>
          <cell r="F1626" t="str">
            <v>Looper Thread Take Up</v>
          </cell>
        </row>
        <row r="1627">
          <cell r="B1627" t="str">
            <v>UNION SPECIAL</v>
          </cell>
          <cell r="C1627" t="str">
            <v>SPPMMS0765</v>
          </cell>
          <cell r="D1627"/>
          <cell r="E1627" t="str">
            <v>C10023A</v>
          </cell>
          <cell r="F1627" t="str">
            <v>Thread Hook</v>
          </cell>
        </row>
        <row r="1628">
          <cell r="B1628" t="str">
            <v>UNION SPECIAL</v>
          </cell>
          <cell r="C1628" t="str">
            <v>SPPMMS4488</v>
          </cell>
          <cell r="D1628"/>
          <cell r="E1628" t="str">
            <v>80604</v>
          </cell>
          <cell r="F1628" t="str">
            <v>THREAD HOOK</v>
          </cell>
        </row>
        <row r="1629">
          <cell r="B1629" t="str">
            <v>BUHLER</v>
          </cell>
          <cell r="C1629" t="str">
            <v>SPPMMS4566</v>
          </cell>
          <cell r="D1629"/>
          <cell r="E1629" t="str">
            <v>XXAU-01001-730</v>
          </cell>
          <cell r="F1629" t="str">
            <v>Chain cutter 80677 R</v>
          </cell>
        </row>
        <row r="1630">
          <cell r="B1630" t="str">
            <v>UNION SPECIAL</v>
          </cell>
          <cell r="C1630" t="str">
            <v>SPPMMS4521</v>
          </cell>
          <cell r="D1630"/>
          <cell r="E1630" t="str">
            <v>HA43X</v>
          </cell>
          <cell r="F1630" t="str">
            <v>FEED CAM</v>
          </cell>
        </row>
        <row r="1631">
          <cell r="B1631" t="str">
            <v>UNION SPECIAL</v>
          </cell>
          <cell r="C1631" t="str">
            <v>SPPMMS0652</v>
          </cell>
          <cell r="D1631"/>
          <cell r="E1631">
            <v>10035</v>
          </cell>
          <cell r="F1631" t="str">
            <v>Fork -Needle Guard</v>
          </cell>
        </row>
        <row r="1632">
          <cell r="B1632" t="str">
            <v>UNION SPECIAL</v>
          </cell>
          <cell r="C1632" t="str">
            <v>SPPMMS5313</v>
          </cell>
          <cell r="D1632"/>
          <cell r="E1632" t="str">
            <v>C10069C</v>
          </cell>
          <cell r="F1632" t="str">
            <v xml:space="preserve">KNIFE ASSEMBLY </v>
          </cell>
        </row>
        <row r="1633">
          <cell r="B1633" t="str">
            <v>BUHLER</v>
          </cell>
          <cell r="C1633" t="str">
            <v>SPPMMS4489</v>
          </cell>
          <cell r="D1633"/>
          <cell r="E1633" t="str">
            <v>XXAU-01007-220</v>
          </cell>
          <cell r="F1633" t="str">
            <v>Looper thread cast off assembly 80653A (Holder with thread eyelet)</v>
          </cell>
        </row>
        <row r="1634">
          <cell r="B1634" t="str">
            <v>UNION SPECIAL</v>
          </cell>
          <cell r="C1634" t="str">
            <v>TLHNTL0113</v>
          </cell>
          <cell r="D1634"/>
          <cell r="E1634">
            <v>95626</v>
          </cell>
          <cell r="F1634" t="str">
            <v>SCREW DRIVER</v>
          </cell>
        </row>
        <row r="1635">
          <cell r="B1635" t="str">
            <v>UNION SPECIAL</v>
          </cell>
          <cell r="C1635" t="str">
            <v>TLHNTL0113</v>
          </cell>
          <cell r="D1635"/>
          <cell r="E1635">
            <v>21201</v>
          </cell>
          <cell r="F1635" t="str">
            <v>SCREW DRIVER</v>
          </cell>
        </row>
        <row r="1636">
          <cell r="B1636" t="str">
            <v>UNION SPECIAL</v>
          </cell>
          <cell r="C1636" t="str">
            <v>SPPMMS4471</v>
          </cell>
          <cell r="D1636"/>
          <cell r="E1636" t="str">
            <v>21202</v>
          </cell>
          <cell r="F1636" t="str">
            <v>SCREW DRIVER (SMALL)</v>
          </cell>
        </row>
        <row r="1637">
          <cell r="B1637" t="str">
            <v>UNION SPECIAL</v>
          </cell>
          <cell r="C1637" t="str">
            <v>SPPMMS4490</v>
          </cell>
          <cell r="D1637"/>
          <cell r="E1637" t="str">
            <v>80657A</v>
          </cell>
          <cell r="F1637" t="str">
            <v>BALL JOINT</v>
          </cell>
        </row>
        <row r="1638">
          <cell r="B1638" t="str">
            <v>UNION SPECIAL</v>
          </cell>
          <cell r="C1638" t="str">
            <v>SPPMMS4491</v>
          </cell>
          <cell r="D1638"/>
          <cell r="E1638" t="str">
            <v>80658A</v>
          </cell>
          <cell r="F1638" t="str">
            <v>BALL JOINT</v>
          </cell>
        </row>
        <row r="1639">
          <cell r="B1639" t="str">
            <v>BUHLER</v>
          </cell>
          <cell r="C1639" t="str">
            <v>SPPMMS4528</v>
          </cell>
          <cell r="D1639"/>
          <cell r="E1639" t="str">
            <v>XXAU-01004-010</v>
          </cell>
          <cell r="F1639" t="str">
            <v>LOOPER ROCKER ASSM.  29479</v>
          </cell>
        </row>
        <row r="1640">
          <cell r="B1640" t="str">
            <v>UNION SPECIAL</v>
          </cell>
          <cell r="C1640" t="str">
            <v>SPPMMS5326</v>
          </cell>
          <cell r="D1640"/>
          <cell r="E1640" t="str">
            <v>118G</v>
          </cell>
          <cell r="F1640" t="str">
            <v xml:space="preserve">THREAD TWEEZERS </v>
          </cell>
        </row>
        <row r="1641">
          <cell r="B1641" t="str">
            <v>UNION SPECIAL</v>
          </cell>
          <cell r="C1641" t="str">
            <v>SPPMMS4476</v>
          </cell>
          <cell r="D1641"/>
          <cell r="E1641" t="str">
            <v>15745B</v>
          </cell>
          <cell r="F1641" t="str">
            <v>CONE STUD</v>
          </cell>
        </row>
        <row r="1642">
          <cell r="B1642" t="str">
            <v>UNION SPECIAL</v>
          </cell>
          <cell r="C1642" t="str">
            <v>SPPMMS4556</v>
          </cell>
          <cell r="D1642"/>
          <cell r="E1642" t="str">
            <v>HA66K</v>
          </cell>
          <cell r="F1642" t="str">
            <v>KEY</v>
          </cell>
        </row>
        <row r="1643">
          <cell r="B1643" t="str">
            <v>UNION SPECIAL</v>
          </cell>
          <cell r="C1643" t="str">
            <v>SPPMMS4494</v>
          </cell>
          <cell r="D1643"/>
          <cell r="E1643" t="str">
            <v>80648A</v>
          </cell>
          <cell r="F1643" t="str">
            <v>LIFTER LEVER</v>
          </cell>
        </row>
        <row r="1644">
          <cell r="B1644" t="str">
            <v>UNION SPECIAL</v>
          </cell>
          <cell r="C1644" t="str">
            <v>SPPMMS4529</v>
          </cell>
          <cell r="D1644"/>
          <cell r="E1644" t="str">
            <v>80660</v>
          </cell>
          <cell r="F1644" t="str">
            <v>PRESSURE BAR</v>
          </cell>
        </row>
        <row r="1645">
          <cell r="B1645" t="str">
            <v>UNION SPECIAL</v>
          </cell>
          <cell r="C1645" t="str">
            <v>SPPMMS4531</v>
          </cell>
          <cell r="D1645"/>
          <cell r="E1645" t="str">
            <v>W03</v>
          </cell>
          <cell r="F1645" t="str">
            <v>RAYON WOOL</v>
          </cell>
        </row>
        <row r="1646">
          <cell r="B1646" t="str">
            <v>UNION SPECIAL</v>
          </cell>
          <cell r="C1646" t="str">
            <v>SPPMMS4505</v>
          </cell>
          <cell r="D1646"/>
          <cell r="E1646" t="str">
            <v>29476WM</v>
          </cell>
          <cell r="F1646" t="str">
            <v>Ecc Fork + Felt</v>
          </cell>
        </row>
        <row r="1647">
          <cell r="B1647" t="str">
            <v>UNION SPECIAL</v>
          </cell>
          <cell r="C1647" t="str">
            <v>SPPMMS0601</v>
          </cell>
          <cell r="D1647"/>
          <cell r="E1647" t="str">
            <v>107</v>
          </cell>
          <cell r="F1647" t="str">
            <v>FERRULE</v>
          </cell>
        </row>
        <row r="1648">
          <cell r="B1648" t="str">
            <v>UNION SPECIAL</v>
          </cell>
          <cell r="C1648" t="str">
            <v>SPPMMS4503</v>
          </cell>
          <cell r="D1648"/>
          <cell r="E1648" t="str">
            <v>80620H</v>
          </cell>
          <cell r="F1648" t="str">
            <v>Sleeve</v>
          </cell>
        </row>
        <row r="1649">
          <cell r="B1649" t="str">
            <v>UNION SPECIAL</v>
          </cell>
          <cell r="C1649" t="str">
            <v>SPPMMS4532</v>
          </cell>
          <cell r="D1649"/>
          <cell r="E1649" t="str">
            <v>HS106</v>
          </cell>
          <cell r="F1649" t="str">
            <v>TENSION POST</v>
          </cell>
        </row>
        <row r="1650">
          <cell r="B1650" t="str">
            <v>UNION SPECIAL</v>
          </cell>
          <cell r="C1650" t="str">
            <v>SPPMMS0668</v>
          </cell>
          <cell r="D1650"/>
          <cell r="E1650" t="str">
            <v>997G253</v>
          </cell>
          <cell r="F1650" t="str">
            <v>Sewing Motor 0.55KW 1360RPM</v>
          </cell>
        </row>
        <row r="1651">
          <cell r="B1651" t="str">
            <v>UNION SPECIAL</v>
          </cell>
          <cell r="C1651" t="str">
            <v>SPPMMS0752</v>
          </cell>
          <cell r="D1651"/>
          <cell r="E1651" t="str">
            <v>29126FR</v>
          </cell>
          <cell r="F1651" t="str">
            <v>Assembly Feed Drive Mech</v>
          </cell>
        </row>
        <row r="1652">
          <cell r="B1652" t="str">
            <v>BUHLER</v>
          </cell>
          <cell r="C1652" t="str">
            <v>SPPMMS0617</v>
          </cell>
          <cell r="D1652"/>
          <cell r="E1652" t="str">
            <v>XXAU-01007-060</v>
          </cell>
          <cell r="F1652" t="str">
            <v>Connecting Bearing 80651A GG</v>
          </cell>
        </row>
        <row r="1653">
          <cell r="B1653" t="str">
            <v>UNION SPECIAL</v>
          </cell>
          <cell r="C1653" t="str">
            <v>SPPMMS0761</v>
          </cell>
          <cell r="D1653"/>
          <cell r="E1653" t="str">
            <v>10093AU</v>
          </cell>
          <cell r="F1653" t="str">
            <v>Oil Pressure Gauge</v>
          </cell>
        </row>
        <row r="1654">
          <cell r="B1654" t="str">
            <v>UNION SPECIAL</v>
          </cell>
          <cell r="C1654" t="str">
            <v>SPPMMS0713</v>
          </cell>
          <cell r="D1654"/>
          <cell r="E1654" t="str">
            <v>29126FP</v>
          </cell>
          <cell r="F1654" t="str">
            <v>Assembly Bearing</v>
          </cell>
        </row>
        <row r="1655">
          <cell r="B1655" t="str">
            <v>UNION SPECIAL</v>
          </cell>
          <cell r="C1655" t="str">
            <v>SPPMMS0686</v>
          </cell>
          <cell r="D1655"/>
          <cell r="E1655" t="str">
            <v>GR-10044Y</v>
          </cell>
          <cell r="F1655" t="str">
            <v xml:space="preserve">Bushing </v>
          </cell>
        </row>
        <row r="1656">
          <cell r="B1656" t="str">
            <v>UNION SPECIAL</v>
          </cell>
          <cell r="C1656" t="str">
            <v>SPPMMS0732</v>
          </cell>
          <cell r="D1656"/>
          <cell r="E1656" t="str">
            <v>FP10045C</v>
          </cell>
          <cell r="F1656" t="str">
            <v>Conn Rod</v>
          </cell>
        </row>
        <row r="1657">
          <cell r="B1657" t="str">
            <v>UNION SPECIAL</v>
          </cell>
          <cell r="C1657" t="str">
            <v>SPPMMS4527</v>
          </cell>
          <cell r="D1657"/>
          <cell r="E1657" t="str">
            <v>80883R</v>
          </cell>
          <cell r="F1657" t="str">
            <v>Knife lever</v>
          </cell>
        </row>
        <row r="1658">
          <cell r="B1658" t="str">
            <v>UNION SPECIAL</v>
          </cell>
          <cell r="C1658" t="str">
            <v>SPPMMS0603</v>
          </cell>
          <cell r="D1658"/>
          <cell r="E1658" t="str">
            <v>29442N</v>
          </cell>
          <cell r="F1658" t="str">
            <v>LOOPER DRIVE</v>
          </cell>
        </row>
        <row r="1659">
          <cell r="B1659" t="str">
            <v>UNION SPECIAL</v>
          </cell>
          <cell r="C1659" t="str">
            <v>SPPMMS0660</v>
          </cell>
          <cell r="D1659"/>
          <cell r="E1659">
            <v>2124</v>
          </cell>
          <cell r="F1659" t="str">
            <v>Throat Plate</v>
          </cell>
        </row>
        <row r="1660">
          <cell r="B1660" t="str">
            <v>UNION SPECIAL</v>
          </cell>
          <cell r="C1660" t="str">
            <v>SPPMMS4501</v>
          </cell>
          <cell r="D1660"/>
          <cell r="E1660" t="str">
            <v>C10024B</v>
          </cell>
          <cell r="F1660" t="str">
            <v>THROAT PLATE</v>
          </cell>
        </row>
        <row r="1661">
          <cell r="B1661" t="str">
            <v>UNION SPECIAL</v>
          </cell>
          <cell r="C1661" t="str">
            <v>SPPMMS0745</v>
          </cell>
          <cell r="D1661"/>
          <cell r="E1661" t="str">
            <v>C10069D</v>
          </cell>
          <cell r="F1661" t="str">
            <v>Knife Assembly Rep 10069A (Chain cutter)</v>
          </cell>
        </row>
        <row r="1662">
          <cell r="B1662" t="str">
            <v>UNION SPECIAL</v>
          </cell>
          <cell r="C1662" t="str">
            <v>SPPMMS0654</v>
          </cell>
          <cell r="D1662"/>
          <cell r="E1662" t="str">
            <v>10017B</v>
          </cell>
          <cell r="F1662" t="str">
            <v>Needle Bar</v>
          </cell>
        </row>
        <row r="1663">
          <cell r="B1663" t="str">
            <v>UNION SPECIAL</v>
          </cell>
          <cell r="C1663" t="str">
            <v>SPPMMS0706</v>
          </cell>
          <cell r="D1663"/>
          <cell r="E1663">
            <v>10017</v>
          </cell>
          <cell r="F1663" t="str">
            <v>Needle Bar</v>
          </cell>
        </row>
        <row r="1664">
          <cell r="B1664" t="str">
            <v>UNION SPECIAL</v>
          </cell>
          <cell r="C1664" t="str">
            <v>SPPMMS4543</v>
          </cell>
          <cell r="D1664"/>
          <cell r="E1664" t="str">
            <v>80621B</v>
          </cell>
          <cell r="F1664" t="str">
            <v>Pulley</v>
          </cell>
        </row>
        <row r="1665">
          <cell r="B1665" t="str">
            <v>UNION SPECIAL</v>
          </cell>
          <cell r="C1665" t="str">
            <v>SPPMMS0731</v>
          </cell>
          <cell r="D1665"/>
          <cell r="E1665" t="str">
            <v>29126FT</v>
          </cell>
          <cell r="F1665" t="str">
            <v>Crank Shaft Assm</v>
          </cell>
        </row>
        <row r="1666">
          <cell r="B1666" t="str">
            <v>UNION SPECIAL</v>
          </cell>
          <cell r="C1666" t="str">
            <v>SPPMMS0651</v>
          </cell>
          <cell r="D1666"/>
          <cell r="E1666">
            <v>10008</v>
          </cell>
          <cell r="F1666" t="str">
            <v xml:space="preserve">Looper </v>
          </cell>
        </row>
        <row r="1667">
          <cell r="B1667" t="str">
            <v>UNION SPECIAL</v>
          </cell>
          <cell r="C1667" t="str">
            <v>SPPMMS0715</v>
          </cell>
          <cell r="D1667"/>
          <cell r="E1667" t="str">
            <v>10022F</v>
          </cell>
          <cell r="F1667" t="str">
            <v>Main Shaft Upper Top</v>
          </cell>
        </row>
        <row r="1668">
          <cell r="B1668" t="str">
            <v>UNION SPECIAL</v>
          </cell>
          <cell r="C1668" t="str">
            <v>SPPMMS4509</v>
          </cell>
          <cell r="D1668"/>
          <cell r="E1668" t="str">
            <v>96522</v>
          </cell>
          <cell r="F1668" t="str">
            <v>STRAIGHT PIN 96522 (XXAU-01003-980)</v>
          </cell>
        </row>
        <row r="1669">
          <cell r="B1669" t="str">
            <v>UNION SPECIAL</v>
          </cell>
          <cell r="C1669" t="str">
            <v>SPPMMS0719</v>
          </cell>
          <cell r="D1669"/>
          <cell r="E1669" t="str">
            <v>660-1103</v>
          </cell>
          <cell r="F1669" t="str">
            <v>Lip Seal</v>
          </cell>
        </row>
        <row r="1670">
          <cell r="B1670" t="str">
            <v>UNION SPECIAL</v>
          </cell>
          <cell r="C1670" t="str">
            <v>SPPMMS0762</v>
          </cell>
          <cell r="D1670"/>
          <cell r="E1670" t="str">
            <v>660-1071</v>
          </cell>
          <cell r="F1670" t="str">
            <v>Oil Filter</v>
          </cell>
        </row>
        <row r="1671">
          <cell r="B1671" t="str">
            <v>UNION SPECIAL</v>
          </cell>
          <cell r="C1671" t="str">
            <v>SPPMMS0720</v>
          </cell>
          <cell r="D1671"/>
          <cell r="E1671" t="str">
            <v>660-212</v>
          </cell>
          <cell r="F1671" t="str">
            <v>Oil Ring</v>
          </cell>
        </row>
        <row r="1672">
          <cell r="B1672" t="str">
            <v>UNION SPECIAL</v>
          </cell>
          <cell r="C1672" t="str">
            <v>SPPMMS0685</v>
          </cell>
          <cell r="D1672"/>
          <cell r="E1672" t="str">
            <v>660-1085</v>
          </cell>
          <cell r="F1672" t="str">
            <v>Oil Seal</v>
          </cell>
        </row>
        <row r="1673">
          <cell r="B1673" t="str">
            <v>UNION SPECIAL</v>
          </cell>
          <cell r="C1673" t="str">
            <v>SPPMMS0717</v>
          </cell>
          <cell r="D1673"/>
          <cell r="E1673" t="str">
            <v>10042H</v>
          </cell>
          <cell r="F1673" t="str">
            <v>Timing Belt</v>
          </cell>
        </row>
        <row r="1674">
          <cell r="B1674" t="str">
            <v>UNION SPECIAL</v>
          </cell>
          <cell r="C1674" t="str">
            <v>SPPMMS0730</v>
          </cell>
          <cell r="D1674"/>
          <cell r="E1674" t="str">
            <v>660-1028</v>
          </cell>
          <cell r="F1674" t="str">
            <v>O Ring</v>
          </cell>
        </row>
        <row r="1675">
          <cell r="B1675" t="str">
            <v>UNION SPECIAL</v>
          </cell>
          <cell r="C1675" t="str">
            <v>SPPMMS0642</v>
          </cell>
          <cell r="D1675"/>
          <cell r="E1675" t="str">
            <v>660-1038</v>
          </cell>
          <cell r="F1675" t="str">
            <v>O-Ring</v>
          </cell>
        </row>
        <row r="1676">
          <cell r="B1676" t="str">
            <v>UNION SPECIAL</v>
          </cell>
          <cell r="C1676" t="str">
            <v>SPPMMS0643</v>
          </cell>
          <cell r="D1676"/>
          <cell r="E1676" t="str">
            <v>660-1024</v>
          </cell>
          <cell r="F1676" t="str">
            <v>O-Ring</v>
          </cell>
        </row>
        <row r="1677">
          <cell r="B1677" t="str">
            <v>UNION SPECIAL</v>
          </cell>
          <cell r="C1677" t="str">
            <v>SPPMMS0644</v>
          </cell>
          <cell r="D1677"/>
          <cell r="E1677" t="str">
            <v>660-1069</v>
          </cell>
          <cell r="F1677" t="str">
            <v>O-Ring</v>
          </cell>
        </row>
        <row r="1678">
          <cell r="B1678" t="str">
            <v>UNION SPECIAL</v>
          </cell>
          <cell r="C1678" t="str">
            <v>SPPMMS0641</v>
          </cell>
          <cell r="D1678"/>
          <cell r="E1678" t="str">
            <v>660-1039</v>
          </cell>
          <cell r="F1678" t="str">
            <v>Seal</v>
          </cell>
        </row>
        <row r="1679">
          <cell r="B1679" t="str">
            <v>UNION SPECIAL</v>
          </cell>
          <cell r="C1679" t="str">
            <v>SPPMMS0646</v>
          </cell>
          <cell r="D1679"/>
          <cell r="E1679" t="str">
            <v>10084C</v>
          </cell>
          <cell r="F1679" t="str">
            <v>Seal Quad -Ring</v>
          </cell>
        </row>
        <row r="1680">
          <cell r="B1680" t="str">
            <v>BUHLER</v>
          </cell>
          <cell r="C1680" t="str">
            <v>SPPMMS4499</v>
          </cell>
          <cell r="D1680"/>
          <cell r="E1680" t="str">
            <v>XXAU-01004-400</v>
          </cell>
          <cell r="F1680" t="str">
            <v>Air cylinder 999-234</v>
          </cell>
        </row>
        <row r="1681">
          <cell r="B1681" t="str">
            <v>UNION SPECIAL</v>
          </cell>
          <cell r="C1681" t="str">
            <v>SPPMMS4474</v>
          </cell>
          <cell r="D1681"/>
          <cell r="E1681" t="str">
            <v>671A379</v>
          </cell>
          <cell r="F1681" t="str">
            <v xml:space="preserve">Bimba Air Cylinder </v>
          </cell>
        </row>
        <row r="1682">
          <cell r="B1682" t="str">
            <v>UNION SPECIAL</v>
          </cell>
          <cell r="C1682" t="str">
            <v>SPPMMS0627</v>
          </cell>
          <cell r="D1682"/>
          <cell r="E1682" t="str">
            <v>999-47D</v>
          </cell>
          <cell r="F1682" t="str">
            <v>Clevis</v>
          </cell>
        </row>
        <row r="1683">
          <cell r="B1683" t="str">
            <v>UNION SPECIAL</v>
          </cell>
          <cell r="C1683" t="str">
            <v>SPPMMS0655</v>
          </cell>
          <cell r="D1683"/>
          <cell r="E1683" t="str">
            <v>10040B</v>
          </cell>
          <cell r="F1683" t="str">
            <v>Eccentric</v>
          </cell>
        </row>
        <row r="1684">
          <cell r="B1684" t="str">
            <v>BUHLER</v>
          </cell>
          <cell r="C1684" t="str">
            <v>SPPMMS0722</v>
          </cell>
          <cell r="D1684"/>
          <cell r="E1684" t="str">
            <v>10021E</v>
          </cell>
          <cell r="F1684" t="str">
            <v>Belt Pulley</v>
          </cell>
        </row>
        <row r="1685">
          <cell r="B1685" t="str">
            <v>UNION SPECIAL</v>
          </cell>
          <cell r="C1685" t="str">
            <v>SPPMMS0728</v>
          </cell>
          <cell r="D1685"/>
          <cell r="E1685">
            <v>10042</v>
          </cell>
          <cell r="F1685" t="str">
            <v>Belt Socket For Feed</v>
          </cell>
        </row>
        <row r="1686">
          <cell r="B1686" t="str">
            <v>UNION SPECIAL</v>
          </cell>
          <cell r="C1686" t="str">
            <v>SPPMMS0726</v>
          </cell>
          <cell r="D1686"/>
          <cell r="E1686" t="str">
            <v>10021FN</v>
          </cell>
          <cell r="F1686" t="str">
            <v>Hand Wheel</v>
          </cell>
        </row>
        <row r="1687">
          <cell r="B1687" t="str">
            <v>UNION SPECIAL</v>
          </cell>
          <cell r="C1687" t="str">
            <v>SPPMMS0677</v>
          </cell>
          <cell r="D1687"/>
          <cell r="E1687" t="str">
            <v>997A402F</v>
          </cell>
          <cell r="F1687" t="str">
            <v>Motor For Bag Feed In Device</v>
          </cell>
        </row>
        <row r="1688">
          <cell r="B1688" t="str">
            <v>UNION SPECIAL</v>
          </cell>
          <cell r="C1688" t="str">
            <v>SPPMMS0727</v>
          </cell>
          <cell r="D1688"/>
          <cell r="E1688" t="str">
            <v>C10021F</v>
          </cell>
          <cell r="F1688" t="str">
            <v>Pulley Adjustable</v>
          </cell>
        </row>
        <row r="1689">
          <cell r="B1689" t="str">
            <v>UNION SPECIAL</v>
          </cell>
          <cell r="C1689" t="str">
            <v>SPPMMS0742</v>
          </cell>
          <cell r="D1689"/>
          <cell r="E1689" t="str">
            <v>29126FU</v>
          </cell>
          <cell r="F1689" t="str">
            <v>Knive Drive Assm</v>
          </cell>
        </row>
        <row r="1690">
          <cell r="B1690" t="str">
            <v>DOMINO</v>
          </cell>
          <cell r="C1690" t="str">
            <v>SPPMMS0739</v>
          </cell>
          <cell r="D1690"/>
          <cell r="E1690">
            <v>10043</v>
          </cell>
          <cell r="F1690" t="str">
            <v>Looper Bar</v>
          </cell>
        </row>
        <row r="1691">
          <cell r="B1691" t="str">
            <v>UNION SPECIAL</v>
          </cell>
          <cell r="C1691" t="str">
            <v>SPPMMS0738</v>
          </cell>
          <cell r="D1691"/>
          <cell r="E1691" t="str">
            <v>C10013A</v>
          </cell>
          <cell r="F1691" t="str">
            <v>Looper Holder  -10013A</v>
          </cell>
        </row>
        <row r="1692">
          <cell r="B1692" t="str">
            <v>UNION SPECIAL</v>
          </cell>
          <cell r="C1692" t="str">
            <v>SPPMMS0688</v>
          </cell>
          <cell r="D1692"/>
          <cell r="E1692" t="str">
            <v>10044AV</v>
          </cell>
          <cell r="F1692" t="str">
            <v>Needle Guard Bushing Left</v>
          </cell>
        </row>
        <row r="1693">
          <cell r="B1693" t="str">
            <v>UNION SPECIAL</v>
          </cell>
          <cell r="C1693" t="str">
            <v>SPPMMS0772</v>
          </cell>
          <cell r="D1693"/>
          <cell r="E1693" t="str">
            <v>998-497-1.6</v>
          </cell>
          <cell r="F1693" t="str">
            <v>Prot Motor Switch</v>
          </cell>
        </row>
        <row r="1694">
          <cell r="B1694" t="str">
            <v>UNION SPECIAL</v>
          </cell>
          <cell r="C1694" t="str">
            <v>SPPMMS0773</v>
          </cell>
          <cell r="D1694"/>
          <cell r="E1694" t="str">
            <v>998-497-2.5</v>
          </cell>
          <cell r="F1694" t="str">
            <v>Prot Motor Switch</v>
          </cell>
        </row>
        <row r="1695">
          <cell r="B1695" t="str">
            <v>UNION SPECIAL</v>
          </cell>
          <cell r="C1695" t="str">
            <v>SPPMMS0725</v>
          </cell>
          <cell r="D1695"/>
          <cell r="E1695">
            <v>10076</v>
          </cell>
          <cell r="F1695" t="str">
            <v>Tension Roller</v>
          </cell>
        </row>
        <row r="1696">
          <cell r="B1696" t="str">
            <v>UNION SPECIAL</v>
          </cell>
          <cell r="C1696" t="str">
            <v>SPPMMS0771</v>
          </cell>
          <cell r="D1696"/>
          <cell r="E1696" t="str">
            <v>998HK102C</v>
          </cell>
          <cell r="F1696" t="str">
            <v>Contact Block</v>
          </cell>
        </row>
        <row r="1697">
          <cell r="B1697" t="str">
            <v>UNION SPECIAL</v>
          </cell>
          <cell r="C1697" t="str">
            <v>SPPMMS0770</v>
          </cell>
          <cell r="D1697"/>
          <cell r="E1697" t="str">
            <v>998AT102</v>
          </cell>
          <cell r="F1697" t="str">
            <v xml:space="preserve">Contactor </v>
          </cell>
        </row>
        <row r="1698">
          <cell r="B1698" t="str">
            <v>UNION SPECIAL</v>
          </cell>
          <cell r="C1698" t="str">
            <v>SPPMMS0777</v>
          </cell>
          <cell r="D1698"/>
          <cell r="E1698" t="str">
            <v>998-429B</v>
          </cell>
          <cell r="F1698" t="str">
            <v>Coupler Plug</v>
          </cell>
        </row>
        <row r="1699">
          <cell r="B1699" t="str">
            <v>UNION SPECIAL</v>
          </cell>
          <cell r="C1699" t="str">
            <v>SPPMMS0776</v>
          </cell>
          <cell r="D1699"/>
          <cell r="E1699" t="str">
            <v>998-429M</v>
          </cell>
          <cell r="F1699" t="str">
            <v>Coupler Plug</v>
          </cell>
        </row>
        <row r="1700">
          <cell r="B1700" t="str">
            <v>UNION SPECIAL</v>
          </cell>
          <cell r="C1700" t="str">
            <v>SPPMMS0774</v>
          </cell>
          <cell r="D1700"/>
          <cell r="E1700" t="str">
            <v>90234DA</v>
          </cell>
          <cell r="F1700" t="str">
            <v>Socket Assm</v>
          </cell>
        </row>
        <row r="1701">
          <cell r="B1701" t="str">
            <v>UNION SPECIAL</v>
          </cell>
          <cell r="C1701" t="str">
            <v>SPPMMS0718</v>
          </cell>
          <cell r="D1701"/>
          <cell r="E1701" t="str">
            <v>660-1055</v>
          </cell>
          <cell r="F1701" t="str">
            <v>Ball Bearing For Upper</v>
          </cell>
        </row>
        <row r="1702">
          <cell r="B1702" t="str">
            <v>UNION SPECIAL</v>
          </cell>
          <cell r="C1702" t="str">
            <v>SPPMMS0656</v>
          </cell>
          <cell r="D1702"/>
          <cell r="E1702" t="str">
            <v>C10005B</v>
          </cell>
          <cell r="F1702" t="str">
            <v>Feed Dog</v>
          </cell>
        </row>
        <row r="1703">
          <cell r="B1703" t="str">
            <v>UNION SPECIAL</v>
          </cell>
          <cell r="C1703" t="str">
            <v>SPPMMS0639</v>
          </cell>
          <cell r="D1703"/>
          <cell r="E1703" t="str">
            <v>C10034G</v>
          </cell>
          <cell r="F1703" t="str">
            <v xml:space="preserve">Frame Sealing </v>
          </cell>
        </row>
        <row r="1704">
          <cell r="B1704" t="str">
            <v>UNION SPECIAL</v>
          </cell>
          <cell r="C1704" t="str">
            <v>SPPMMS0721</v>
          </cell>
          <cell r="D1704"/>
          <cell r="E1704" t="str">
            <v>10021D</v>
          </cell>
          <cell r="F1704" t="str">
            <v>Hub</v>
          </cell>
        </row>
        <row r="1705">
          <cell r="B1705" t="str">
            <v>UNION SPECIAL</v>
          </cell>
          <cell r="C1705" t="str">
            <v>SPPMMS7261</v>
          </cell>
          <cell r="D1705"/>
          <cell r="E1705" t="str">
            <v>G29493B</v>
          </cell>
          <cell r="F1705" t="str">
            <v xml:space="preserve">PR FEED LEVER ASSEMBLY </v>
          </cell>
        </row>
        <row r="1706">
          <cell r="B1706" t="str">
            <v>UNION SPECIAL</v>
          </cell>
          <cell r="C1706" t="str">
            <v>SPPMMS0649</v>
          </cell>
          <cell r="D1706"/>
          <cell r="E1706" t="str">
            <v>C10095M</v>
          </cell>
          <cell r="F1706" t="str">
            <v>Screw</v>
          </cell>
        </row>
        <row r="1707">
          <cell r="B1707" t="str">
            <v>UNION SPECIAL</v>
          </cell>
          <cell r="C1707" t="str">
            <v>SPPMMS7264</v>
          </cell>
          <cell r="D1707"/>
          <cell r="E1707" t="str">
            <v>G29497</v>
          </cell>
          <cell r="F1707" t="str">
            <v>THROAT PLATE ASSEMBLY</v>
          </cell>
        </row>
        <row r="1708">
          <cell r="B1708" t="str">
            <v>UNION SPECIAL</v>
          </cell>
          <cell r="C1708" t="str">
            <v>SPPMMS0640</v>
          </cell>
          <cell r="D1708"/>
          <cell r="E1708" t="str">
            <v>C10034E</v>
          </cell>
          <cell r="F1708" t="str">
            <v xml:space="preserve">Washer Sealing </v>
          </cell>
        </row>
        <row r="1709">
          <cell r="B1709" t="str">
            <v>UNION SPECIAL</v>
          </cell>
          <cell r="C1709" t="str">
            <v>SPPMMS0735</v>
          </cell>
          <cell r="D1709"/>
          <cell r="E1709" t="str">
            <v>29126FS</v>
          </cell>
          <cell r="F1709" t="str">
            <v>Assembly Stitch Length</v>
          </cell>
        </row>
        <row r="1710">
          <cell r="B1710" t="str">
            <v>UNION SPECIAL</v>
          </cell>
          <cell r="C1710" t="str">
            <v>SPPMMS0657</v>
          </cell>
          <cell r="D1710"/>
          <cell r="E1710" t="str">
            <v>FP10054C</v>
          </cell>
          <cell r="F1710" t="str">
            <v>Bushing Needle Bar Lower 10054B</v>
          </cell>
        </row>
        <row r="1711">
          <cell r="B1711" t="str">
            <v>UNION SPECIAL</v>
          </cell>
          <cell r="C1711" t="str">
            <v>SPPMMS0736</v>
          </cell>
          <cell r="D1711"/>
          <cell r="E1711" t="str">
            <v>10022D</v>
          </cell>
          <cell r="F1711" t="str">
            <v>Crankshaft For Looper</v>
          </cell>
        </row>
        <row r="1712">
          <cell r="B1712" t="str">
            <v>UNION SPECIAL</v>
          </cell>
          <cell r="C1712" t="str">
            <v>SPPMMS0750</v>
          </cell>
          <cell r="D1712"/>
          <cell r="E1712" t="str">
            <v>C10083S</v>
          </cell>
          <cell r="F1712" t="str">
            <v>Feeler</v>
          </cell>
        </row>
        <row r="1713">
          <cell r="B1713" t="str">
            <v>UNION SPECIAL</v>
          </cell>
          <cell r="C1713" t="str">
            <v>SPPMMS7280</v>
          </cell>
          <cell r="D1713"/>
          <cell r="E1713" t="str">
            <v>G10030L</v>
          </cell>
          <cell r="F1713" t="str">
            <v>PR FT BOTTOM</v>
          </cell>
        </row>
        <row r="1714">
          <cell r="B1714" t="str">
            <v>UNION SPECIAL</v>
          </cell>
          <cell r="C1714" t="str">
            <v>SPPMMS0724</v>
          </cell>
          <cell r="D1714"/>
          <cell r="E1714" t="str">
            <v>10042J</v>
          </cell>
          <cell r="F1714" t="str">
            <v>Timing Belt</v>
          </cell>
        </row>
        <row r="1715">
          <cell r="B1715" t="str">
            <v>UNION SPECIAL</v>
          </cell>
          <cell r="C1715" t="str">
            <v>SPPMMS0703</v>
          </cell>
          <cell r="D1715"/>
          <cell r="E1715" t="str">
            <v>10044AW</v>
          </cell>
          <cell r="F1715" t="str">
            <v>Bushing Right Needle</v>
          </cell>
        </row>
        <row r="1716">
          <cell r="B1716" t="str">
            <v>UNION SPECIAL</v>
          </cell>
          <cell r="C1716" t="str">
            <v>SPPMMS0754</v>
          </cell>
          <cell r="D1716"/>
          <cell r="E1716" t="str">
            <v>10034B</v>
          </cell>
          <cell r="F1716" t="str">
            <v>Feed Bar</v>
          </cell>
        </row>
        <row r="1717">
          <cell r="B1717" t="str">
            <v>UNION SPECIAL</v>
          </cell>
          <cell r="C1717" t="str">
            <v>SPPMMS0729</v>
          </cell>
          <cell r="D1717"/>
          <cell r="E1717" t="str">
            <v>10021B</v>
          </cell>
          <cell r="F1717" t="str">
            <v>Hub</v>
          </cell>
        </row>
        <row r="1718">
          <cell r="B1718" t="str">
            <v>UNION SPECIAL</v>
          </cell>
          <cell r="C1718" t="str">
            <v>SPPMMS0680</v>
          </cell>
          <cell r="D1718"/>
          <cell r="E1718" t="str">
            <v>660-1033</v>
          </cell>
          <cell r="F1718" t="str">
            <v>Lip Seal</v>
          </cell>
        </row>
        <row r="1719">
          <cell r="B1719" t="str">
            <v>UNION SPECIAL</v>
          </cell>
          <cell r="C1719" t="str">
            <v>SPPMMS0710</v>
          </cell>
          <cell r="D1719"/>
          <cell r="E1719" t="str">
            <v>10016B</v>
          </cell>
          <cell r="F1719" t="str">
            <v>Needle Bar Connection</v>
          </cell>
        </row>
        <row r="1720">
          <cell r="B1720" t="str">
            <v>UNION SPECIAL</v>
          </cell>
          <cell r="C1720" t="str">
            <v>SPPMMS0711</v>
          </cell>
          <cell r="D1720"/>
          <cell r="E1720" t="str">
            <v>660-1037</v>
          </cell>
          <cell r="F1720" t="str">
            <v>Needle Cage For NDL Drive</v>
          </cell>
        </row>
        <row r="1721">
          <cell r="B1721" t="str">
            <v>DOMINO</v>
          </cell>
          <cell r="C1721" t="str">
            <v>SPPMMS0746</v>
          </cell>
          <cell r="D1721"/>
          <cell r="E1721" t="str">
            <v>10022P</v>
          </cell>
          <cell r="F1721" t="str">
            <v>Shaft For Lopper Drive</v>
          </cell>
        </row>
        <row r="1722">
          <cell r="B1722" t="str">
            <v>UNION SPECIAL</v>
          </cell>
          <cell r="C1722" t="str">
            <v>SPPMMS0675</v>
          </cell>
          <cell r="D1722"/>
          <cell r="E1722" t="str">
            <v>999A374</v>
          </cell>
          <cell r="F1722" t="str">
            <v>SOLENOID VALVE 3/2WAY 999A374A, 999A174A</v>
          </cell>
        </row>
        <row r="1723">
          <cell r="B1723" t="str">
            <v>DOMINO</v>
          </cell>
          <cell r="C1723" t="str">
            <v>SPPMMS4473</v>
          </cell>
          <cell r="D1723"/>
          <cell r="E1723" t="str">
            <v>999M374</v>
          </cell>
          <cell r="F1723" t="str">
            <v>Solenoid Valve 3/2way,24V/DC</v>
          </cell>
        </row>
        <row r="1724">
          <cell r="B1724" t="str">
            <v>DOMINO</v>
          </cell>
          <cell r="C1724" t="str">
            <v>SPPMMS0673</v>
          </cell>
          <cell r="D1724"/>
          <cell r="E1724" t="str">
            <v>998-59D</v>
          </cell>
          <cell r="F1724" t="str">
            <v>Terminal Box</v>
          </cell>
        </row>
        <row r="1725">
          <cell r="B1725" t="str">
            <v>UNION SPECIAL</v>
          </cell>
          <cell r="C1725" t="str">
            <v>SPPMMS7270</v>
          </cell>
          <cell r="D1725"/>
          <cell r="E1725" t="str">
            <v>671-255M</v>
          </cell>
          <cell r="F1725" t="str">
            <v>5 WAY SOLENOID VALVE 24V</v>
          </cell>
        </row>
        <row r="1726">
          <cell r="B1726" t="str">
            <v>UNION SPECIAL</v>
          </cell>
          <cell r="C1726" t="str">
            <v>SPPMMS0667</v>
          </cell>
          <cell r="D1726"/>
          <cell r="E1726" t="str">
            <v>998M600</v>
          </cell>
          <cell r="F1726" t="str">
            <v>RELAY</v>
          </cell>
        </row>
        <row r="1727">
          <cell r="B1727" t="str">
            <v>UNION SPECIAL</v>
          </cell>
          <cell r="C1727" t="str">
            <v>SPPMMS0664</v>
          </cell>
          <cell r="D1727"/>
          <cell r="E1727" t="str">
            <v>998A-500</v>
          </cell>
          <cell r="F1727" t="str">
            <v>Slow Releasing Time Relay</v>
          </cell>
        </row>
        <row r="1728">
          <cell r="B1728" t="str">
            <v>DOMINO</v>
          </cell>
          <cell r="C1728" t="str">
            <v>SPPMMS0671</v>
          </cell>
          <cell r="D1728"/>
          <cell r="E1728" t="str">
            <v>998-364P</v>
          </cell>
          <cell r="F1728" t="str">
            <v>Light Barrier</v>
          </cell>
        </row>
        <row r="1729">
          <cell r="B1729" t="str">
            <v>UNION SPECIAL</v>
          </cell>
          <cell r="C1729" t="str">
            <v>SPPMMS0672</v>
          </cell>
          <cell r="D1729"/>
          <cell r="E1729" t="str">
            <v>998-227A1</v>
          </cell>
          <cell r="F1729" t="str">
            <v xml:space="preserve">Socket Housing </v>
          </cell>
        </row>
        <row r="1730">
          <cell r="B1730" t="str">
            <v>UNION SPECIAL</v>
          </cell>
          <cell r="C1730" t="str">
            <v>SPPMMS0674</v>
          </cell>
          <cell r="D1730"/>
          <cell r="E1730" t="str">
            <v>670B353</v>
          </cell>
          <cell r="F1730" t="str">
            <v>Proximity Switch 20-250V AC/DC</v>
          </cell>
        </row>
        <row r="1731">
          <cell r="B1731" t="str">
            <v>UNION SPECIAL</v>
          </cell>
          <cell r="C1731" t="str">
            <v>SPPMMS0623</v>
          </cell>
          <cell r="D1731"/>
          <cell r="E1731" t="str">
            <v>998-75</v>
          </cell>
          <cell r="F1731" t="str">
            <v>Transformer</v>
          </cell>
        </row>
        <row r="1732">
          <cell r="B1732" t="str">
            <v>UNION SPECIAL</v>
          </cell>
          <cell r="C1732" t="str">
            <v>SPPMMS0631</v>
          </cell>
          <cell r="D1732"/>
          <cell r="E1732" t="str">
            <v>998-226A5</v>
          </cell>
          <cell r="F1732" t="str">
            <v>Bush</v>
          </cell>
        </row>
        <row r="1733">
          <cell r="B1733" t="str">
            <v>UNION SPECIAL</v>
          </cell>
          <cell r="C1733" t="str">
            <v>SPPMMS0630</v>
          </cell>
          <cell r="D1733"/>
          <cell r="E1733" t="str">
            <v>G21233EA</v>
          </cell>
          <cell r="F1733" t="str">
            <v>Cable</v>
          </cell>
        </row>
        <row r="1734">
          <cell r="B1734" t="str">
            <v>UNION SPECIAL</v>
          </cell>
          <cell r="C1734" t="str">
            <v>SPPMMS0632</v>
          </cell>
          <cell r="D1734"/>
          <cell r="E1734" t="str">
            <v>998-226A1</v>
          </cell>
          <cell r="F1734" t="str">
            <v>Housing</v>
          </cell>
        </row>
        <row r="1735">
          <cell r="B1735" t="str">
            <v>UNION SPECIAL</v>
          </cell>
          <cell r="C1735" t="str">
            <v>SPPMMS4560</v>
          </cell>
          <cell r="D1735"/>
          <cell r="E1735" t="str">
            <v>998-230</v>
          </cell>
          <cell r="F1735" t="str">
            <v>Nut</v>
          </cell>
        </row>
        <row r="1736">
          <cell r="B1736" t="str">
            <v>UNION SPECIAL</v>
          </cell>
          <cell r="C1736" t="str">
            <v>SPPMMS0694</v>
          </cell>
          <cell r="D1736"/>
          <cell r="E1736" t="str">
            <v>G10044T</v>
          </cell>
          <cell r="F1736" t="str">
            <v>Bushing For LPR DR</v>
          </cell>
        </row>
        <row r="1737">
          <cell r="B1737" t="str">
            <v>UNION SPECIAL</v>
          </cell>
          <cell r="C1737" t="str">
            <v>SPPMMS0744</v>
          </cell>
          <cell r="D1737"/>
          <cell r="E1737" t="str">
            <v>C10033K</v>
          </cell>
          <cell r="F1737" t="str">
            <v xml:space="preserve">COLLAR </v>
          </cell>
        </row>
        <row r="1738">
          <cell r="B1738" t="str">
            <v>UNION SPECIAL</v>
          </cell>
          <cell r="C1738" t="str">
            <v>SPPMMS0755</v>
          </cell>
          <cell r="D1738"/>
          <cell r="E1738" t="str">
            <v>10047A</v>
          </cell>
          <cell r="F1738" t="str">
            <v>Drive Pin</v>
          </cell>
        </row>
        <row r="1739">
          <cell r="B1739" t="str">
            <v>UNION SPECIAL</v>
          </cell>
          <cell r="C1739" t="str">
            <v>SPPMMS0741</v>
          </cell>
          <cell r="D1739"/>
          <cell r="E1739" t="str">
            <v>29105BF</v>
          </cell>
          <cell r="F1739" t="str">
            <v>Fork Assm Looper Drive</v>
          </cell>
        </row>
        <row r="1740">
          <cell r="B1740" t="str">
            <v>UNION SPECIAL</v>
          </cell>
          <cell r="C1740" t="str">
            <v>SPPMMS0757</v>
          </cell>
          <cell r="D1740"/>
          <cell r="E1740" t="str">
            <v>10045E</v>
          </cell>
          <cell r="F1740" t="str">
            <v>Link For Feed Drive</v>
          </cell>
        </row>
        <row r="1741">
          <cell r="B1741" t="str">
            <v>UNION SPECIAL</v>
          </cell>
          <cell r="C1741" t="str">
            <v>SPPMMS0737</v>
          </cell>
          <cell r="D1741"/>
          <cell r="E1741">
            <v>10025</v>
          </cell>
          <cell r="F1741" t="str">
            <v xml:space="preserve">Needle Guard </v>
          </cell>
        </row>
        <row r="1742">
          <cell r="B1742" t="str">
            <v>UNION SPECIAL</v>
          </cell>
          <cell r="C1742" t="str">
            <v>SPPMMS0709</v>
          </cell>
          <cell r="D1742"/>
          <cell r="E1742" t="str">
            <v>C10018C</v>
          </cell>
          <cell r="F1742" t="str">
            <v>Needle Head</v>
          </cell>
        </row>
        <row r="1743">
          <cell r="B1743" t="str">
            <v>UNION SPECIAL</v>
          </cell>
          <cell r="C1743" t="str">
            <v>SPPMMS0691</v>
          </cell>
          <cell r="D1743"/>
          <cell r="E1743" t="str">
            <v>10095G</v>
          </cell>
          <cell r="F1743" t="str">
            <v>Nut</v>
          </cell>
        </row>
        <row r="1744">
          <cell r="B1744" t="str">
            <v>UNION SPECIAL</v>
          </cell>
          <cell r="C1744" t="str">
            <v>SPPMMS0705</v>
          </cell>
          <cell r="D1744"/>
          <cell r="E1744" t="str">
            <v>660-1141</v>
          </cell>
          <cell r="F1744" t="str">
            <v>O Ring</v>
          </cell>
        </row>
        <row r="1745">
          <cell r="B1745" t="str">
            <v>UNION SPECIAL</v>
          </cell>
          <cell r="C1745" t="str">
            <v>SPPMMS0763</v>
          </cell>
          <cell r="D1745"/>
          <cell r="E1745" t="str">
            <v>660-1123</v>
          </cell>
          <cell r="F1745" t="str">
            <v>O Ring</v>
          </cell>
        </row>
        <row r="1746">
          <cell r="B1746" t="str">
            <v>UNION SPECIAL</v>
          </cell>
          <cell r="C1746" t="str">
            <v>SPPMMS0764</v>
          </cell>
          <cell r="D1746"/>
          <cell r="E1746" t="str">
            <v>660-1025</v>
          </cell>
          <cell r="F1746" t="str">
            <v>O Ring</v>
          </cell>
        </row>
        <row r="1747">
          <cell r="B1747" t="str">
            <v>UNION SPECIAL</v>
          </cell>
          <cell r="C1747" t="str">
            <v>SPPMMS0687</v>
          </cell>
          <cell r="D1747"/>
          <cell r="E1747" t="str">
            <v>999-212-093</v>
          </cell>
          <cell r="F1747" t="str">
            <v>Plug TA0950806RO</v>
          </cell>
        </row>
        <row r="1748">
          <cell r="B1748" t="str">
            <v>UNION SPECIAL</v>
          </cell>
          <cell r="C1748" t="str">
            <v>SPPMMS0756</v>
          </cell>
          <cell r="D1748"/>
          <cell r="E1748">
            <v>10038</v>
          </cell>
          <cell r="F1748" t="str">
            <v>Slide Block</v>
          </cell>
        </row>
        <row r="1749">
          <cell r="B1749" t="str">
            <v>UNION SPECIAL</v>
          </cell>
          <cell r="C1749" t="str">
            <v>SPPMMS7275</v>
          </cell>
          <cell r="D1749"/>
          <cell r="E1749" t="str">
            <v>G29126FV</v>
          </cell>
          <cell r="F1749" t="str">
            <v xml:space="preserve">ASSEMBLY PR FOOT LIFT </v>
          </cell>
        </row>
        <row r="1750">
          <cell r="B1750" t="str">
            <v>UNION SPECIAL</v>
          </cell>
          <cell r="C1750" t="str">
            <v>SPPMMS0775</v>
          </cell>
          <cell r="D1750"/>
          <cell r="E1750" t="str">
            <v>90233DCB</v>
          </cell>
          <cell r="F1750" t="str">
            <v>Cable</v>
          </cell>
        </row>
        <row r="1751">
          <cell r="B1751" t="str">
            <v>UNION SPECIAL</v>
          </cell>
          <cell r="C1751" t="str">
            <v>SPPMMS7260</v>
          </cell>
          <cell r="D1751"/>
          <cell r="E1751" t="str">
            <v>G29496</v>
          </cell>
          <cell r="F1751" t="str">
            <v xml:space="preserve">COVER ASSEMBLY </v>
          </cell>
        </row>
        <row r="1752">
          <cell r="B1752" t="str">
            <v>UNION SPECIAL</v>
          </cell>
          <cell r="C1752" t="str">
            <v>SPPMMS0749</v>
          </cell>
          <cell r="D1752"/>
          <cell r="E1752" t="str">
            <v>29925BCNA</v>
          </cell>
          <cell r="F1752" t="str">
            <v>Knive drive assy 230V 50/60HZ (Cylinder+valve+sensor)</v>
          </cell>
        </row>
        <row r="1753">
          <cell r="B1753" t="str">
            <v>DOMINO</v>
          </cell>
          <cell r="C1753" t="str">
            <v>SPPMMS0670</v>
          </cell>
          <cell r="D1753"/>
          <cell r="E1753" t="str">
            <v>670B357</v>
          </cell>
          <cell r="F1753" t="str">
            <v xml:space="preserve">Proximity switch </v>
          </cell>
        </row>
        <row r="1754">
          <cell r="B1754" t="str">
            <v>UNION SPECIAL</v>
          </cell>
          <cell r="C1754" t="str">
            <v>SPPMMS0669</v>
          </cell>
          <cell r="D1754"/>
          <cell r="E1754" t="str">
            <v>998-516</v>
          </cell>
          <cell r="F1754" t="str">
            <v xml:space="preserve">Safety Switch </v>
          </cell>
        </row>
        <row r="1755">
          <cell r="B1755" t="str">
            <v>UNION SPECIAL</v>
          </cell>
          <cell r="C1755" t="str">
            <v>SPPMMS0666</v>
          </cell>
          <cell r="D1755"/>
          <cell r="E1755" t="str">
            <v>998-28AB</v>
          </cell>
          <cell r="F1755" t="str">
            <v>Thread Guard Sensing Head</v>
          </cell>
        </row>
        <row r="1756">
          <cell r="B1756" t="str">
            <v>UNION SPECIAL</v>
          </cell>
          <cell r="C1756" t="str">
            <v>SPPMMS0759</v>
          </cell>
          <cell r="D1756"/>
          <cell r="E1756" t="str">
            <v>10030E</v>
          </cell>
          <cell r="F1756" t="str">
            <v>Bar</v>
          </cell>
        </row>
        <row r="1757">
          <cell r="B1757" t="str">
            <v>UNION SPECIAL</v>
          </cell>
          <cell r="C1757" t="str">
            <v>SPPMMS0699</v>
          </cell>
          <cell r="D1757"/>
          <cell r="E1757" t="str">
            <v>10044EGL</v>
          </cell>
          <cell r="F1757" t="str">
            <v>Bushing</v>
          </cell>
        </row>
        <row r="1758">
          <cell r="B1758" t="str">
            <v>UNION SPECIAL</v>
          </cell>
          <cell r="C1758" t="str">
            <v>SPPMMS0697</v>
          </cell>
          <cell r="D1758"/>
          <cell r="E1758" t="str">
            <v>10044AU</v>
          </cell>
          <cell r="F1758" t="str">
            <v>Bushing For LPR DR</v>
          </cell>
        </row>
        <row r="1759">
          <cell r="B1759" t="str">
            <v>UNION SPECIAL</v>
          </cell>
          <cell r="C1759" t="str">
            <v>SPPMMS0698</v>
          </cell>
          <cell r="D1759"/>
          <cell r="E1759" t="str">
            <v>10044AH</v>
          </cell>
          <cell r="F1759" t="str">
            <v>Bushing Glued In Bed</v>
          </cell>
        </row>
        <row r="1760">
          <cell r="B1760" t="str">
            <v>UNION SPECIAL</v>
          </cell>
          <cell r="C1760" t="str">
            <v>SPPMMS0701</v>
          </cell>
          <cell r="D1760"/>
          <cell r="E1760" t="str">
            <v>10044PGL</v>
          </cell>
          <cell r="F1760" t="str">
            <v>Bushing Knife Drivef</v>
          </cell>
        </row>
        <row r="1761">
          <cell r="B1761" t="str">
            <v>UNION SPECIAL</v>
          </cell>
          <cell r="C1761" t="str">
            <v>SPPMMS0683</v>
          </cell>
          <cell r="D1761"/>
          <cell r="E1761" t="str">
            <v>10044XGL</v>
          </cell>
          <cell r="F1761" t="str">
            <v>Bushing Main Shaft</v>
          </cell>
        </row>
        <row r="1762">
          <cell r="B1762" t="str">
            <v>DOMINO</v>
          </cell>
          <cell r="C1762" t="str">
            <v>SPPMMS0712</v>
          </cell>
          <cell r="D1762"/>
          <cell r="E1762">
            <v>10091</v>
          </cell>
          <cell r="F1762" t="str">
            <v>C Weight For Needle Drive</v>
          </cell>
        </row>
        <row r="1763">
          <cell r="B1763" t="str">
            <v>UNION SPECIAL</v>
          </cell>
          <cell r="C1763" t="str">
            <v>SPPMMS0753</v>
          </cell>
          <cell r="D1763"/>
          <cell r="E1763" t="str">
            <v>10034A</v>
          </cell>
          <cell r="F1763" t="str">
            <v>Feed Rocker</v>
          </cell>
        </row>
        <row r="1764">
          <cell r="B1764" t="str">
            <v>UNION SPECIAL</v>
          </cell>
          <cell r="C1764" t="str">
            <v>SPPMMS0751</v>
          </cell>
          <cell r="D1764"/>
          <cell r="E1764" t="str">
            <v>10083R</v>
          </cell>
          <cell r="F1764" t="str">
            <v>Holder</v>
          </cell>
        </row>
        <row r="1765">
          <cell r="B1765" t="str">
            <v>UNION SPECIAL</v>
          </cell>
          <cell r="C1765" t="str">
            <v>SPPMMS0760</v>
          </cell>
          <cell r="D1765"/>
          <cell r="E1765" t="str">
            <v>G10067A</v>
          </cell>
          <cell r="F1765" t="str">
            <v>Lever</v>
          </cell>
        </row>
        <row r="1766">
          <cell r="B1766" t="str">
            <v>UNION SPECIAL</v>
          </cell>
          <cell r="C1766" t="str">
            <v>SPPMMS0743</v>
          </cell>
          <cell r="D1766"/>
          <cell r="E1766" t="str">
            <v>C10073C</v>
          </cell>
          <cell r="F1766" t="str">
            <v>Lever Knife Drive</v>
          </cell>
        </row>
        <row r="1767">
          <cell r="B1767" t="str">
            <v>UNION SPECIAL</v>
          </cell>
          <cell r="C1767" t="str">
            <v>SPPMMS0695</v>
          </cell>
          <cell r="D1767"/>
          <cell r="E1767" t="str">
            <v>999-256F</v>
          </cell>
          <cell r="F1767" t="str">
            <v>Lip Seal</v>
          </cell>
        </row>
        <row r="1768">
          <cell r="B1768" t="str">
            <v>UNION SPECIAL</v>
          </cell>
          <cell r="C1768" t="str">
            <v>SPPMMS0747</v>
          </cell>
          <cell r="D1768"/>
          <cell r="E1768">
            <v>99374</v>
          </cell>
          <cell r="F1768" t="str">
            <v>Nut</v>
          </cell>
        </row>
        <row r="1769">
          <cell r="B1769" t="str">
            <v>UNION SPECIAL</v>
          </cell>
          <cell r="C1769" t="str">
            <v>SPPMMS0704</v>
          </cell>
          <cell r="D1769"/>
          <cell r="E1769" t="str">
            <v>CO66</v>
          </cell>
          <cell r="F1769" t="str">
            <v>Plug</v>
          </cell>
        </row>
        <row r="1770">
          <cell r="B1770" t="str">
            <v>UNION SPECIAL</v>
          </cell>
          <cell r="C1770" t="str">
            <v>SPPMMS0716</v>
          </cell>
          <cell r="D1770"/>
          <cell r="E1770" t="str">
            <v>660-1056</v>
          </cell>
          <cell r="F1770" t="str">
            <v>Ball Bearing For Upper</v>
          </cell>
        </row>
        <row r="1771">
          <cell r="B1771" t="str">
            <v>UNION SPECIAL</v>
          </cell>
          <cell r="C1771" t="str">
            <v>SPPMMS0702</v>
          </cell>
          <cell r="D1771"/>
          <cell r="E1771" t="str">
            <v>10044FGL</v>
          </cell>
          <cell r="F1771" t="str">
            <v xml:space="preserve">Bushing </v>
          </cell>
        </row>
        <row r="1772">
          <cell r="B1772" t="str">
            <v>UNION SPECIAL</v>
          </cell>
          <cell r="C1772" t="str">
            <v>SPPMMS0700</v>
          </cell>
          <cell r="D1772"/>
          <cell r="E1772" t="str">
            <v>10044GGL</v>
          </cell>
          <cell r="F1772" t="str">
            <v>Bushing Crank Shaft</v>
          </cell>
        </row>
        <row r="1773">
          <cell r="B1773" t="str">
            <v>UNION SPECIAL</v>
          </cell>
          <cell r="C1773" t="str">
            <v>SPPMMS0681</v>
          </cell>
          <cell r="D1773"/>
          <cell r="E1773" t="str">
            <v>10044CGL</v>
          </cell>
          <cell r="F1773" t="str">
            <v xml:space="preserve">Bushing Needle Thread </v>
          </cell>
        </row>
        <row r="1774">
          <cell r="B1774" t="str">
            <v>UNION SPECIAL</v>
          </cell>
          <cell r="C1774" t="str">
            <v>SPPMMS0740</v>
          </cell>
          <cell r="D1774"/>
          <cell r="E1774" t="str">
            <v>10035C</v>
          </cell>
          <cell r="F1774" t="str">
            <v>Fork</v>
          </cell>
        </row>
        <row r="1775">
          <cell r="B1775" t="str">
            <v>UNION SPECIAL</v>
          </cell>
          <cell r="C1775" t="str">
            <v>SPPMMS0690</v>
          </cell>
          <cell r="D1775"/>
          <cell r="E1775" t="str">
            <v>660-1032</v>
          </cell>
          <cell r="F1775" t="str">
            <v>Lip Seal</v>
          </cell>
        </row>
        <row r="1776">
          <cell r="B1776" t="str">
            <v>UNION SPECIAL</v>
          </cell>
          <cell r="C1776" t="str">
            <v>SPPMMS0708</v>
          </cell>
          <cell r="D1776"/>
          <cell r="E1776" t="str">
            <v>10018A</v>
          </cell>
          <cell r="F1776" t="str">
            <v>Needle Head</v>
          </cell>
        </row>
        <row r="1777">
          <cell r="B1777" t="str">
            <v>UNION SPECIAL</v>
          </cell>
          <cell r="C1777" t="str">
            <v>SPPMMS0696</v>
          </cell>
          <cell r="D1777"/>
          <cell r="E1777" t="str">
            <v>660-1018</v>
          </cell>
          <cell r="F1777" t="str">
            <v>O Ring</v>
          </cell>
        </row>
        <row r="1778">
          <cell r="B1778" t="str">
            <v>UNION SPECIAL</v>
          </cell>
          <cell r="C1778" t="str">
            <v>SPPMMS0684</v>
          </cell>
          <cell r="D1778"/>
          <cell r="E1778" t="str">
            <v>660-1137</v>
          </cell>
          <cell r="F1778" t="str">
            <v>O Ring</v>
          </cell>
        </row>
        <row r="1779">
          <cell r="B1779" t="str">
            <v>UNION SPECIAL</v>
          </cell>
          <cell r="C1779" t="str">
            <v>SPPMMS0682</v>
          </cell>
          <cell r="D1779"/>
          <cell r="E1779" t="str">
            <v>660-1138</v>
          </cell>
          <cell r="F1779" t="str">
            <v>O-Ring</v>
          </cell>
        </row>
        <row r="1780">
          <cell r="B1780" t="str">
            <v>UNION SPECIAL</v>
          </cell>
          <cell r="C1780" t="str">
            <v>SPPMMS0692</v>
          </cell>
          <cell r="D1780"/>
          <cell r="E1780" t="str">
            <v>660-1044</v>
          </cell>
          <cell r="F1780" t="str">
            <v>Pin</v>
          </cell>
        </row>
        <row r="1781">
          <cell r="B1781" t="str">
            <v>UNION SPECIAL</v>
          </cell>
          <cell r="C1781" t="str">
            <v>SPPMMS0758</v>
          </cell>
          <cell r="D1781"/>
          <cell r="E1781">
            <v>10056</v>
          </cell>
          <cell r="F1781" t="str">
            <v>Presser Rod Bar</v>
          </cell>
        </row>
        <row r="1782">
          <cell r="B1782" t="str">
            <v>UNION SPECIAL</v>
          </cell>
          <cell r="C1782" t="str">
            <v>SPPMMS0714</v>
          </cell>
          <cell r="D1782"/>
          <cell r="E1782" t="str">
            <v>10022G</v>
          </cell>
          <cell r="F1782" t="str">
            <v>Shaft Needle Bar</v>
          </cell>
        </row>
        <row r="1783">
          <cell r="B1783" t="str">
            <v>UNION SPECIAL</v>
          </cell>
          <cell r="C1783" t="str">
            <v>SPPMMS5302</v>
          </cell>
          <cell r="D1783"/>
          <cell r="E1783" t="str">
            <v>C10095A</v>
          </cell>
          <cell r="F1783" t="str">
            <v xml:space="preserve">BOLT </v>
          </cell>
        </row>
        <row r="1784">
          <cell r="B1784" t="str">
            <v>UNION SPECIAL</v>
          </cell>
          <cell r="C1784" t="str">
            <v>SPPMMS5315</v>
          </cell>
          <cell r="D1784"/>
          <cell r="E1784" t="str">
            <v>CSS2621540SP</v>
          </cell>
          <cell r="F1784" t="str">
            <v>BRACKET SCREW</v>
          </cell>
        </row>
        <row r="1785">
          <cell r="B1785" t="str">
            <v>UNION SPECIAL</v>
          </cell>
          <cell r="C1785" t="str">
            <v>SPPMMS4772</v>
          </cell>
          <cell r="D1785"/>
          <cell r="E1785" t="str">
            <v>10082M</v>
          </cell>
          <cell r="F1785" t="str">
            <v xml:space="preserve">COVER </v>
          </cell>
        </row>
        <row r="1786">
          <cell r="B1786" t="str">
            <v>UNION SPECIAL</v>
          </cell>
          <cell r="C1786" t="str">
            <v>SPPMMS5322</v>
          </cell>
          <cell r="D1786"/>
          <cell r="E1786" t="str">
            <v>10084D</v>
          </cell>
          <cell r="F1786" t="str">
            <v xml:space="preserve">GASKET FILTER HOUSING </v>
          </cell>
        </row>
        <row r="1787">
          <cell r="B1787" t="str">
            <v>UNION SPECIAL</v>
          </cell>
          <cell r="C1787" t="str">
            <v>SPPMMS5321</v>
          </cell>
          <cell r="D1787"/>
          <cell r="E1787" t="str">
            <v>VV-96203</v>
          </cell>
          <cell r="F1787" t="str">
            <v xml:space="preserve">LOCKING RING </v>
          </cell>
        </row>
        <row r="1788">
          <cell r="B1788" t="str">
            <v>UNION SPECIAL</v>
          </cell>
          <cell r="C1788" t="str">
            <v>SPPMMS4807</v>
          </cell>
          <cell r="D1788"/>
          <cell r="E1788" t="str">
            <v>660-705</v>
          </cell>
          <cell r="F1788" t="str">
            <v xml:space="preserve">O RING </v>
          </cell>
        </row>
        <row r="1789">
          <cell r="B1789" t="str">
            <v>UNION SPECIAL</v>
          </cell>
          <cell r="C1789" t="str">
            <v>SPPMMS5317</v>
          </cell>
          <cell r="D1789"/>
          <cell r="E1789" t="str">
            <v>10093AY</v>
          </cell>
          <cell r="F1789" t="str">
            <v xml:space="preserve">OIL PUMP ASSEMBLY </v>
          </cell>
        </row>
        <row r="1790">
          <cell r="B1790" t="str">
            <v>UNION SPECIAL</v>
          </cell>
          <cell r="C1790" t="str">
            <v>SPPMMS5309</v>
          </cell>
          <cell r="D1790"/>
          <cell r="E1790" t="str">
            <v>C10030W</v>
          </cell>
          <cell r="F1790" t="str">
            <v>PRESSER FOOT BINDER</v>
          </cell>
        </row>
        <row r="1791">
          <cell r="B1791" t="str">
            <v>UNION SPECIAL</v>
          </cell>
          <cell r="C1791" t="str">
            <v>SPPMMS5323</v>
          </cell>
          <cell r="D1791"/>
          <cell r="E1791" t="str">
            <v>C10030AC</v>
          </cell>
          <cell r="F1791" t="str">
            <v xml:space="preserve">PRESSER FOOT BOTTOM </v>
          </cell>
        </row>
        <row r="1792">
          <cell r="B1792" t="str">
            <v>UNION SPECIAL</v>
          </cell>
          <cell r="C1792" t="str">
            <v>SPPMMS5309</v>
          </cell>
          <cell r="D1792"/>
          <cell r="E1792" t="str">
            <v>C10030AB</v>
          </cell>
          <cell r="F1792" t="str">
            <v xml:space="preserve">PRESSER FOOT LEVER </v>
          </cell>
        </row>
        <row r="1793">
          <cell r="B1793" t="str">
            <v>UNION SPECIAL</v>
          </cell>
          <cell r="C1793" t="str">
            <v>SPPMMS5324</v>
          </cell>
          <cell r="D1793"/>
          <cell r="E1793" t="str">
            <v>660-3003</v>
          </cell>
          <cell r="F1793" t="str">
            <v xml:space="preserve">ROTARY FITTING </v>
          </cell>
        </row>
        <row r="1794">
          <cell r="B1794" t="str">
            <v>UNION SPECIAL</v>
          </cell>
          <cell r="C1794" t="str">
            <v>SPPMMS4768</v>
          </cell>
          <cell r="D1794"/>
          <cell r="E1794" t="str">
            <v>22599M</v>
          </cell>
          <cell r="F1794" t="str">
            <v>SCREW</v>
          </cell>
        </row>
        <row r="1795">
          <cell r="B1795" t="str">
            <v>UNION SPECIAL</v>
          </cell>
          <cell r="C1795" t="str">
            <v>SPPMMS4768</v>
          </cell>
          <cell r="D1795"/>
          <cell r="E1795" t="str">
            <v>CSS6110650TP</v>
          </cell>
          <cell r="F1795" t="str">
            <v xml:space="preserve">SCREW </v>
          </cell>
        </row>
        <row r="1796">
          <cell r="B1796" t="str">
            <v>UNION SPECIAL</v>
          </cell>
          <cell r="C1796" t="str">
            <v>SPPMMS4768</v>
          </cell>
          <cell r="D1796"/>
          <cell r="E1796" t="str">
            <v>CSS1120710SP</v>
          </cell>
          <cell r="F1796" t="str">
            <v xml:space="preserve">SCREW </v>
          </cell>
        </row>
        <row r="1797">
          <cell r="B1797" t="str">
            <v>UNION SPECIAL</v>
          </cell>
          <cell r="C1797" t="str">
            <v>SPPMMS4768</v>
          </cell>
          <cell r="D1797"/>
          <cell r="E1797" t="str">
            <v>C88</v>
          </cell>
          <cell r="F1797" t="str">
            <v xml:space="preserve">SCREW </v>
          </cell>
        </row>
        <row r="1798">
          <cell r="B1798" t="str">
            <v>UNION SPECIAL</v>
          </cell>
          <cell r="C1798" t="str">
            <v>SPPMMS4768</v>
          </cell>
          <cell r="D1798"/>
          <cell r="E1798" t="str">
            <v>22599G</v>
          </cell>
          <cell r="F1798" t="str">
            <v xml:space="preserve">SCREW </v>
          </cell>
        </row>
        <row r="1799">
          <cell r="B1799" t="str">
            <v>UNION SPECIAL</v>
          </cell>
          <cell r="C1799" t="str">
            <v>SPPMMS4768</v>
          </cell>
          <cell r="D1799"/>
          <cell r="E1799" t="str">
            <v>C22799AK</v>
          </cell>
          <cell r="F1799" t="str">
            <v xml:space="preserve">SCREW </v>
          </cell>
        </row>
        <row r="1800">
          <cell r="B1800" t="str">
            <v>UNION SPECIAL</v>
          </cell>
          <cell r="C1800" t="str">
            <v>SPPMMS4768</v>
          </cell>
          <cell r="D1800"/>
          <cell r="E1800" t="str">
            <v>GR-95055</v>
          </cell>
          <cell r="F1800" t="str">
            <v xml:space="preserve">SCREW </v>
          </cell>
        </row>
        <row r="1801">
          <cell r="B1801" t="str">
            <v>UNION SPECIAL</v>
          </cell>
          <cell r="C1801" t="str">
            <v>SPPMMS5316</v>
          </cell>
          <cell r="D1801"/>
          <cell r="E1801" t="str">
            <v>10095BT</v>
          </cell>
          <cell r="F1801" t="str">
            <v xml:space="preserve">SHOULDER SCREW </v>
          </cell>
        </row>
        <row r="1802">
          <cell r="B1802" t="str">
            <v>UNION SPECIAL</v>
          </cell>
          <cell r="C1802" t="str">
            <v>SPPMMS5308</v>
          </cell>
          <cell r="D1802"/>
          <cell r="E1802" t="str">
            <v>56393N</v>
          </cell>
          <cell r="F1802" t="str">
            <v xml:space="preserve">SPRING </v>
          </cell>
        </row>
        <row r="1803">
          <cell r="B1803" t="str">
            <v>UNION SPECIAL</v>
          </cell>
          <cell r="C1803" t="str">
            <v>SPPMMS5308</v>
          </cell>
          <cell r="D1803"/>
          <cell r="E1803" t="str">
            <v>C10032C</v>
          </cell>
          <cell r="F1803" t="str">
            <v xml:space="preserve">SPRING </v>
          </cell>
        </row>
        <row r="1804">
          <cell r="B1804" t="str">
            <v>UNION SPECIAL</v>
          </cell>
          <cell r="C1804" t="str">
            <v>SPPMMS6369</v>
          </cell>
          <cell r="D1804"/>
          <cell r="E1804" t="str">
            <v>GR-10044A</v>
          </cell>
          <cell r="F1804" t="str">
            <v xml:space="preserve">BUSHING </v>
          </cell>
        </row>
        <row r="1805">
          <cell r="B1805" t="str">
            <v>UNION SPECIAL</v>
          </cell>
          <cell r="C1805" t="str">
            <v>N/A</v>
          </cell>
          <cell r="D1805"/>
          <cell r="E1805" t="str">
            <v>C10030G</v>
          </cell>
          <cell r="F1805" t="str">
            <v>CHAINING FOOT SHANK</v>
          </cell>
        </row>
        <row r="1806">
          <cell r="B1806" t="str">
            <v>UNION SPECIAL</v>
          </cell>
          <cell r="C1806" t="str">
            <v>SPPMMS6777</v>
          </cell>
          <cell r="D1806"/>
          <cell r="E1806" t="str">
            <v>10030A</v>
          </cell>
          <cell r="F1806" t="str">
            <v>CHAINING SCTION</v>
          </cell>
        </row>
        <row r="1807">
          <cell r="B1807" t="str">
            <v>UNION SPECIAL</v>
          </cell>
          <cell r="C1807" t="str">
            <v>SPPMMS5314</v>
          </cell>
          <cell r="D1807"/>
          <cell r="E1807" t="str">
            <v>999-411G1/8-6</v>
          </cell>
          <cell r="F1807" t="str">
            <v xml:space="preserve">CORNER CONNECTOR </v>
          </cell>
        </row>
        <row r="1808">
          <cell r="B1808" t="str">
            <v>UNION SPECIAL</v>
          </cell>
          <cell r="C1808" t="str">
            <v>SPPMMS7262</v>
          </cell>
          <cell r="D1808"/>
          <cell r="E1808">
            <v>2105</v>
          </cell>
          <cell r="F1808" t="str">
            <v>FEED DOG 2105</v>
          </cell>
        </row>
        <row r="1809">
          <cell r="B1809" t="str">
            <v>UNION SPECIAL</v>
          </cell>
          <cell r="C1809" t="str">
            <v>SPPMMS7265</v>
          </cell>
          <cell r="D1809"/>
          <cell r="E1809" t="str">
            <v>2108G</v>
          </cell>
          <cell r="F1809" t="str">
            <v>LOOPER</v>
          </cell>
        </row>
        <row r="1810">
          <cell r="B1810" t="str">
            <v>UNION SPECIAL</v>
          </cell>
          <cell r="C1810" t="str">
            <v>SPPMMS7269</v>
          </cell>
          <cell r="D1810"/>
          <cell r="E1810" t="str">
            <v>C10008</v>
          </cell>
          <cell r="F1810" t="str">
            <v>LOOPER HARD NITRO CARBURATION</v>
          </cell>
        </row>
        <row r="1811">
          <cell r="B1811" t="str">
            <v>UNION SPECIAL</v>
          </cell>
          <cell r="C1811" t="str">
            <v>SPPMMS7267</v>
          </cell>
          <cell r="D1811"/>
          <cell r="E1811">
            <v>2170</v>
          </cell>
          <cell r="F1811" t="str">
            <v>LOWER KNIFE</v>
          </cell>
        </row>
        <row r="1812">
          <cell r="B1812" t="str">
            <v>UNION SPECIAL</v>
          </cell>
          <cell r="C1812" t="str">
            <v>SPPMMS4928</v>
          </cell>
          <cell r="D1812"/>
          <cell r="E1812" t="str">
            <v>C12982</v>
          </cell>
          <cell r="F1812" t="str">
            <v>NUT</v>
          </cell>
        </row>
        <row r="1813">
          <cell r="B1813" t="str">
            <v>UNION SPECIAL</v>
          </cell>
          <cell r="C1813" t="str">
            <v>SPPMMS5328</v>
          </cell>
          <cell r="D1813"/>
          <cell r="E1813" t="str">
            <v>671D57</v>
          </cell>
          <cell r="F1813" t="str">
            <v xml:space="preserve">OIL LEVEL GAUGE </v>
          </cell>
        </row>
        <row r="1814">
          <cell r="B1814" t="str">
            <v>UNION SPECIAL</v>
          </cell>
          <cell r="C1814" t="str">
            <v>SPPMMS7277</v>
          </cell>
          <cell r="D1814"/>
          <cell r="E1814" t="str">
            <v>10030F</v>
          </cell>
          <cell r="F1814" t="str">
            <v>PRESSER FOOT SHANK</v>
          </cell>
        </row>
        <row r="1815">
          <cell r="B1815" t="str">
            <v>UNION SPECIAL</v>
          </cell>
          <cell r="C1815" t="str">
            <v>SPPMMS7279</v>
          </cell>
          <cell r="D1815"/>
          <cell r="E1815" t="str">
            <v>96669B</v>
          </cell>
          <cell r="F1815" t="str">
            <v>ROLL PIN</v>
          </cell>
        </row>
        <row r="1816">
          <cell r="B1816" t="str">
            <v>UNION SPECIAL</v>
          </cell>
          <cell r="C1816" t="str">
            <v>SPPMMS7266</v>
          </cell>
          <cell r="D1816"/>
          <cell r="E1816">
            <v>2149</v>
          </cell>
          <cell r="F1816" t="str">
            <v>SCREW</v>
          </cell>
        </row>
        <row r="1817">
          <cell r="B1817" t="str">
            <v>UNION SPECIAL</v>
          </cell>
          <cell r="C1817" t="str">
            <v>SPPMMS4768</v>
          </cell>
          <cell r="D1817"/>
          <cell r="E1817">
            <v>99267</v>
          </cell>
          <cell r="F1817" t="str">
            <v>SCREW</v>
          </cell>
        </row>
        <row r="1818">
          <cell r="B1818" t="str">
            <v>UNION SPECIAL</v>
          </cell>
          <cell r="C1818" t="str">
            <v>SPPMMS4768</v>
          </cell>
          <cell r="D1818"/>
          <cell r="E1818">
            <v>99277</v>
          </cell>
          <cell r="F1818" t="str">
            <v xml:space="preserve">SCREW </v>
          </cell>
        </row>
        <row r="1819">
          <cell r="B1819" t="str">
            <v>UNION SPECIAL</v>
          </cell>
          <cell r="C1819" t="str">
            <v>SPPMMS5312</v>
          </cell>
          <cell r="D1819"/>
          <cell r="E1819" t="str">
            <v>C10022L</v>
          </cell>
          <cell r="F1819" t="str">
            <v xml:space="preserve">SHAFT KNIFE DRIVE </v>
          </cell>
        </row>
        <row r="1820">
          <cell r="B1820" t="str">
            <v>UNION SPECIAL</v>
          </cell>
          <cell r="C1820" t="str">
            <v>SPPMMS7271</v>
          </cell>
          <cell r="D1820"/>
          <cell r="E1820" t="str">
            <v xml:space="preserve"> C39592AK</v>
          </cell>
          <cell r="F1820" t="str">
            <v>TEN SPRING FERRUL</v>
          </cell>
        </row>
        <row r="1821">
          <cell r="B1821" t="str">
            <v>UNION SPECIAL</v>
          </cell>
          <cell r="C1821" t="str">
            <v>SPPMMS7273</v>
          </cell>
          <cell r="D1821"/>
          <cell r="E1821" t="str">
            <v xml:space="preserve"> C80676A</v>
          </cell>
          <cell r="F1821" t="str">
            <v>TENSION DISC</v>
          </cell>
        </row>
        <row r="1822">
          <cell r="B1822" t="str">
            <v>UNION SPECIAL</v>
          </cell>
          <cell r="C1822" t="str">
            <v>SPPMMS7103</v>
          </cell>
          <cell r="D1822"/>
          <cell r="E1822" t="str">
            <v>C110-4</v>
          </cell>
          <cell r="F1822" t="str">
            <v xml:space="preserve">TENSION SPRING </v>
          </cell>
        </row>
        <row r="1823">
          <cell r="B1823" t="str">
            <v>UNION SPECIAL</v>
          </cell>
          <cell r="C1823" t="str">
            <v>SPPMMS5311</v>
          </cell>
          <cell r="D1823"/>
          <cell r="E1823" t="str">
            <v>C10080B</v>
          </cell>
          <cell r="F1823" t="str">
            <v xml:space="preserve">THR PL SUPPORT </v>
          </cell>
        </row>
        <row r="1824">
          <cell r="B1824" t="str">
            <v>UNION SPECIAL</v>
          </cell>
          <cell r="C1824" t="str">
            <v>SPPMMS7268</v>
          </cell>
          <cell r="D1824"/>
          <cell r="E1824" t="str">
            <v>35799A</v>
          </cell>
          <cell r="F1824" t="str">
            <v xml:space="preserve">THREADING WIRE </v>
          </cell>
        </row>
        <row r="1825">
          <cell r="B1825" t="str">
            <v>UNION SPECIAL</v>
          </cell>
          <cell r="C1825" t="str">
            <v>SPPMMS7272</v>
          </cell>
          <cell r="D1825"/>
          <cell r="E1825" t="str">
            <v>C10044B</v>
          </cell>
          <cell r="F1825" t="str">
            <v xml:space="preserve">BUSHING FOR THREAD TENSION </v>
          </cell>
        </row>
        <row r="1826">
          <cell r="B1826" t="str">
            <v>UNION SPECIAL</v>
          </cell>
          <cell r="C1826" t="str">
            <v>SPPMMS6776</v>
          </cell>
          <cell r="D1826"/>
          <cell r="E1826" t="str">
            <v>C10047C</v>
          </cell>
          <cell r="F1826" t="str">
            <v>DOWEL PIN</v>
          </cell>
        </row>
        <row r="1827">
          <cell r="B1827" t="str">
            <v>UNION SPECIAL</v>
          </cell>
          <cell r="C1827" t="str">
            <v>SPPMMS7276</v>
          </cell>
          <cell r="D1827"/>
          <cell r="E1827" t="str">
            <v>SS7151310TP</v>
          </cell>
          <cell r="F1827" t="str">
            <v>FILL HD SCEW</v>
          </cell>
        </row>
        <row r="1828">
          <cell r="B1828" t="str">
            <v>UNION SPECIAL</v>
          </cell>
          <cell r="C1828" t="str">
            <v>SPPMMS7274</v>
          </cell>
          <cell r="D1828"/>
          <cell r="E1828" t="str">
            <v>GR-10092A</v>
          </cell>
          <cell r="F1828" t="str">
            <v xml:space="preserve">KNURELD SCREW FOR THD TENS </v>
          </cell>
        </row>
        <row r="1829">
          <cell r="B1829" t="str">
            <v>UNION SPECIAL</v>
          </cell>
          <cell r="C1829" t="str">
            <v>SPPMMS6754</v>
          </cell>
          <cell r="D1829"/>
          <cell r="E1829" t="str">
            <v>10048B</v>
          </cell>
          <cell r="F1829" t="str">
            <v>LEVER FOR THREAD CONTROL</v>
          </cell>
        </row>
        <row r="1830">
          <cell r="B1830" t="str">
            <v>UNION SPECIAL</v>
          </cell>
          <cell r="C1830" t="str">
            <v>SPPMMS6757</v>
          </cell>
          <cell r="D1830"/>
          <cell r="E1830" t="str">
            <v>10025CD</v>
          </cell>
          <cell r="F1830" t="str">
            <v>NEEDLE GUARD</v>
          </cell>
        </row>
        <row r="1831">
          <cell r="B1831" t="str">
            <v>UNION SPECIAL</v>
          </cell>
          <cell r="C1831" t="str">
            <v>SPPMMS5498</v>
          </cell>
          <cell r="D1831"/>
          <cell r="E1831" t="str">
            <v>C10030Y</v>
          </cell>
          <cell r="F1831" t="str">
            <v>REGULATOR</v>
          </cell>
        </row>
        <row r="1832">
          <cell r="B1832" t="str">
            <v>UNION SPECIAL</v>
          </cell>
          <cell r="C1832" t="str">
            <v>SPPMMS4768</v>
          </cell>
          <cell r="D1832"/>
          <cell r="E1832" t="str">
            <v xml:space="preserve"> 88B</v>
          </cell>
          <cell r="F1832" t="str">
            <v>SCREW</v>
          </cell>
        </row>
        <row r="1833">
          <cell r="B1833" t="str">
            <v>UNION SPECIAL</v>
          </cell>
          <cell r="C1833" t="str">
            <v>SPPMMS4768</v>
          </cell>
          <cell r="D1833"/>
          <cell r="E1833" t="str">
            <v>SS6151040SP</v>
          </cell>
          <cell r="F1833" t="str">
            <v>SCREW</v>
          </cell>
        </row>
        <row r="1834">
          <cell r="B1834" t="str">
            <v>UNION SPECIAL</v>
          </cell>
          <cell r="C1834" t="str">
            <v>SPPMMS4768</v>
          </cell>
          <cell r="D1834"/>
          <cell r="E1834" t="str">
            <v>SS9150860SP</v>
          </cell>
          <cell r="F1834" t="str">
            <v>SCREW</v>
          </cell>
        </row>
        <row r="1835">
          <cell r="B1835" t="str">
            <v>UNION SPECIAL</v>
          </cell>
          <cell r="C1835" t="str">
            <v>SPPMMS6768</v>
          </cell>
          <cell r="D1835"/>
          <cell r="E1835" t="str">
            <v>C10092</v>
          </cell>
          <cell r="F1835" t="str">
            <v xml:space="preserve">TENSION REGULATING NUT </v>
          </cell>
        </row>
        <row r="1836">
          <cell r="B1836" t="str">
            <v>UNION SPECIAL</v>
          </cell>
          <cell r="C1836" t="str">
            <v>SPPMMS7263</v>
          </cell>
          <cell r="D1836"/>
          <cell r="E1836" t="str">
            <v>2158E</v>
          </cell>
          <cell r="F1836" t="str">
            <v xml:space="preserve">THREAD EYELET </v>
          </cell>
        </row>
        <row r="1837">
          <cell r="B1837" t="str">
            <v>UNION SPECIAL</v>
          </cell>
          <cell r="C1837" t="str">
            <v>SPPMMS0580</v>
          </cell>
          <cell r="D1837"/>
          <cell r="E1837">
            <v>99288</v>
          </cell>
          <cell r="F1837" t="str">
            <v>THREADED PIN Q2X11 CENTER SCREW</v>
          </cell>
        </row>
        <row r="1838">
          <cell r="B1838" t="str">
            <v>UNION SPECIAL</v>
          </cell>
          <cell r="C1838" t="str">
            <v>TLHNTL0097</v>
          </cell>
          <cell r="D1838"/>
          <cell r="E1838">
            <v>95601</v>
          </cell>
          <cell r="F1838" t="str">
            <v>UPPER KNIFE</v>
          </cell>
        </row>
        <row r="1839">
          <cell r="B1839" t="str">
            <v>UNION SPECIAL</v>
          </cell>
          <cell r="C1839" t="str">
            <v>TLHNTL0097</v>
          </cell>
          <cell r="D1839"/>
          <cell r="E1839">
            <v>95606</v>
          </cell>
          <cell r="F1839" t="str">
            <v>WRENCH</v>
          </cell>
        </row>
        <row r="1840">
          <cell r="B1840" t="str">
            <v>UNION SPECIAL</v>
          </cell>
          <cell r="C1840" t="str">
            <v>SPPMMS7268</v>
          </cell>
          <cell r="D1840"/>
          <cell r="E1840">
            <v>116</v>
          </cell>
          <cell r="F1840" t="str">
            <v>WRENCH</v>
          </cell>
        </row>
        <row r="1841">
          <cell r="B1841" t="str">
            <v>BUHLER</v>
          </cell>
          <cell r="C1841" t="str">
            <v>SPPMMS4183</v>
          </cell>
          <cell r="D1841"/>
          <cell r="E1841" t="str">
            <v>MVRP-73409-810</v>
          </cell>
          <cell r="F1841" t="str">
            <v>FILTER BASKET</v>
          </cell>
        </row>
        <row r="1842">
          <cell r="B1842" t="str">
            <v>BUHLER</v>
          </cell>
          <cell r="C1842" t="str">
            <v>SPPMMS4181</v>
          </cell>
          <cell r="D1842"/>
          <cell r="E1842" t="str">
            <v>MVRP-73407-810</v>
          </cell>
          <cell r="F1842" t="str">
            <v>FILTER BASKET 1200 4 MM</v>
          </cell>
        </row>
        <row r="1843">
          <cell r="B1843" t="str">
            <v>BUHLER</v>
          </cell>
          <cell r="C1843" t="str">
            <v>SPPMMS4188</v>
          </cell>
          <cell r="D1843"/>
          <cell r="E1843" t="str">
            <v>UXN-92000-020</v>
          </cell>
          <cell r="F1843" t="str">
            <v>Branching pipe Symmetric D=120mm</v>
          </cell>
        </row>
        <row r="1844">
          <cell r="B1844" t="str">
            <v>BUHLER</v>
          </cell>
          <cell r="C1844" t="str">
            <v>SPPMMS4185</v>
          </cell>
          <cell r="D1844"/>
          <cell r="E1844" t="str">
            <v>UXN-92000-230</v>
          </cell>
          <cell r="F1844" t="str">
            <v>Flap Valve Asymmetrical 120 55 Type H A=49 B=305 S=0.8</v>
          </cell>
        </row>
        <row r="1845">
          <cell r="B1845" t="str">
            <v>BUHLER</v>
          </cell>
          <cell r="C1845" t="str">
            <v>SPPMMS4186</v>
          </cell>
          <cell r="D1845"/>
          <cell r="E1845" t="str">
            <v>UXN-93073-006</v>
          </cell>
          <cell r="F1845" t="str">
            <v>Pipe Elbow 55/150</v>
          </cell>
        </row>
        <row r="1846">
          <cell r="B1846" t="str">
            <v>BUHLER</v>
          </cell>
          <cell r="C1846" t="str">
            <v>SPPMMS4195</v>
          </cell>
          <cell r="D1846"/>
          <cell r="E1846" t="str">
            <v>UXN-93073-007</v>
          </cell>
          <cell r="F1846" t="str">
            <v>Pipe Elbow 55/200</v>
          </cell>
        </row>
        <row r="1847">
          <cell r="B1847" t="str">
            <v>BUHLER</v>
          </cell>
          <cell r="C1847" t="str">
            <v>SPPMMS4191</v>
          </cell>
          <cell r="D1847"/>
          <cell r="E1847" t="str">
            <v>MTSC-40035-010</v>
          </cell>
          <cell r="F1847" t="str">
            <v>Flap Made Of Metal Sheet</v>
          </cell>
        </row>
        <row r="1848">
          <cell r="B1848" t="str">
            <v>BUHLER</v>
          </cell>
          <cell r="C1848" t="str">
            <v>SPPMMS4189</v>
          </cell>
          <cell r="D1848"/>
          <cell r="E1848" t="str">
            <v>MTSC-30024-010</v>
          </cell>
          <cell r="F1848" t="str">
            <v>Guide Plate</v>
          </cell>
        </row>
        <row r="1849">
          <cell r="B1849" t="str">
            <v>BUHLER</v>
          </cell>
          <cell r="C1849" t="str">
            <v>SPPMMS4190</v>
          </cell>
          <cell r="D1849"/>
          <cell r="E1849" t="str">
            <v>MTSC-30023-010</v>
          </cell>
          <cell r="F1849" t="str">
            <v>Guide Plate</v>
          </cell>
        </row>
        <row r="1850">
          <cell r="B1850" t="str">
            <v>BUHLER</v>
          </cell>
          <cell r="C1850" t="str">
            <v>SPPMMS4192</v>
          </cell>
          <cell r="D1850"/>
          <cell r="E1850" t="str">
            <v>MTSC-83061-810</v>
          </cell>
          <cell r="F1850" t="str">
            <v>Guide Plate With Slide Gate Rep -MTSC-83025-810</v>
          </cell>
        </row>
        <row r="1851">
          <cell r="B1851" t="str">
            <v>BUHLER</v>
          </cell>
          <cell r="C1851" t="str">
            <v>SPPMMS4184</v>
          </cell>
          <cell r="D1851"/>
          <cell r="E1851" t="str">
            <v>MURA-20002-010</v>
          </cell>
          <cell r="F1851" t="str">
            <v>Flap valve</v>
          </cell>
        </row>
        <row r="1852">
          <cell r="B1852" t="str">
            <v>BUHLER</v>
          </cell>
          <cell r="C1852" t="str">
            <v>SPPMMS4196</v>
          </cell>
          <cell r="D1852"/>
          <cell r="E1852" t="str">
            <v>MKLA-20010-010</v>
          </cell>
          <cell r="F1852" t="str">
            <v>Spider Patera</v>
          </cell>
        </row>
        <row r="1853">
          <cell r="B1853" t="str">
            <v>BUHLER</v>
          </cell>
          <cell r="C1853" t="str">
            <v>SPPMMS4197</v>
          </cell>
          <cell r="D1853"/>
          <cell r="E1853" t="str">
            <v>UXN-92000-195</v>
          </cell>
          <cell r="F1853" t="str">
            <v>Distribution flap box</v>
          </cell>
        </row>
        <row r="1854">
          <cell r="B1854" t="str">
            <v>BUHLER</v>
          </cell>
          <cell r="C1854" t="str">
            <v>SPPMMS6787</v>
          </cell>
          <cell r="D1854" t="str">
            <v>3074-747</v>
          </cell>
          <cell r="E1854" t="str">
            <v>UXN-93074-747</v>
          </cell>
          <cell r="F1854" t="str">
            <v xml:space="preserve">FLAP VALVE 55 DN 120 ASYMMETRICAL </v>
          </cell>
        </row>
        <row r="1855">
          <cell r="B1855" t="str">
            <v>BUHLER</v>
          </cell>
          <cell r="C1855" t="str">
            <v>SPPMMS4193</v>
          </cell>
          <cell r="D1855"/>
          <cell r="E1855" t="str">
            <v>UXN-93074-759</v>
          </cell>
          <cell r="F1855" t="str">
            <v>Flap Valve 55 DN200 24V Symmetric Manually</v>
          </cell>
        </row>
        <row r="1856">
          <cell r="B1856" t="str">
            <v>BUHLER</v>
          </cell>
          <cell r="C1856" t="str">
            <v>SPPMMS4194</v>
          </cell>
          <cell r="D1856"/>
          <cell r="E1856" t="str">
            <v>MURA-80100-810</v>
          </cell>
          <cell r="F1856" t="str">
            <v>Flap valve DN-200</v>
          </cell>
        </row>
        <row r="1857">
          <cell r="B1857" t="str">
            <v>BUHLER</v>
          </cell>
          <cell r="C1857" t="str">
            <v>SPPMMS6788</v>
          </cell>
          <cell r="D1857"/>
          <cell r="E1857" t="str">
            <v>UXN-93073-061</v>
          </cell>
          <cell r="F1857" t="str">
            <v xml:space="preserve">GRAVITY FLOW DIVERTER 55 ASYMMETRIC DIA 120 </v>
          </cell>
        </row>
        <row r="1858">
          <cell r="B1858" t="str">
            <v>BUHLER</v>
          </cell>
          <cell r="C1858" t="str">
            <v>SPPMMS4198</v>
          </cell>
          <cell r="D1858"/>
          <cell r="E1858" t="str">
            <v>MTSC-84001-810</v>
          </cell>
          <cell r="F1858" t="str">
            <v>Aspiration hose D=360</v>
          </cell>
        </row>
        <row r="1859">
          <cell r="B1859" t="str">
            <v>BUHLER</v>
          </cell>
          <cell r="C1859" t="str">
            <v>SPPMMS6961</v>
          </cell>
          <cell r="D1859"/>
          <cell r="E1859" t="str">
            <v>MVRS-40000-010</v>
          </cell>
          <cell r="F1859" t="str">
            <v>HEAD VALVE</v>
          </cell>
        </row>
        <row r="1860">
          <cell r="B1860" t="str">
            <v>BUHLER</v>
          </cell>
          <cell r="C1860" t="str">
            <v>SPPMMS4200</v>
          </cell>
          <cell r="D1860"/>
          <cell r="E1860" t="str">
            <v>MVRS-83000-810</v>
          </cell>
          <cell r="F1860" t="str">
            <v>SHAPE DIAPHRAGM EPT 1140</v>
          </cell>
        </row>
        <row r="1861">
          <cell r="B1861" t="str">
            <v>BUHLER</v>
          </cell>
          <cell r="C1861" t="str">
            <v>SPPMMS5346</v>
          </cell>
          <cell r="D1861"/>
          <cell r="E1861" t="str">
            <v>MVRS-30000-030</v>
          </cell>
          <cell r="F1861" t="str">
            <v xml:space="preserve">VALVE COVER </v>
          </cell>
        </row>
        <row r="1862">
          <cell r="B1862" t="str">
            <v>BUHLER</v>
          </cell>
          <cell r="C1862" t="str">
            <v>SPPMMS4201</v>
          </cell>
          <cell r="D1862"/>
          <cell r="E1862" t="str">
            <v>UXS-16022-004</v>
          </cell>
          <cell r="F1862" t="str">
            <v>DIAPHRAGM URETHAN FOR SOLENOID VALVE UXS-16022-003</v>
          </cell>
        </row>
        <row r="1863">
          <cell r="B1863" t="str">
            <v>BUHLER</v>
          </cell>
          <cell r="C1863" t="str">
            <v>SPPMMS4212</v>
          </cell>
          <cell r="D1863"/>
          <cell r="E1863" t="str">
            <v>MRB-50022-010</v>
          </cell>
          <cell r="F1863" t="str">
            <v xml:space="preserve">GUIDE WEDGE, </v>
          </cell>
        </row>
        <row r="1864">
          <cell r="B1864" t="str">
            <v>BUHLER</v>
          </cell>
          <cell r="C1864" t="str">
            <v>SPPMMS4203</v>
          </cell>
          <cell r="D1864"/>
          <cell r="E1864" t="str">
            <v>PRF-50003-010</v>
          </cell>
          <cell r="F1864" t="str">
            <v>Main diaphragm EP</v>
          </cell>
        </row>
        <row r="1865">
          <cell r="B1865" t="str">
            <v>BUHLER</v>
          </cell>
          <cell r="C1865" t="str">
            <v>SPPMMS4204</v>
          </cell>
          <cell r="D1865"/>
          <cell r="E1865" t="str">
            <v>PGF-85011-810</v>
          </cell>
          <cell r="F1865" t="str">
            <v>Pilot Control Diaphragm EPDM 65SH</v>
          </cell>
        </row>
        <row r="1866">
          <cell r="B1866" t="str">
            <v>BUHLER</v>
          </cell>
          <cell r="C1866" t="str">
            <v>SPPMMS4202</v>
          </cell>
          <cell r="D1866"/>
          <cell r="E1866" t="str">
            <v>MVRS-50031-010</v>
          </cell>
          <cell r="F1866" t="str">
            <v>PILOT CONTROL DIAPHRAGM EPT1140</v>
          </cell>
        </row>
        <row r="1867">
          <cell r="B1867" t="str">
            <v>BUHLER</v>
          </cell>
          <cell r="C1867" t="str">
            <v>SPPMMS8818</v>
          </cell>
          <cell r="D1867" t="str">
            <v>8100-028</v>
          </cell>
          <cell r="E1867" t="str">
            <v>UXN-48100-028</v>
          </cell>
          <cell r="F1867" t="str">
            <v>BEARING STEEL RUBBER (MOUNTING)</v>
          </cell>
        </row>
        <row r="1868">
          <cell r="B1868" t="str">
            <v>BUHLER</v>
          </cell>
          <cell r="C1868" t="str">
            <v>SPPMMS4216</v>
          </cell>
          <cell r="D1868"/>
          <cell r="E1868" t="str">
            <v>UXN-93073-036</v>
          </cell>
          <cell r="F1868" t="str">
            <v>Cone 150/120</v>
          </cell>
        </row>
        <row r="1869">
          <cell r="B1869" t="str">
            <v>BUHLER</v>
          </cell>
          <cell r="C1869" t="str">
            <v>SPPMMS4206</v>
          </cell>
          <cell r="D1869"/>
          <cell r="E1869" t="str">
            <v>MAVA-40001-010</v>
          </cell>
          <cell r="F1869" t="str">
            <v>Operating diaphragm EP C-200/5081</v>
          </cell>
        </row>
        <row r="1870">
          <cell r="B1870" t="str">
            <v>BUHLER</v>
          </cell>
          <cell r="C1870" t="str">
            <v>SPPMMS8627</v>
          </cell>
          <cell r="D1870" t="str">
            <v>MZAL-100</v>
          </cell>
          <cell r="E1870" t="str">
            <v>MZAL-10008-001</v>
          </cell>
          <cell r="F1870" t="str">
            <v xml:space="preserve">OPERATING DIAPhragm </v>
          </cell>
        </row>
        <row r="1871">
          <cell r="B1871" t="str">
            <v>BUHLER</v>
          </cell>
          <cell r="C1871" t="str">
            <v>SPPMMS8879</v>
          </cell>
          <cell r="D1871" t="str">
            <v>1900-001</v>
          </cell>
          <cell r="E1871" t="str">
            <v>MVRU-11900-001</v>
          </cell>
          <cell r="F1871" t="str">
            <v>DIAPHRAGM VALVE COMPLETE 3/4"</v>
          </cell>
        </row>
        <row r="1872">
          <cell r="B1872" t="str">
            <v>BUHLER</v>
          </cell>
          <cell r="C1872" t="str">
            <v>SPPMMS4208</v>
          </cell>
          <cell r="D1872"/>
          <cell r="E1872" t="str">
            <v>MTSC-83006-810</v>
          </cell>
          <cell r="F1872" t="str">
            <v>Inlet hose D=210</v>
          </cell>
        </row>
        <row r="1873">
          <cell r="B1873" t="str">
            <v>BUHLER</v>
          </cell>
          <cell r="C1873" t="str">
            <v>SPPMMS4211</v>
          </cell>
          <cell r="D1873"/>
          <cell r="E1873" t="str">
            <v>MTSC-83054-810</v>
          </cell>
          <cell r="F1873" t="str">
            <v xml:space="preserve">Rubber valve with screw </v>
          </cell>
        </row>
        <row r="1874">
          <cell r="B1874" t="str">
            <v>BUHLER</v>
          </cell>
          <cell r="C1874" t="str">
            <v>SPPMMS4214</v>
          </cell>
          <cell r="D1874"/>
          <cell r="E1874" t="str">
            <v>MTSC-40037-010</v>
          </cell>
          <cell r="F1874" t="str">
            <v xml:space="preserve">Batten </v>
          </cell>
        </row>
        <row r="1875">
          <cell r="B1875" t="str">
            <v>BUHLER</v>
          </cell>
          <cell r="C1875" t="str">
            <v>SPPMMS4213</v>
          </cell>
          <cell r="D1875"/>
          <cell r="E1875" t="str">
            <v>UNN-22011-015</v>
          </cell>
          <cell r="F1875" t="str">
            <v>Sleeve D=82.5 Galvanized</v>
          </cell>
        </row>
        <row r="1876">
          <cell r="B1876" t="str">
            <v>BUHLER</v>
          </cell>
          <cell r="C1876" t="str">
            <v>SPPMMS4227</v>
          </cell>
          <cell r="D1876"/>
          <cell r="E1876" t="str">
            <v>UNN-22011-018</v>
          </cell>
          <cell r="F1876" t="str">
            <v>Sleeve D=88.9 Galvanized</v>
          </cell>
        </row>
        <row r="1877">
          <cell r="B1877" t="str">
            <v>BUHLER</v>
          </cell>
          <cell r="C1877" t="str">
            <v>SPPMMS4219</v>
          </cell>
          <cell r="D1877"/>
          <cell r="E1877" t="str">
            <v>UXN-93073-037</v>
          </cell>
          <cell r="F1877" t="str">
            <v>Cone 200/150</v>
          </cell>
        </row>
        <row r="1878">
          <cell r="B1878" t="str">
            <v>BUHLER</v>
          </cell>
          <cell r="C1878" t="str">
            <v>SPPMMS4207</v>
          </cell>
          <cell r="D1878"/>
          <cell r="E1878" t="str">
            <v>MWBD-50029-010</v>
          </cell>
          <cell r="F1878" t="str">
            <v>Rubber Cover Dia120</v>
          </cell>
        </row>
        <row r="1879">
          <cell r="B1879" t="str">
            <v>BUHLER</v>
          </cell>
          <cell r="C1879" t="str">
            <v>SPPMMS5030</v>
          </cell>
          <cell r="D1879"/>
          <cell r="E1879" t="str">
            <v>MUR-04061-010</v>
          </cell>
          <cell r="F1879" t="str">
            <v xml:space="preserve">RUBBER PIPE COVER D=100 BLACK </v>
          </cell>
        </row>
        <row r="1880">
          <cell r="B1880" t="str">
            <v>BUHLER</v>
          </cell>
          <cell r="C1880" t="str">
            <v>SPPMMS4218</v>
          </cell>
          <cell r="D1880"/>
          <cell r="E1880" t="str">
            <v>MTSB-50023-010</v>
          </cell>
          <cell r="F1880" t="str">
            <v>ULTRA BUSH</v>
          </cell>
        </row>
        <row r="1881">
          <cell r="B1881" t="str">
            <v>BUHLER</v>
          </cell>
          <cell r="C1881" t="str">
            <v>SPPMMS4221</v>
          </cell>
          <cell r="D1881"/>
          <cell r="E1881" t="str">
            <v>UXN-48100-030</v>
          </cell>
          <cell r="F1881" t="str">
            <v>Bush</v>
          </cell>
        </row>
        <row r="1882">
          <cell r="B1882" t="str">
            <v>BUHLER</v>
          </cell>
          <cell r="C1882" t="str">
            <v>SPPMMS4220</v>
          </cell>
          <cell r="D1882"/>
          <cell r="E1882" t="str">
            <v>UXN-48100-029</v>
          </cell>
          <cell r="F1882" t="str">
            <v>BUSH</v>
          </cell>
        </row>
        <row r="1883">
          <cell r="B1883" t="str">
            <v>BUHLER</v>
          </cell>
          <cell r="C1883" t="str">
            <v>SPPMMS4222</v>
          </cell>
          <cell r="D1883"/>
          <cell r="E1883" t="str">
            <v>MTSC-83044-810</v>
          </cell>
          <cell r="F1883" t="str">
            <v>Aspiration hose D=510</v>
          </cell>
        </row>
        <row r="1884">
          <cell r="B1884" t="str">
            <v>BUHLER</v>
          </cell>
          <cell r="C1884" t="str">
            <v>SPPMMS4223</v>
          </cell>
          <cell r="D1884"/>
          <cell r="E1884" t="str">
            <v>UNS-29006-102</v>
          </cell>
          <cell r="F1884" t="str">
            <v>FILTER INSERT U30 B3</v>
          </cell>
        </row>
        <row r="1885">
          <cell r="B1885" t="str">
            <v>BUHLER</v>
          </cell>
          <cell r="C1885" t="str">
            <v>SPPMMS4210</v>
          </cell>
          <cell r="D1885"/>
          <cell r="E1885" t="str">
            <v>MTLB-84014-810</v>
          </cell>
          <cell r="F1885" t="str">
            <v>Rubber valve</v>
          </cell>
        </row>
        <row r="1886">
          <cell r="B1886" t="str">
            <v>BUHLER</v>
          </cell>
          <cell r="C1886" t="str">
            <v>SPPMMS5334</v>
          </cell>
          <cell r="D1886"/>
          <cell r="E1886" t="str">
            <v>MTRB-50001-010</v>
          </cell>
          <cell r="F1886" t="str">
            <v xml:space="preserve">SEALING PLATE LATERAL </v>
          </cell>
        </row>
        <row r="1887">
          <cell r="B1887" t="str">
            <v>BUHLER</v>
          </cell>
          <cell r="C1887" t="str">
            <v>SPPMMS4224</v>
          </cell>
          <cell r="D1887"/>
          <cell r="E1887" t="str">
            <v>UVV-00101-348</v>
          </cell>
          <cell r="F1887" t="str">
            <v>Vibration damper SPZ012-002020-00</v>
          </cell>
        </row>
        <row r="1888">
          <cell r="B1888" t="str">
            <v>BUHLER</v>
          </cell>
          <cell r="C1888" t="str">
            <v>SPPMMS4217</v>
          </cell>
          <cell r="D1888"/>
          <cell r="E1888" t="str">
            <v>MPS-05004-010</v>
          </cell>
          <cell r="F1888" t="str">
            <v>Bearing bush D=35/45X50 (Air lock bush)</v>
          </cell>
        </row>
        <row r="1889">
          <cell r="B1889" t="str">
            <v>BUHLER</v>
          </cell>
          <cell r="C1889" t="str">
            <v>SPPMMS4225</v>
          </cell>
          <cell r="D1889"/>
          <cell r="E1889" t="str">
            <v>UNS-16551-002</v>
          </cell>
          <cell r="F1889" t="str">
            <v>Pressure differential valve G1/4"</v>
          </cell>
        </row>
        <row r="1890">
          <cell r="B1890" t="str">
            <v>BUHLER</v>
          </cell>
          <cell r="C1890" t="str">
            <v>SPPMMS4226</v>
          </cell>
          <cell r="D1890"/>
          <cell r="E1890" t="str">
            <v>UNN-22011-020</v>
          </cell>
          <cell r="F1890" t="str">
            <v>Sleeve D=95.0 Galvanized</v>
          </cell>
        </row>
        <row r="1891">
          <cell r="B1891" t="str">
            <v>BUHLER</v>
          </cell>
          <cell r="C1891" t="str">
            <v>SPPMMS4228</v>
          </cell>
          <cell r="D1891"/>
          <cell r="E1891" t="str">
            <v>UNN-22011-022</v>
          </cell>
          <cell r="F1891" t="str">
            <v>Sleeve Galvanized D101.6 Gasket NBR</v>
          </cell>
        </row>
        <row r="1892">
          <cell r="B1892" t="str">
            <v>BUHLER</v>
          </cell>
          <cell r="C1892" t="str">
            <v>SPPMMS4230</v>
          </cell>
          <cell r="D1892"/>
          <cell r="E1892" t="str">
            <v>MNP-73133-810</v>
          </cell>
          <cell r="F1892" t="str">
            <v>Catch Closer D=120 With Clamping Spout</v>
          </cell>
        </row>
        <row r="1893">
          <cell r="B1893" t="str">
            <v>BUHLER</v>
          </cell>
          <cell r="C1893" t="str">
            <v>SPPMMS4229</v>
          </cell>
          <cell r="D1893"/>
          <cell r="E1893" t="str">
            <v>MNP-72496-840</v>
          </cell>
          <cell r="F1893" t="str">
            <v>Suction Nozzle D=127</v>
          </cell>
        </row>
        <row r="1894">
          <cell r="B1894" t="str">
            <v>BUHLER</v>
          </cell>
          <cell r="C1894" t="str">
            <v>SPPMMS4199</v>
          </cell>
          <cell r="D1894"/>
          <cell r="E1894" t="str">
            <v>UXN-93073-137</v>
          </cell>
          <cell r="F1894" t="str">
            <v>Branch Pipe 55 Symmetric 200</v>
          </cell>
        </row>
        <row r="1895">
          <cell r="B1895" t="str">
            <v>BUHLER</v>
          </cell>
          <cell r="C1895" t="str">
            <v>SPPMMS4233</v>
          </cell>
          <cell r="D1895"/>
          <cell r="E1895" t="str">
            <v>UNN-48011-072</v>
          </cell>
          <cell r="F1895" t="str">
            <v xml:space="preserve">Compression spring </v>
          </cell>
        </row>
        <row r="1896">
          <cell r="B1896" t="str">
            <v>BUHLER</v>
          </cell>
          <cell r="C1896" t="str">
            <v>SPPMMS4231</v>
          </cell>
          <cell r="D1896"/>
          <cell r="E1896" t="str">
            <v>UNN-48037-439</v>
          </cell>
          <cell r="F1896" t="str">
            <v>Compression spring 2X50X230X13 1/2 (Repl UNN-48037-090)</v>
          </cell>
        </row>
        <row r="1897">
          <cell r="B1897" t="str">
            <v>BUHLER</v>
          </cell>
          <cell r="C1897" t="str">
            <v>SPPMMS4232</v>
          </cell>
          <cell r="D1897"/>
          <cell r="E1897" t="str">
            <v>UNN-48009-027</v>
          </cell>
          <cell r="F1897" t="str">
            <v>Compression spring 5.0X47.0X160X83/4</v>
          </cell>
        </row>
        <row r="1898">
          <cell r="B1898" t="str">
            <v>BUHLER</v>
          </cell>
          <cell r="C1898" t="str">
            <v>SPPMMS4215</v>
          </cell>
          <cell r="D1898"/>
          <cell r="E1898" t="str">
            <v>UXN-48100-021</v>
          </cell>
          <cell r="F1898" t="str">
            <v>RUBBER BUSH NR 0120 03</v>
          </cell>
        </row>
        <row r="1899">
          <cell r="B1899" t="str">
            <v>BUHLER</v>
          </cell>
          <cell r="C1899" t="str">
            <v>SPPMMS4236</v>
          </cell>
          <cell r="D1899"/>
          <cell r="E1899" t="str">
            <v>UNN-48021-017</v>
          </cell>
          <cell r="F1899" t="str">
            <v>TENSION SPRING 2.5X28.5X315X104</v>
          </cell>
        </row>
        <row r="1900">
          <cell r="B1900" t="str">
            <v>BUHLER</v>
          </cell>
          <cell r="C1900" t="str">
            <v>SPPMMS4234</v>
          </cell>
          <cell r="D1900"/>
          <cell r="E1900" t="str">
            <v>UNN-48022-026</v>
          </cell>
          <cell r="F1900" t="str">
            <v>TENSION SPRING 3X29.6X315X86</v>
          </cell>
        </row>
        <row r="1901">
          <cell r="B1901" t="str">
            <v>BUHLER</v>
          </cell>
          <cell r="C1901" t="str">
            <v>SPPMMS4235</v>
          </cell>
          <cell r="D1901"/>
          <cell r="E1901" t="str">
            <v>UNN-48023-025</v>
          </cell>
          <cell r="F1901" t="str">
            <v>TENSION SPRING 4X37X315X6</v>
          </cell>
        </row>
        <row r="1902">
          <cell r="B1902" t="str">
            <v>BUHLER</v>
          </cell>
          <cell r="C1902" t="str">
            <v>SPPMMS4238</v>
          </cell>
          <cell r="D1902"/>
          <cell r="E1902" t="str">
            <v>UNN-48006-024</v>
          </cell>
          <cell r="F1902" t="str">
            <v>COMPRESSION SPRING</v>
          </cell>
        </row>
        <row r="1903">
          <cell r="B1903" t="str">
            <v>BUHLER</v>
          </cell>
          <cell r="C1903" t="str">
            <v>SPPMMS4237</v>
          </cell>
          <cell r="D1903"/>
          <cell r="E1903" t="str">
            <v>UNN-48005-023</v>
          </cell>
          <cell r="F1903" t="str">
            <v>COMPRESSION SPRING</v>
          </cell>
        </row>
        <row r="1904">
          <cell r="B1904" t="str">
            <v>BUHLER</v>
          </cell>
          <cell r="C1904" t="str">
            <v>SPPMMS4239</v>
          </cell>
          <cell r="D1904"/>
          <cell r="E1904" t="str">
            <v>UNN-48004-013</v>
          </cell>
          <cell r="F1904" t="str">
            <v>COMPRESSION SPRING 1.6X27.4X3</v>
          </cell>
        </row>
        <row r="1905">
          <cell r="B1905" t="str">
            <v>BUHLER</v>
          </cell>
          <cell r="C1905" t="str">
            <v>SPPMMS4240</v>
          </cell>
          <cell r="D1905"/>
          <cell r="E1905" t="str">
            <v>MNP-40302-010</v>
          </cell>
          <cell r="F1905" t="str">
            <v>Suction Nozzle For Pipe D=130/135</v>
          </cell>
        </row>
        <row r="1906">
          <cell r="B1906" t="str">
            <v>PRODUCTION</v>
          </cell>
          <cell r="C1906" t="str">
            <v>N/A</v>
          </cell>
          <cell r="D1906"/>
          <cell r="E1906" t="str">
            <v>UXF-10024-006</v>
          </cell>
          <cell r="F1906" t="str">
            <v>MESH 0.8 MM</v>
          </cell>
        </row>
        <row r="1907">
          <cell r="B1907" t="str">
            <v>PRODUCTION</v>
          </cell>
          <cell r="C1907" t="str">
            <v>N/A</v>
          </cell>
          <cell r="D1907"/>
          <cell r="E1907" t="str">
            <v>UXF-10024-007</v>
          </cell>
          <cell r="F1907" t="str">
            <v>MESH 1.0 MM</v>
          </cell>
        </row>
        <row r="1908">
          <cell r="B1908" t="str">
            <v>PRODUCTION</v>
          </cell>
          <cell r="C1908" t="str">
            <v>N/A</v>
          </cell>
          <cell r="D1908"/>
          <cell r="E1908" t="str">
            <v>UXF-10024-008</v>
          </cell>
          <cell r="F1908" t="str">
            <v>MESH 1.25 MM</v>
          </cell>
        </row>
        <row r="1909">
          <cell r="B1909" t="str">
            <v>PRODUCTION</v>
          </cell>
          <cell r="C1909" t="str">
            <v>N/A</v>
          </cell>
          <cell r="D1909"/>
          <cell r="E1909" t="str">
            <v>DSRF-20112-010</v>
          </cell>
          <cell r="F1909" t="str">
            <v>MESH</v>
          </cell>
        </row>
        <row r="1910">
          <cell r="B1910" t="str">
            <v>BUHLER</v>
          </cell>
          <cell r="C1910" t="str">
            <v>SPPMMS4243</v>
          </cell>
          <cell r="D1910"/>
          <cell r="E1910" t="str">
            <v>MTRA-82045-810</v>
          </cell>
          <cell r="F1910" t="str">
            <v>SCREEN FOR SHIFTER</v>
          </cell>
        </row>
        <row r="1911">
          <cell r="B1911" t="str">
            <v>BUHLER</v>
          </cell>
          <cell r="C1911" t="str">
            <v>SPPMMS4241</v>
          </cell>
          <cell r="D1911"/>
          <cell r="E1911" t="str">
            <v>UXS-16066-141</v>
          </cell>
          <cell r="F1911" t="str">
            <v>HAND LEVER 141</v>
          </cell>
        </row>
        <row r="1912">
          <cell r="B1912" t="str">
            <v>BUHLER</v>
          </cell>
          <cell r="C1912" t="str">
            <v>SPPMMS4244</v>
          </cell>
          <cell r="D1912"/>
          <cell r="E1912" t="str">
            <v>UXS-16066-142</v>
          </cell>
          <cell r="F1912" t="str">
            <v>HAND LEVER Valve</v>
          </cell>
        </row>
        <row r="1913">
          <cell r="B1913" t="str">
            <v>BUHLER</v>
          </cell>
          <cell r="C1913" t="str">
            <v>SPPMMS4244</v>
          </cell>
          <cell r="D1913"/>
          <cell r="E1913" t="str">
            <v>UXS-16066-147</v>
          </cell>
          <cell r="F1913" t="str">
            <v>Hand lever valve G1/4" HVGHP-5S</v>
          </cell>
        </row>
        <row r="1914">
          <cell r="B1914" t="str">
            <v>BUHLER</v>
          </cell>
          <cell r="C1914" t="str">
            <v>SPPMMS3664</v>
          </cell>
          <cell r="D1914"/>
          <cell r="E1914" t="str">
            <v>NMN-05764-010</v>
          </cell>
          <cell r="F1914" t="str">
            <v>Compression Spring 3X41X15X21/2</v>
          </cell>
        </row>
        <row r="1915">
          <cell r="B1915" t="str">
            <v>BUHLER</v>
          </cell>
          <cell r="C1915" t="str">
            <v>SPPMMS4246</v>
          </cell>
          <cell r="D1915"/>
          <cell r="E1915" t="str">
            <v>MWBS-40000-010</v>
          </cell>
          <cell r="F1915" t="str">
            <v xml:space="preserve">Fasting Plate </v>
          </cell>
        </row>
        <row r="1916">
          <cell r="B1916" t="str">
            <v>BUHLER</v>
          </cell>
          <cell r="C1916" t="str">
            <v>SPPMMS5029</v>
          </cell>
          <cell r="D1916"/>
          <cell r="E1916" t="str">
            <v>MDDK-82274-760</v>
          </cell>
          <cell r="F1916" t="str">
            <v xml:space="preserve">HUB WITH LEVER </v>
          </cell>
        </row>
        <row r="1917">
          <cell r="B1917" t="str">
            <v>BUHLER</v>
          </cell>
          <cell r="C1917" t="str">
            <v>SPPMMS8822</v>
          </cell>
          <cell r="D1917" t="str">
            <v>5702-010</v>
          </cell>
          <cell r="E1917" t="str">
            <v>NMN-05702-010</v>
          </cell>
          <cell r="F1917" t="str">
            <v>COMPRESSION SPRING 1.5X38.5X120X12</v>
          </cell>
        </row>
        <row r="1918">
          <cell r="B1918" t="str">
            <v>BUHLER</v>
          </cell>
          <cell r="C1918" t="str">
            <v>SPPMMS0136</v>
          </cell>
          <cell r="D1918"/>
          <cell r="E1918" t="str">
            <v>MPSE-50009-010</v>
          </cell>
          <cell r="F1918" t="str">
            <v>SPACER BUSHING</v>
          </cell>
        </row>
        <row r="1919">
          <cell r="B1919" t="str">
            <v>BUHLER</v>
          </cell>
          <cell r="C1919" t="str">
            <v>SPPMMS5357</v>
          </cell>
          <cell r="D1919"/>
          <cell r="E1919" t="str">
            <v>MDDK-20147-030</v>
          </cell>
          <cell r="F1919" t="str">
            <v xml:space="preserve">INSPECTION WINDOW 1000 </v>
          </cell>
        </row>
        <row r="1920">
          <cell r="B1920" t="str">
            <v>BUHLER</v>
          </cell>
          <cell r="C1920" t="str">
            <v>SPPMMS4248</v>
          </cell>
          <cell r="D1920"/>
          <cell r="E1920" t="str">
            <v>UXN-62520-001</v>
          </cell>
          <cell r="F1920" t="str">
            <v>Toothed belt Pully  25-8M-20 / 56-8M-50</v>
          </cell>
        </row>
        <row r="1921">
          <cell r="B1921" t="str">
            <v>BUHLER</v>
          </cell>
          <cell r="C1921" t="str">
            <v>SPPMMS4250</v>
          </cell>
          <cell r="D1921"/>
          <cell r="E1921" t="str">
            <v>UNN-62520-226</v>
          </cell>
          <cell r="F1921" t="str">
            <v>Toothed belt pully 32-14M-70</v>
          </cell>
        </row>
        <row r="1922">
          <cell r="B1922" t="str">
            <v>BUHLER</v>
          </cell>
          <cell r="C1922" t="str">
            <v>SPPMMS4380</v>
          </cell>
          <cell r="D1922"/>
          <cell r="E1922" t="str">
            <v>RNA-30008-010</v>
          </cell>
          <cell r="F1922" t="str">
            <v xml:space="preserve">CHAIN WHEEL 8 TEETH 102 BORE 80 KEYWAY, </v>
          </cell>
        </row>
        <row r="1923">
          <cell r="B1923" t="str">
            <v>BUHLER</v>
          </cell>
          <cell r="C1923" t="str">
            <v>SPPMMS4254</v>
          </cell>
          <cell r="D1923"/>
          <cell r="E1923" t="str">
            <v>MTSC-82045-810</v>
          </cell>
          <cell r="F1923" t="str">
            <v>Sorting plate long assy with key I=283</v>
          </cell>
        </row>
        <row r="1924">
          <cell r="B1924" t="str">
            <v>BUHLER</v>
          </cell>
          <cell r="C1924" t="str">
            <v>SPPMMS4251</v>
          </cell>
          <cell r="D1924"/>
          <cell r="E1924" t="str">
            <v>MWPX-40188-010</v>
          </cell>
          <cell r="F1924" t="str">
            <v>Timing belt pulley 64-14M-40</v>
          </cell>
        </row>
        <row r="1925">
          <cell r="B1925" t="str">
            <v>BUHLER</v>
          </cell>
          <cell r="C1925" t="str">
            <v>SPPMMS4249</v>
          </cell>
          <cell r="D1925"/>
          <cell r="E1925" t="str">
            <v>UNN-62520-311</v>
          </cell>
          <cell r="F1925" t="str">
            <v xml:space="preserve">Timing belt pully (disc)  48-14M-70 </v>
          </cell>
        </row>
        <row r="1926">
          <cell r="B1926" t="str">
            <v>BUHLER</v>
          </cell>
          <cell r="C1926" t="str">
            <v>SPPMMS4252</v>
          </cell>
          <cell r="D1926"/>
          <cell r="E1926" t="str">
            <v>UNN-62520-082</v>
          </cell>
          <cell r="F1926" t="str">
            <v>Timing belt pully (disc) 34-8M-50</v>
          </cell>
        </row>
        <row r="1927">
          <cell r="B1927" t="str">
            <v>BUHLER</v>
          </cell>
          <cell r="C1927" t="str">
            <v>SPPMMS4253</v>
          </cell>
          <cell r="D1927"/>
          <cell r="E1927" t="str">
            <v>UNN-62520-145</v>
          </cell>
          <cell r="F1927" t="str">
            <v>Toothed belt Pully 50-8M-20</v>
          </cell>
        </row>
        <row r="1928">
          <cell r="B1928" t="str">
            <v>BUHLER</v>
          </cell>
          <cell r="C1928" t="str">
            <v>SPPMMS4259</v>
          </cell>
          <cell r="D1928"/>
          <cell r="E1928" t="str">
            <v>MTRA-83025-820</v>
          </cell>
          <cell r="F1928" t="str">
            <v>SCREEN FOR SHIFTER</v>
          </cell>
        </row>
        <row r="1929">
          <cell r="B1929" t="str">
            <v>BUHLER</v>
          </cell>
          <cell r="C1929" t="str">
            <v>SPPMMS0138</v>
          </cell>
          <cell r="D1929"/>
          <cell r="E1929" t="str">
            <v>MKLA-40030-010</v>
          </cell>
          <cell r="F1929" t="str">
            <v>V Belt pully D-200</v>
          </cell>
        </row>
        <row r="1930">
          <cell r="B1930" t="str">
            <v>BUHLER</v>
          </cell>
          <cell r="C1930" t="str">
            <v>SPPMMS4247</v>
          </cell>
          <cell r="D1930"/>
          <cell r="E1930" t="str">
            <v>MTRA-82047-980</v>
          </cell>
          <cell r="F1930" t="str">
            <v>Screen Frame Bearing GRP</v>
          </cell>
        </row>
        <row r="1931">
          <cell r="B1931" t="str">
            <v>BUHLER</v>
          </cell>
          <cell r="C1931" t="str">
            <v>SPPMMS4256</v>
          </cell>
          <cell r="D1931"/>
          <cell r="E1931" t="str">
            <v>UNN-48120-005</v>
          </cell>
          <cell r="F1931" t="str">
            <v>Tensioning element se38</v>
          </cell>
        </row>
        <row r="1932">
          <cell r="B1932" t="str">
            <v>BUHLER</v>
          </cell>
          <cell r="C1932" t="str">
            <v>SPPMMS4260</v>
          </cell>
          <cell r="D1932"/>
          <cell r="E1932" t="str">
            <v>MWPX-82105-810</v>
          </cell>
          <cell r="F1932" t="str">
            <v>Flap Holder right</v>
          </cell>
        </row>
        <row r="1933">
          <cell r="B1933" t="str">
            <v>BUHLER</v>
          </cell>
          <cell r="C1933" t="str">
            <v>SPPMMS4141</v>
          </cell>
          <cell r="D1933"/>
          <cell r="E1933" t="str">
            <v>MDDQ-11178-001</v>
          </cell>
          <cell r="F1933" t="str">
            <v xml:space="preserve">HAND CONTACT PROTECTION GRINDING, </v>
          </cell>
        </row>
        <row r="1934">
          <cell r="B1934" t="str">
            <v>BUHLER</v>
          </cell>
          <cell r="C1934" t="str">
            <v>SPPMMS8835</v>
          </cell>
          <cell r="D1934" t="str">
            <v>4001-012</v>
          </cell>
          <cell r="E1934" t="str">
            <v>UNN-44001-012</v>
          </cell>
          <cell r="F1934" t="str">
            <v>FELT SEAL D70/89X7</v>
          </cell>
        </row>
        <row r="1935">
          <cell r="B1935" t="str">
            <v>BUHLER</v>
          </cell>
          <cell r="C1935" t="str">
            <v>SPPMMS4261</v>
          </cell>
          <cell r="D1935"/>
          <cell r="E1935" t="str">
            <v>UNN-50100-005</v>
          </cell>
          <cell r="F1935" t="str">
            <v>Free wheeling AV D=40 with Reversing Lock</v>
          </cell>
        </row>
        <row r="1936">
          <cell r="B1936" t="str">
            <v>BUHLER</v>
          </cell>
          <cell r="C1936" t="str">
            <v>SPPMMS6682</v>
          </cell>
          <cell r="D1936"/>
          <cell r="E1936" t="str">
            <v>UNN-50100-010</v>
          </cell>
          <cell r="F1936" t="str">
            <v xml:space="preserve">FREE WHEELING AV D=70 WITH REVERSING LOCK </v>
          </cell>
        </row>
        <row r="1937">
          <cell r="B1937" t="str">
            <v>BUHLER</v>
          </cell>
          <cell r="C1937" t="str">
            <v>SPPMMS4262</v>
          </cell>
          <cell r="D1937"/>
          <cell r="E1937" t="str">
            <v>UNN-50100-007</v>
          </cell>
          <cell r="F1937" t="str">
            <v>FREE WHEELING D-50</v>
          </cell>
        </row>
        <row r="1938">
          <cell r="B1938" t="str">
            <v>BUHLER</v>
          </cell>
          <cell r="C1938" t="str">
            <v>SPPMMS4267</v>
          </cell>
          <cell r="D1938"/>
          <cell r="E1938" t="str">
            <v>MZMN-83120-810</v>
          </cell>
          <cell r="F1938" t="str">
            <v>Rotor top stainless (Rep MZMN-95050-810)</v>
          </cell>
        </row>
        <row r="1939">
          <cell r="B1939" t="str">
            <v>BUHLER</v>
          </cell>
          <cell r="C1939" t="str">
            <v>SPPMMS4268</v>
          </cell>
          <cell r="D1939"/>
          <cell r="E1939" t="str">
            <v>MQRE-85100-810</v>
          </cell>
          <cell r="F1939" t="str">
            <v>Threaded Rod</v>
          </cell>
        </row>
        <row r="1940">
          <cell r="B1940" t="str">
            <v>BUHLER</v>
          </cell>
          <cell r="C1940" t="str">
            <v>SPPMMS4269</v>
          </cell>
          <cell r="D1940"/>
          <cell r="E1940" t="str">
            <v>MKZB-20009-010</v>
          </cell>
          <cell r="F1940" t="str">
            <v>Rosette , Spider</v>
          </cell>
        </row>
        <row r="1941">
          <cell r="B1941" t="str">
            <v>BUHLER</v>
          </cell>
          <cell r="C1941" t="str">
            <v>SPPMMS6689</v>
          </cell>
          <cell r="D1941"/>
          <cell r="E1941" t="str">
            <v>UNN-10043-048</v>
          </cell>
          <cell r="F1941" t="str">
            <v xml:space="preserve">SOCKET HEAD CAP SCREW M8X25 </v>
          </cell>
        </row>
        <row r="1942">
          <cell r="B1942" t="str">
            <v>BUHLER</v>
          </cell>
          <cell r="C1942" t="str">
            <v>SPPMMS8816</v>
          </cell>
          <cell r="D1942" t="str">
            <v>4003-810</v>
          </cell>
          <cell r="E1942" t="str">
            <v>MWJ-84003-810</v>
          </cell>
          <cell r="F1942" t="str">
            <v>BEARING BUSH COMPLETE</v>
          </cell>
        </row>
        <row r="1943">
          <cell r="B1943" t="str">
            <v>BUHLER</v>
          </cell>
          <cell r="C1943" t="str">
            <v>SPPMMS8852</v>
          </cell>
          <cell r="D1943" t="str">
            <v>40005-01</v>
          </cell>
          <cell r="E1943" t="str">
            <v>MWJ-40005-010</v>
          </cell>
          <cell r="F1943" t="str">
            <v>RECTANGULAR PIPE</v>
          </cell>
        </row>
        <row r="1944">
          <cell r="B1944" t="str">
            <v>BUHLER</v>
          </cell>
          <cell r="C1944" t="str">
            <v>SPPMMS7051</v>
          </cell>
          <cell r="D1944" t="str">
            <v>313-010</v>
          </cell>
          <cell r="E1944" t="str">
            <v>MQRE-50313-010</v>
          </cell>
          <cell r="F1944" t="str">
            <v>SHEET 4/5</v>
          </cell>
        </row>
        <row r="1945">
          <cell r="B1945" t="str">
            <v>BUHLER</v>
          </cell>
          <cell r="C1945" t="str">
            <v>SPPMMS8841</v>
          </cell>
          <cell r="D1945" t="str">
            <v>30206-01</v>
          </cell>
          <cell r="E1945" t="str">
            <v>MQRE-30206-010</v>
          </cell>
          <cell r="F1945" t="str">
            <v>HOUSING PART</v>
          </cell>
        </row>
        <row r="1946">
          <cell r="B1946" t="str">
            <v>BUHLER</v>
          </cell>
          <cell r="C1946" t="str">
            <v>SPPMMS8817</v>
          </cell>
          <cell r="D1946" t="str">
            <v>30007-01</v>
          </cell>
          <cell r="E1946" t="str">
            <v>MWJ-30007-010</v>
          </cell>
          <cell r="F1946" t="str">
            <v>BEARING RING</v>
          </cell>
        </row>
        <row r="1947">
          <cell r="B1947" t="str">
            <v>BUHLER</v>
          </cell>
          <cell r="C1947" t="str">
            <v>SPPMMS8873</v>
          </cell>
          <cell r="D1947" t="str">
            <v>UNN-1403</v>
          </cell>
          <cell r="E1947" t="str">
            <v>UNN-14033-004</v>
          </cell>
          <cell r="F1947" t="str">
            <v xml:space="preserve">SPRING LOCK WASHER </v>
          </cell>
        </row>
        <row r="1948">
          <cell r="B1948" t="str">
            <v>BUHLER</v>
          </cell>
          <cell r="C1948" t="str">
            <v>SPPMMS8621</v>
          </cell>
          <cell r="D1948" t="str">
            <v>UNN-005</v>
          </cell>
          <cell r="E1948" t="str">
            <v>UNN-46001-005</v>
          </cell>
          <cell r="F1948" t="str">
            <v>TAPERED GREASE NIPPLE STRAIGHT M10X1</v>
          </cell>
        </row>
        <row r="1949">
          <cell r="B1949" t="str">
            <v>BUHLER</v>
          </cell>
          <cell r="C1949" t="str">
            <v>SPPMMS8874</v>
          </cell>
          <cell r="D1949" t="str">
            <v>UNN-1000</v>
          </cell>
          <cell r="E1949" t="str">
            <v>UNN-10009-321</v>
          </cell>
          <cell r="F1949" t="str">
            <v>HEXAGON HEAD SCREW M12X60</v>
          </cell>
        </row>
        <row r="1950">
          <cell r="B1950" t="str">
            <v>BUHLER</v>
          </cell>
          <cell r="C1950" t="str">
            <v>SPPMMS8875</v>
          </cell>
          <cell r="D1950" t="str">
            <v>UNN-1200</v>
          </cell>
          <cell r="E1950" t="str">
            <v>UNN-12001-160</v>
          </cell>
          <cell r="F1950" t="str">
            <v>HEXAGON NUT M12</v>
          </cell>
        </row>
        <row r="1951">
          <cell r="B1951" t="str">
            <v>BUHLER</v>
          </cell>
          <cell r="C1951" t="str">
            <v>SPPMMS8876</v>
          </cell>
          <cell r="D1951" t="str">
            <v>UNN-1403</v>
          </cell>
          <cell r="E1951" t="str">
            <v>UNN-14033-006</v>
          </cell>
          <cell r="F1951" t="str">
            <v>SPRING LOCK WASHER M12</v>
          </cell>
        </row>
        <row r="1952">
          <cell r="B1952" t="str">
            <v>BUHLER</v>
          </cell>
          <cell r="C1952" t="str">
            <v>SPPMMS4270</v>
          </cell>
          <cell r="D1952"/>
          <cell r="E1952" t="str">
            <v>MWPK-82036-810</v>
          </cell>
          <cell r="F1952" t="str">
            <v>SUPPORT</v>
          </cell>
        </row>
        <row r="1953">
          <cell r="B1953" t="str">
            <v>BUHLER</v>
          </cell>
          <cell r="C1953" t="str">
            <v>SPPMMS4266</v>
          </cell>
          <cell r="D1953"/>
          <cell r="E1953" t="str">
            <v>NKL-82086-010</v>
          </cell>
          <cell r="F1953" t="str">
            <v>Bearing Housing J6</v>
          </cell>
        </row>
        <row r="1954">
          <cell r="B1954" t="str">
            <v>BUHLER</v>
          </cell>
          <cell r="C1954" t="str">
            <v>SPPMMS8866</v>
          </cell>
          <cell r="D1954" t="str">
            <v>40014-01</v>
          </cell>
          <cell r="E1954" t="str">
            <v>MWJ-40014-010</v>
          </cell>
          <cell r="F1954" t="str">
            <v>V BELT PULLEY 148X35X40</v>
          </cell>
        </row>
        <row r="1955">
          <cell r="B1955" t="str">
            <v>BUHLER</v>
          </cell>
          <cell r="C1955" t="str">
            <v>SPPMMS4272</v>
          </cell>
          <cell r="D1955"/>
          <cell r="E1955" t="str">
            <v>RNA-20009-010</v>
          </cell>
          <cell r="F1955" t="str">
            <v xml:space="preserve">Gear rim Z=8 Bor  D=100 Predrilled </v>
          </cell>
        </row>
        <row r="1956">
          <cell r="B1956" t="str">
            <v>BUHLER</v>
          </cell>
          <cell r="C1956" t="str">
            <v>SPPMMS5027</v>
          </cell>
          <cell r="D1956"/>
          <cell r="E1956" t="str">
            <v>MWP-83067-810</v>
          </cell>
          <cell r="F1956" t="str">
            <v xml:space="preserve">CLAMPING BRACKET LEFT </v>
          </cell>
        </row>
        <row r="1957">
          <cell r="B1957" t="str">
            <v>BUHLER</v>
          </cell>
          <cell r="C1957" t="str">
            <v>SPPMMS5028</v>
          </cell>
          <cell r="D1957"/>
          <cell r="E1957" t="str">
            <v>MWP-83067-820</v>
          </cell>
          <cell r="F1957" t="str">
            <v xml:space="preserve">CLAMPING BRACKET RIGHT </v>
          </cell>
        </row>
        <row r="1958">
          <cell r="B1958" t="str">
            <v>BUHLER</v>
          </cell>
          <cell r="C1958" t="str">
            <v>SPPMMS4271</v>
          </cell>
          <cell r="D1958"/>
          <cell r="E1958" t="str">
            <v>MWBL-82015-810</v>
          </cell>
          <cell r="F1958" t="str">
            <v>Flap To Weigh Hopper DN 400</v>
          </cell>
        </row>
        <row r="1959">
          <cell r="B1959" t="str">
            <v>BUHLER</v>
          </cell>
          <cell r="C1959" t="str">
            <v>SPPMMS4144</v>
          </cell>
          <cell r="D1959"/>
          <cell r="E1959" t="str">
            <v>MWPK-50001-010</v>
          </cell>
          <cell r="F1959" t="str">
            <v>Seal</v>
          </cell>
        </row>
        <row r="1960">
          <cell r="B1960" t="str">
            <v>BUHLER</v>
          </cell>
          <cell r="C1960" t="str">
            <v>SPPMMS5026</v>
          </cell>
          <cell r="D1960"/>
          <cell r="E1960" t="str">
            <v>MWPX-83061-810</v>
          </cell>
          <cell r="F1960" t="str">
            <v xml:space="preserve">SUPPORT </v>
          </cell>
        </row>
        <row r="1961">
          <cell r="B1961" t="str">
            <v>BUHLER</v>
          </cell>
          <cell r="C1961" t="str">
            <v>SPPMMS4277</v>
          </cell>
          <cell r="D1961"/>
          <cell r="E1961" t="str">
            <v>MWBL-40019-010</v>
          </cell>
          <cell r="F1961" t="str">
            <v>Lever</v>
          </cell>
        </row>
        <row r="1962">
          <cell r="B1962" t="str">
            <v>BUHLER</v>
          </cell>
          <cell r="C1962" t="str">
            <v>SPPMMS4276</v>
          </cell>
          <cell r="D1962"/>
          <cell r="E1962" t="str">
            <v>MWBL-40018-010</v>
          </cell>
          <cell r="F1962" t="str">
            <v>Lever</v>
          </cell>
        </row>
        <row r="1963">
          <cell r="B1963" t="str">
            <v>BUHLER</v>
          </cell>
          <cell r="C1963" t="str">
            <v>SPPMMS4275</v>
          </cell>
          <cell r="D1963"/>
          <cell r="E1963" t="str">
            <v>MWBL-40016-010</v>
          </cell>
          <cell r="F1963" t="str">
            <v>Lever</v>
          </cell>
        </row>
        <row r="1964">
          <cell r="B1964" t="str">
            <v>BUHLER</v>
          </cell>
          <cell r="C1964" t="str">
            <v>SPPMMS0143</v>
          </cell>
          <cell r="D1964"/>
          <cell r="E1964" t="str">
            <v>MPAR-20024-010</v>
          </cell>
          <cell r="F1964" t="str">
            <v>Case support left</v>
          </cell>
        </row>
        <row r="1965">
          <cell r="B1965" t="str">
            <v>BUHLER</v>
          </cell>
          <cell r="C1965" t="str">
            <v>SPPMMS0142</v>
          </cell>
          <cell r="D1965"/>
          <cell r="E1965" t="str">
            <v>MPAR-20024-020</v>
          </cell>
          <cell r="F1965" t="str">
            <v>Case support right</v>
          </cell>
        </row>
        <row r="1966">
          <cell r="B1966" t="str">
            <v>BUHLER</v>
          </cell>
          <cell r="C1966" t="str">
            <v>SPPMMS4282</v>
          </cell>
          <cell r="D1966"/>
          <cell r="E1966" t="str">
            <v>MWPK-83031-810</v>
          </cell>
          <cell r="F1966" t="str">
            <v>Clamping bracket Left</v>
          </cell>
        </row>
        <row r="1967">
          <cell r="B1967" t="str">
            <v>BUHLER</v>
          </cell>
          <cell r="C1967" t="str">
            <v>SPPMMS8869</v>
          </cell>
          <cell r="D1967" t="str">
            <v>UNN-5400</v>
          </cell>
          <cell r="E1967" t="str">
            <v>UNN-54001-001</v>
          </cell>
          <cell r="F1967" t="str">
            <v>PLUMMER BLOCK HOUSINGWITH FELT SEAL</v>
          </cell>
        </row>
        <row r="1968">
          <cell r="B1968" t="str">
            <v>BUHLER</v>
          </cell>
          <cell r="C1968" t="str">
            <v>SPPMMS8870</v>
          </cell>
          <cell r="D1968" t="str">
            <v>UNN-5601</v>
          </cell>
          <cell r="E1968" t="str">
            <v>UNN-56011-106</v>
          </cell>
          <cell r="F1968" t="str">
            <v>SELF ALIGNING ROLLER BEARING 22310 WITH ADAPTER SLEEVE H2310</v>
          </cell>
        </row>
        <row r="1969">
          <cell r="B1969" t="str">
            <v>BUHLER</v>
          </cell>
          <cell r="C1969" t="str">
            <v>SPPMMS8837</v>
          </cell>
          <cell r="D1969" t="str">
            <v>40004-08</v>
          </cell>
          <cell r="E1969" t="str">
            <v>UNN-40004-084</v>
          </cell>
          <cell r="F1969" t="str">
            <v>FIXED RING 110X10</v>
          </cell>
        </row>
        <row r="1970">
          <cell r="B1970" t="str">
            <v>BUHLER</v>
          </cell>
          <cell r="C1970" t="str">
            <v>N/A</v>
          </cell>
          <cell r="D1970"/>
          <cell r="E1970" t="str">
            <v>UNN-28002-376</v>
          </cell>
          <cell r="F1970" t="str">
            <v>PARALLEL KEY FORM A 14/9X40</v>
          </cell>
        </row>
        <row r="1971">
          <cell r="B1971" t="str">
            <v>BUHLER</v>
          </cell>
          <cell r="C1971" t="str">
            <v>SPPMMS4258</v>
          </cell>
          <cell r="D1971"/>
          <cell r="E1971" t="str">
            <v>MWPX-82104-810</v>
          </cell>
          <cell r="F1971" t="str">
            <v>Flap Holder left</v>
          </cell>
        </row>
        <row r="1972">
          <cell r="B1972" t="str">
            <v>BUHLER</v>
          </cell>
          <cell r="C1972" t="str">
            <v>SPPMMS4383</v>
          </cell>
          <cell r="D1972"/>
          <cell r="E1972" t="str">
            <v>RNE-40006-030</v>
          </cell>
          <cell r="F1972" t="str">
            <v>Deflection Roll D=270/40 Bore 80 Key Way 22</v>
          </cell>
        </row>
        <row r="1973">
          <cell r="B1973" t="str">
            <v>BUHLER</v>
          </cell>
          <cell r="C1973" t="str">
            <v>SPPMMS8871</v>
          </cell>
          <cell r="D1973" t="str">
            <v>UNN-6217</v>
          </cell>
          <cell r="E1973" t="str">
            <v>UNN-62171-034</v>
          </cell>
          <cell r="F1973" t="str">
            <v>V BELT PULLEY SPA-180-2,D45H7 WITH BUSH 2012</v>
          </cell>
        </row>
        <row r="1974">
          <cell r="B1974" t="str">
            <v>BUHLER</v>
          </cell>
          <cell r="C1974" t="str">
            <v>SPPMMS7888</v>
          </cell>
          <cell r="D1974" t="str">
            <v>50030-01</v>
          </cell>
          <cell r="E1974" t="str">
            <v>MKLA-50030-010</v>
          </cell>
          <cell r="F1974" t="str">
            <v>FLANGE</v>
          </cell>
        </row>
        <row r="1975">
          <cell r="B1975" t="str">
            <v>BUHLER</v>
          </cell>
          <cell r="C1975" t="str">
            <v>SPPMMS0144</v>
          </cell>
          <cell r="D1975"/>
          <cell r="E1975" t="str">
            <v>MWPK-84000-820</v>
          </cell>
          <cell r="F1975" t="str">
            <v>Distributor Comp</v>
          </cell>
        </row>
        <row r="1976">
          <cell r="B1976" t="str">
            <v>BUHLER</v>
          </cell>
          <cell r="C1976" t="str">
            <v>SPPMMS0145</v>
          </cell>
          <cell r="D1976"/>
          <cell r="E1976" t="str">
            <v>MWPK-84014-810</v>
          </cell>
          <cell r="F1976" t="str">
            <v>Distributor for MWPK -4</v>
          </cell>
        </row>
        <row r="1977">
          <cell r="B1977" t="str">
            <v>BUHLER</v>
          </cell>
          <cell r="C1977" t="str">
            <v>SPPMMS0146</v>
          </cell>
          <cell r="D1977"/>
          <cell r="E1977" t="str">
            <v>UNN-90010-002</v>
          </cell>
          <cell r="F1977" t="str">
            <v>Transition 17-025-046</v>
          </cell>
        </row>
        <row r="1978">
          <cell r="B1978" t="str">
            <v>BUHLER</v>
          </cell>
          <cell r="C1978" t="str">
            <v>SPPMMS4278</v>
          </cell>
          <cell r="D1978"/>
          <cell r="E1978" t="str">
            <v>MNSG-50060-010</v>
          </cell>
          <cell r="F1978" t="str">
            <v>SLIDER FOR 5/8 &amp; 3/4 CHAIN</v>
          </cell>
        </row>
        <row r="1979">
          <cell r="B1979" t="str">
            <v>BUHLER</v>
          </cell>
          <cell r="C1979" t="str">
            <v>SPPMMS4279</v>
          </cell>
          <cell r="D1979"/>
          <cell r="E1979" t="str">
            <v>MZMN-50018-010</v>
          </cell>
          <cell r="F1979" t="str">
            <v>Transmitting Star L-075 SOX</v>
          </cell>
        </row>
        <row r="1980">
          <cell r="B1980" t="str">
            <v>BUHLER</v>
          </cell>
          <cell r="C1980" t="str">
            <v>SPPMMS4280</v>
          </cell>
          <cell r="D1980"/>
          <cell r="E1980" t="str">
            <v>UNN-50000-904</v>
          </cell>
          <cell r="F1980" t="str">
            <v>Transmitting Star L-075 SOX</v>
          </cell>
        </row>
        <row r="1981">
          <cell r="B1981" t="str">
            <v>BUHLER</v>
          </cell>
          <cell r="C1981" t="str">
            <v>SPPMMS4283</v>
          </cell>
          <cell r="D1981"/>
          <cell r="E1981" t="str">
            <v>MWPK-83031-820</v>
          </cell>
          <cell r="F1981" t="str">
            <v>Clamping bracket Right</v>
          </cell>
        </row>
        <row r="1982">
          <cell r="B1982" t="str">
            <v>BUHLER</v>
          </cell>
          <cell r="C1982" t="str">
            <v>SPPMMS4281</v>
          </cell>
          <cell r="D1982"/>
          <cell r="E1982" t="str">
            <v>MUR-85250-810</v>
          </cell>
          <cell r="F1982" t="str">
            <v>Lever</v>
          </cell>
        </row>
        <row r="1983">
          <cell r="B1983" t="str">
            <v>BUHLER</v>
          </cell>
          <cell r="C1983" t="str">
            <v>SPPMMS4287</v>
          </cell>
          <cell r="D1983"/>
          <cell r="E1983" t="str">
            <v>RNG-40160-030</v>
          </cell>
          <cell r="F1983" t="str">
            <v>plastic scraper 290</v>
          </cell>
        </row>
        <row r="1984">
          <cell r="B1984" t="str">
            <v>BUHLER</v>
          </cell>
          <cell r="C1984" t="str">
            <v>SPPMMS4286</v>
          </cell>
          <cell r="D1984"/>
          <cell r="E1984" t="str">
            <v>RNG-30011-050</v>
          </cell>
          <cell r="F1984" t="str">
            <v>Plastic scraper 490</v>
          </cell>
        </row>
        <row r="1985">
          <cell r="B1985" t="str">
            <v>VIGAN</v>
          </cell>
          <cell r="C1985" t="str">
            <v>SPPMMS0506</v>
          </cell>
          <cell r="D1985"/>
          <cell r="E1985" t="str">
            <v>P777414</v>
          </cell>
          <cell r="F1985" t="str">
            <v>Air Filter Cartridge -Small Model</v>
          </cell>
        </row>
        <row r="1986">
          <cell r="B1986" t="str">
            <v>VIGAN</v>
          </cell>
          <cell r="C1986" t="str">
            <v>SPPMMS0502</v>
          </cell>
          <cell r="D1986"/>
          <cell r="E1986">
            <v>60118</v>
          </cell>
          <cell r="F1986" t="str">
            <v>Caiden With Fixation Kit Including 8XScrew,8Safety Washer,8xFlat Washer</v>
          </cell>
        </row>
        <row r="1987">
          <cell r="B1987" t="str">
            <v>VIGAN</v>
          </cell>
          <cell r="C1987" t="str">
            <v>SPPMMS7348</v>
          </cell>
          <cell r="D1987" t="str">
            <v>C803004</v>
          </cell>
          <cell r="E1987" t="str">
            <v>C803004</v>
          </cell>
          <cell r="F1987" t="str">
            <v>Axle Coupler</v>
          </cell>
        </row>
        <row r="1988">
          <cell r="B1988" t="str">
            <v>VIGAN</v>
          </cell>
          <cell r="C1988" t="str">
            <v>SPPMMS7355</v>
          </cell>
          <cell r="D1988" t="str">
            <v>C803013</v>
          </cell>
          <cell r="E1988" t="str">
            <v>C803013</v>
          </cell>
          <cell r="F1988" t="str">
            <v>Axle Retainer</v>
          </cell>
        </row>
        <row r="1989">
          <cell r="B1989" t="str">
            <v>VIGAN</v>
          </cell>
          <cell r="C1989" t="str">
            <v>SPPMMS6378</v>
          </cell>
          <cell r="D1989" t="str">
            <v>B017120</v>
          </cell>
          <cell r="E1989" t="str">
            <v>B017120</v>
          </cell>
          <cell r="F1989" t="str">
            <v>Bearing 11/4" Bolt</v>
          </cell>
        </row>
        <row r="1990">
          <cell r="B1990" t="str">
            <v>VIGAN</v>
          </cell>
          <cell r="C1990" t="str">
            <v>N/A</v>
          </cell>
          <cell r="D1990"/>
          <cell r="E1990"/>
          <cell r="F1990" t="str">
            <v>Bunker Tarp Straps</v>
          </cell>
        </row>
        <row r="1991">
          <cell r="B1991" t="str">
            <v>VIGAN</v>
          </cell>
          <cell r="C1991" t="str">
            <v>SPPMMS7351</v>
          </cell>
          <cell r="D1991" t="str">
            <v>B001083</v>
          </cell>
          <cell r="E1991" t="str">
            <v>B001083</v>
          </cell>
          <cell r="F1991" t="str">
            <v>Carriage Bolt 3/8x11/2</v>
          </cell>
        </row>
        <row r="1992">
          <cell r="B1992" t="str">
            <v>VIGAN</v>
          </cell>
          <cell r="C1992" t="str">
            <v>SPPMMS0503</v>
          </cell>
          <cell r="D1992"/>
          <cell r="E1992">
            <v>60200</v>
          </cell>
          <cell r="F1992" t="str">
            <v>Complete Main Bearing</v>
          </cell>
        </row>
        <row r="1993">
          <cell r="B1993" t="str">
            <v>VIGAN</v>
          </cell>
          <cell r="C1993" t="str">
            <v>SPPMMS7357</v>
          </cell>
          <cell r="D1993" t="str">
            <v>C803023</v>
          </cell>
          <cell r="E1993" t="str">
            <v>C803023</v>
          </cell>
          <cell r="F1993" t="str">
            <v>Cylinder Pin</v>
          </cell>
        </row>
        <row r="1994">
          <cell r="B1994" t="str">
            <v>VIGAN</v>
          </cell>
          <cell r="C1994" t="str">
            <v>SPPMMS7652</v>
          </cell>
          <cell r="D1994" t="str">
            <v>37X12X60</v>
          </cell>
          <cell r="E1994"/>
          <cell r="F1994" t="str">
            <v>Grain Cover Tarpaulin (37x12x600gsm) ice blue tarps</v>
          </cell>
        </row>
        <row r="1995">
          <cell r="B1995" t="str">
            <v>VIGAN</v>
          </cell>
          <cell r="C1995" t="str">
            <v>SPPMMS7356</v>
          </cell>
          <cell r="D1995" t="str">
            <v>B002091</v>
          </cell>
          <cell r="E1995" t="str">
            <v>B002091</v>
          </cell>
          <cell r="F1995" t="str">
            <v>Hairpin 177x33/4</v>
          </cell>
        </row>
        <row r="1996">
          <cell r="B1996" t="str">
            <v>VIGAN</v>
          </cell>
          <cell r="C1996" t="str">
            <v>SPPMMS7346</v>
          </cell>
          <cell r="D1996" t="str">
            <v>C803002</v>
          </cell>
          <cell r="E1996" t="str">
            <v>C803002</v>
          </cell>
          <cell r="F1996" t="str">
            <v>Hub &amp; Spindle</v>
          </cell>
        </row>
        <row r="1997">
          <cell r="B1997" t="str">
            <v>VIGAN</v>
          </cell>
          <cell r="C1997" t="str">
            <v>SPPMMS7349</v>
          </cell>
          <cell r="D1997" t="str">
            <v>B001128</v>
          </cell>
          <cell r="E1997" t="str">
            <v>B001128</v>
          </cell>
          <cell r="F1997" t="str">
            <v>Jam Nut 5/16</v>
          </cell>
        </row>
        <row r="1998">
          <cell r="B1998" t="str">
            <v>VIGAN</v>
          </cell>
          <cell r="C1998" t="str">
            <v>SPPMMS5557</v>
          </cell>
          <cell r="D1998" t="str">
            <v>B689169</v>
          </cell>
          <cell r="E1998" t="str">
            <v>B689169</v>
          </cell>
          <cell r="F1998" t="str">
            <v>Key 1/4"x11/2"</v>
          </cell>
        </row>
        <row r="1999">
          <cell r="B1999" t="str">
            <v>VIGAN</v>
          </cell>
          <cell r="C1999" t="str">
            <v>N/A</v>
          </cell>
          <cell r="D1999"/>
          <cell r="E1999" t="str">
            <v>C200700A</v>
          </cell>
          <cell r="F1999" t="str">
            <v>Lower Tube Assy</v>
          </cell>
        </row>
        <row r="2000">
          <cell r="B2000" t="str">
            <v>VIGAN</v>
          </cell>
          <cell r="C2000" t="str">
            <v>SPPMMS7354</v>
          </cell>
          <cell r="D2000" t="str">
            <v>C803012</v>
          </cell>
          <cell r="E2000" t="str">
            <v>C803012</v>
          </cell>
          <cell r="F2000" t="str">
            <v>Mover Pivot Frame</v>
          </cell>
        </row>
        <row r="2001">
          <cell r="B2001" t="str">
            <v>BUHLER</v>
          </cell>
          <cell r="C2001" t="str">
            <v>SPPMMS4466</v>
          </cell>
          <cell r="D2001"/>
          <cell r="E2001" t="str">
            <v>MUSA-84144-810</v>
          </cell>
          <cell r="F2001" t="str">
            <v>Pipe Elbow D=300</v>
          </cell>
        </row>
        <row r="2002">
          <cell r="B2002" t="str">
            <v>VIGAN</v>
          </cell>
          <cell r="C2002" t="str">
            <v>SPPMMS0419</v>
          </cell>
          <cell r="D2002"/>
          <cell r="E2002" t="str">
            <v>C200715</v>
          </cell>
          <cell r="F2002" t="str">
            <v>Roller Assy 9"</v>
          </cell>
        </row>
        <row r="2003">
          <cell r="B2003" t="str">
            <v>VIGAN</v>
          </cell>
          <cell r="C2003" t="str">
            <v>SPPMMS6753</v>
          </cell>
          <cell r="D2003" t="str">
            <v>B0020405</v>
          </cell>
          <cell r="E2003" t="str">
            <v>B0020405</v>
          </cell>
          <cell r="F2003" t="str">
            <v>Set SCREW 5/16x1 SQHD</v>
          </cell>
        </row>
        <row r="2004">
          <cell r="B2004" t="str">
            <v>VIGAN</v>
          </cell>
          <cell r="C2004" t="str">
            <v>SPPMMS6753</v>
          </cell>
          <cell r="D2004" t="str">
            <v>B0020407</v>
          </cell>
          <cell r="E2004" t="str">
            <v>B0020407</v>
          </cell>
          <cell r="F2004" t="str">
            <v>Set SCREW 5/16x1.25 SQHD</v>
          </cell>
        </row>
        <row r="2005">
          <cell r="B2005" t="str">
            <v>VIGAN</v>
          </cell>
          <cell r="C2005" t="str">
            <v>SPPMMS6753</v>
          </cell>
          <cell r="D2005" t="str">
            <v>B0020406</v>
          </cell>
          <cell r="E2005" t="str">
            <v>B0020406</v>
          </cell>
          <cell r="F2005" t="str">
            <v>Set SCREW 5/16x1.3/4 SQHD</v>
          </cell>
        </row>
        <row r="2006">
          <cell r="B2006" t="str">
            <v>VIGAN</v>
          </cell>
          <cell r="C2006" t="str">
            <v>SPPMMS7347</v>
          </cell>
          <cell r="D2006" t="str">
            <v>C803001</v>
          </cell>
          <cell r="E2006" t="str">
            <v>C803001</v>
          </cell>
          <cell r="F2006" t="str">
            <v>Steering Axle Weld</v>
          </cell>
        </row>
        <row r="2007">
          <cell r="B2007" t="str">
            <v>VIGAN</v>
          </cell>
          <cell r="C2007" t="str">
            <v>SPPMMS0427</v>
          </cell>
          <cell r="D2007"/>
          <cell r="E2007" t="str">
            <v>C803009L</v>
          </cell>
          <cell r="F2007" t="str">
            <v>Upper Scissor Arm Left</v>
          </cell>
        </row>
        <row r="2008">
          <cell r="B2008" t="str">
            <v>VIGAN</v>
          </cell>
          <cell r="C2008" t="str">
            <v>SPPMMS7353</v>
          </cell>
          <cell r="D2008" t="str">
            <v>B011504</v>
          </cell>
          <cell r="E2008" t="str">
            <v>B011504</v>
          </cell>
          <cell r="F2008" t="str">
            <v>Wheel Bolt 1/2" UNFx11/4"</v>
          </cell>
        </row>
        <row r="2009">
          <cell r="B2009" t="str">
            <v>VIGAN</v>
          </cell>
          <cell r="C2009" t="str">
            <v>SPPMMS7350</v>
          </cell>
          <cell r="D2009" t="str">
            <v>C803006</v>
          </cell>
          <cell r="E2009" t="str">
            <v>C803006</v>
          </cell>
          <cell r="F2009" t="str">
            <v>Wheel Hub</v>
          </cell>
        </row>
        <row r="2010">
          <cell r="B2010" t="str">
            <v>VIGAN</v>
          </cell>
          <cell r="C2010" t="str">
            <v>SPPMMS7352</v>
          </cell>
          <cell r="D2010" t="str">
            <v>B011698</v>
          </cell>
          <cell r="E2010" t="str">
            <v>B011698</v>
          </cell>
          <cell r="F2010" t="str">
            <v>Wheel Nut 1/2" UNF</v>
          </cell>
        </row>
        <row r="2011">
          <cell r="B2011" t="str">
            <v>WAYNE OWENS</v>
          </cell>
          <cell r="C2011" t="str">
            <v>SPPMMS0431</v>
          </cell>
          <cell r="D2011"/>
          <cell r="E2011" t="str">
            <v>B0190415</v>
          </cell>
          <cell r="F2011" t="str">
            <v>Hydraulic Motor 22.9 For Mover</v>
          </cell>
        </row>
        <row r="2012">
          <cell r="B2012" t="str">
            <v>WAYNE OWENS</v>
          </cell>
          <cell r="C2012" t="str">
            <v>SPPMMS0410</v>
          </cell>
          <cell r="D2012"/>
          <cell r="E2012" t="str">
            <v>B0020246</v>
          </cell>
          <cell r="F2012" t="str">
            <v>Eye Bolt 5/8"X9 3/8" C/W 6"Thrd</v>
          </cell>
        </row>
        <row r="2013">
          <cell r="B2013" t="str">
            <v>VIGAN</v>
          </cell>
          <cell r="C2013" t="str">
            <v>N/A</v>
          </cell>
          <cell r="D2013"/>
          <cell r="E2013">
            <v>105010001436</v>
          </cell>
          <cell r="F2013" t="str">
            <v>John Deere Fuel Transfer Pump</v>
          </cell>
        </row>
        <row r="2014">
          <cell r="B2014" t="str">
            <v>VIGAN</v>
          </cell>
          <cell r="C2014" t="str">
            <v>SPPMMS0422</v>
          </cell>
          <cell r="D2014"/>
          <cell r="E2014" t="str">
            <v>B009258</v>
          </cell>
          <cell r="F2014" t="str">
            <v>Sprocket 60-56X13x1.25" B W/KW-2SS</v>
          </cell>
        </row>
        <row r="2015">
          <cell r="B2015" t="str">
            <v>WAYNE OWENS</v>
          </cell>
          <cell r="C2015" t="str">
            <v>SPPMMS0433</v>
          </cell>
          <cell r="D2015"/>
          <cell r="E2015" t="str">
            <v>B019004</v>
          </cell>
          <cell r="F2015" t="str">
            <v>Hydraulic Pump Vane Pump Trakker</v>
          </cell>
        </row>
        <row r="2016">
          <cell r="B2016" t="str">
            <v>VIGAN</v>
          </cell>
          <cell r="C2016" t="str">
            <v>SPPMMS0513</v>
          </cell>
          <cell r="D2016"/>
          <cell r="E2016" t="str">
            <v>KE000002</v>
          </cell>
          <cell r="F2016" t="str">
            <v>Clutch Disc 14" 62573 Bore 212mm (OD385xID235xTH16x59Teeth)</v>
          </cell>
        </row>
        <row r="2017">
          <cell r="B2017" t="str">
            <v>VIGAN</v>
          </cell>
          <cell r="C2017" t="str">
            <v>SPPMES1340</v>
          </cell>
          <cell r="D2017"/>
          <cell r="E2017" t="str">
            <v>DISPLAY - C9</v>
          </cell>
          <cell r="F2017" t="str">
            <v>DISPLAY - C9 ENIGNE CATERPILLAR 2433820</v>
          </cell>
        </row>
        <row r="2018">
          <cell r="B2018" t="str">
            <v>VIGAN</v>
          </cell>
          <cell r="C2018" t="str">
            <v>N/A</v>
          </cell>
          <cell r="D2018"/>
          <cell r="E2018"/>
          <cell r="F2018" t="str">
            <v xml:space="preserve">Gear Clutch </v>
          </cell>
        </row>
        <row r="2019">
          <cell r="B2019" t="str">
            <v>BUHLER</v>
          </cell>
          <cell r="C2019" t="str">
            <v>SPPMMS0416</v>
          </cell>
          <cell r="D2019"/>
          <cell r="E2019" t="str">
            <v>B0181208</v>
          </cell>
          <cell r="F2019" t="str">
            <v>Pulley 11.75" ODX1.25"B DBL GR</v>
          </cell>
        </row>
        <row r="2020">
          <cell r="B2020" t="str">
            <v>WAYNE OWENS</v>
          </cell>
          <cell r="C2020" t="str">
            <v>SPPMMS0430</v>
          </cell>
          <cell r="D2020"/>
          <cell r="E2020" t="str">
            <v>B0180091</v>
          </cell>
          <cell r="F2020" t="str">
            <v>Pulley 2B 16.0" ODX1 1/4"  B DBL GR</v>
          </cell>
        </row>
        <row r="2021">
          <cell r="B2021" t="str">
            <v>ASSI</v>
          </cell>
          <cell r="C2021" t="str">
            <v>SPPMMS0463</v>
          </cell>
          <cell r="D2021"/>
          <cell r="E2021" t="str">
            <v>TRAPPULLER</v>
          </cell>
          <cell r="F2021" t="str">
            <v>Trap Pullers (8207-90-00)</v>
          </cell>
        </row>
        <row r="2022">
          <cell r="B2022" t="str">
            <v>WAYNE OWENS</v>
          </cell>
          <cell r="C2022" t="str">
            <v>SPPMMS0434</v>
          </cell>
          <cell r="D2022"/>
          <cell r="E2022" t="str">
            <v>B009162</v>
          </cell>
          <cell r="F2022" t="str">
            <v>80-11 Sprocket X11/4 Dia Bore</v>
          </cell>
        </row>
        <row r="2023">
          <cell r="B2023" t="str">
            <v>WAYNE OWENS</v>
          </cell>
          <cell r="C2023" t="str">
            <v>SPPMMS0432</v>
          </cell>
          <cell r="D2023"/>
          <cell r="E2023" t="str">
            <v>B009163</v>
          </cell>
          <cell r="F2023" t="str">
            <v>80-20 Sprocket X11/2 Dia Bore</v>
          </cell>
        </row>
        <row r="2024">
          <cell r="B2024" t="str">
            <v>WAYNE OWENS</v>
          </cell>
          <cell r="C2024" t="str">
            <v>SPPMMS6329</v>
          </cell>
          <cell r="D2024"/>
          <cell r="E2024" t="str">
            <v>B191511</v>
          </cell>
          <cell r="F2024" t="str">
            <v>CYLINDER 2"X "8" - B191511</v>
          </cell>
        </row>
        <row r="2025">
          <cell r="B2025" t="str">
            <v>WAYNE OWENS</v>
          </cell>
          <cell r="C2025" t="str">
            <v>SPPMMS0423</v>
          </cell>
          <cell r="D2025"/>
          <cell r="E2025" t="str">
            <v>B0191577</v>
          </cell>
          <cell r="F2025" t="str">
            <v>CYLINDER 3"X12"TX#8 ORB-90 PORTS, B0191577</v>
          </cell>
        </row>
        <row r="2026">
          <cell r="B2026" t="str">
            <v>WAYNE OWENS</v>
          </cell>
          <cell r="C2026" t="str">
            <v>SPPMMS6329</v>
          </cell>
          <cell r="D2026"/>
          <cell r="E2026" t="str">
            <v>B191675</v>
          </cell>
          <cell r="F2026" t="str">
            <v>CYLINDER 4"X30", 2"ROD - B191675</v>
          </cell>
        </row>
        <row r="2027">
          <cell r="B2027" t="str">
            <v>WAYNE OWENS</v>
          </cell>
          <cell r="C2027" t="str">
            <v>SPPMMS0407</v>
          </cell>
          <cell r="D2027"/>
          <cell r="E2027" t="str">
            <v>B009259</v>
          </cell>
          <cell r="F2027" t="str">
            <v>Sprocket 60-56X1.5"B W/KW-2SS</v>
          </cell>
        </row>
        <row r="2028">
          <cell r="B2028" t="str">
            <v>WAYNE OWENS</v>
          </cell>
          <cell r="C2028" t="str">
            <v>SPPMMS6377</v>
          </cell>
          <cell r="D2028"/>
          <cell r="E2028" t="str">
            <v>B019701</v>
          </cell>
          <cell r="F2028" t="str">
            <v>VALVE CONTROL 4 SPPOL SD5/4-P - B019701</v>
          </cell>
        </row>
        <row r="2029">
          <cell r="B2029" t="str">
            <v>WAYNE OWENS</v>
          </cell>
          <cell r="C2029" t="str">
            <v>SPPMMS0418</v>
          </cell>
          <cell r="D2029"/>
          <cell r="E2029" t="str">
            <v>C203577</v>
          </cell>
          <cell r="F2029" t="str">
            <v>Bearing 11/2" Substituted UCFL206</v>
          </cell>
        </row>
        <row r="2030">
          <cell r="B2030" t="str">
            <v>UNION SPECIAL</v>
          </cell>
          <cell r="C2030" t="str">
            <v>SPPMMS0404</v>
          </cell>
          <cell r="D2030"/>
          <cell r="E2030" t="str">
            <v>B017223</v>
          </cell>
          <cell r="F2030" t="str">
            <v>Flange Bearing 11/2" UCFL208</v>
          </cell>
        </row>
        <row r="2031">
          <cell r="B2031" t="str">
            <v>WAYNE OWENS</v>
          </cell>
          <cell r="C2031" t="str">
            <v>SPPMMS0438</v>
          </cell>
          <cell r="D2031"/>
          <cell r="E2031" t="str">
            <v>C205145</v>
          </cell>
          <cell r="F2031" t="str">
            <v>Base Plate</v>
          </cell>
        </row>
        <row r="2032">
          <cell r="B2032" t="str">
            <v>BUHLER</v>
          </cell>
          <cell r="C2032" t="str">
            <v>SPPMMS7441</v>
          </cell>
          <cell r="D2032" t="str">
            <v>MTSC-820</v>
          </cell>
          <cell r="E2032" t="str">
            <v>MTSC-82051-810</v>
          </cell>
          <cell r="F2032" t="str">
            <v>Sorting Plate Long L=553mm</v>
          </cell>
        </row>
        <row r="2033">
          <cell r="B2033" t="str">
            <v>BUHLER</v>
          </cell>
          <cell r="C2033" t="str">
            <v>SPPMMS7441</v>
          </cell>
          <cell r="D2033" t="str">
            <v>2051-820</v>
          </cell>
          <cell r="E2033" t="str">
            <v>MTSC-82051-820</v>
          </cell>
          <cell r="F2033" t="str">
            <v>Sorting Plate Long L=87mm</v>
          </cell>
        </row>
        <row r="2034">
          <cell r="B2034" t="str">
            <v>BUHLER</v>
          </cell>
          <cell r="C2034" t="str">
            <v>SPPMMS7442</v>
          </cell>
          <cell r="D2034" t="str">
            <v>82049-81</v>
          </cell>
          <cell r="E2034" t="str">
            <v>MTSC-82049-810</v>
          </cell>
          <cell r="F2034" t="str">
            <v>Sorting Plate Short</v>
          </cell>
        </row>
        <row r="2035">
          <cell r="B2035" t="str">
            <v>VIGAN</v>
          </cell>
          <cell r="C2035" t="str">
            <v>SPPMMS5498</v>
          </cell>
          <cell r="D2035" t="str">
            <v>20228M</v>
          </cell>
          <cell r="E2035" t="str">
            <v>20228M</v>
          </cell>
          <cell r="F2035" t="str">
            <v>Regulator (For diesel mobile machine)</v>
          </cell>
        </row>
        <row r="2036">
          <cell r="B2036" t="str">
            <v>VIGAN</v>
          </cell>
          <cell r="C2036" t="str">
            <v>SPPMMS0496</v>
          </cell>
          <cell r="D2036"/>
          <cell r="E2036" t="str">
            <v>60016+PTO18</v>
          </cell>
          <cell r="F2036" t="str">
            <v>Complete Clutch 14",SP214 with heat mounted pulley</v>
          </cell>
        </row>
        <row r="2037">
          <cell r="B2037" t="str">
            <v>VIGAN</v>
          </cell>
          <cell r="C2037" t="str">
            <v>SPPMMS8513</v>
          </cell>
          <cell r="D2037" t="str">
            <v>XPZ-2840</v>
          </cell>
          <cell r="E2037" t="str">
            <v>TC-000021</v>
          </cell>
          <cell r="F2037" t="str">
            <v>Main Transmisson Belt XPZ-2840</v>
          </cell>
        </row>
        <row r="2038">
          <cell r="B2038" t="str">
            <v>VIGAN</v>
          </cell>
          <cell r="C2038" t="str">
            <v>SPPMMS8514</v>
          </cell>
          <cell r="D2038"/>
          <cell r="E2038">
            <v>60035</v>
          </cell>
          <cell r="F2038" t="str">
            <v>Complete Transmisson Chain With Link</v>
          </cell>
        </row>
        <row r="2039">
          <cell r="B2039" t="str">
            <v>VIGAN</v>
          </cell>
          <cell r="C2039" t="str">
            <v>SPPMMS8515</v>
          </cell>
          <cell r="D2039" t="str">
            <v>60056</v>
          </cell>
          <cell r="E2039">
            <v>60056</v>
          </cell>
          <cell r="F2039" t="str">
            <v>Airlock Clutch Gear</v>
          </cell>
        </row>
        <row r="2040">
          <cell r="B2040" t="str">
            <v>VIGAN</v>
          </cell>
          <cell r="C2040" t="str">
            <v>SPPMMS8516</v>
          </cell>
          <cell r="D2040"/>
          <cell r="E2040" t="str">
            <v>TC-000038</v>
          </cell>
          <cell r="F2040" t="str">
            <v>Carden With Fixation Kit Including</v>
          </cell>
        </row>
        <row r="2041">
          <cell r="B2041" t="str">
            <v>VIGAN</v>
          </cell>
          <cell r="C2041" t="str">
            <v>SPPMMS0512</v>
          </cell>
          <cell r="D2041"/>
          <cell r="E2041" t="str">
            <v>A021225</v>
          </cell>
          <cell r="F2041" t="str">
            <v>Round Suction Nozzle</v>
          </cell>
        </row>
        <row r="2042">
          <cell r="B2042" t="str">
            <v>VIGAN</v>
          </cell>
          <cell r="C2042" t="str">
            <v>SPPMMS8517</v>
          </cell>
          <cell r="D2042"/>
          <cell r="E2042" t="str">
            <v>A020-12S.225</v>
          </cell>
          <cell r="F2042" t="str">
            <v>Wear Plate For Elbow 12S,Dia-225</v>
          </cell>
        </row>
        <row r="2043">
          <cell r="B2043" t="str">
            <v>VIGAN</v>
          </cell>
          <cell r="C2043" t="str">
            <v>SPPMMS8518</v>
          </cell>
          <cell r="D2043" t="str">
            <v>30060</v>
          </cell>
          <cell r="E2043">
            <v>30060</v>
          </cell>
          <cell r="F2043" t="str">
            <v>Bearing Carrier Seal Plate</v>
          </cell>
        </row>
        <row r="2044">
          <cell r="B2044" t="str">
            <v>VIGAN</v>
          </cell>
          <cell r="C2044" t="str">
            <v>SPPMMS4768</v>
          </cell>
          <cell r="D2044" t="str">
            <v>991-6.15</v>
          </cell>
          <cell r="E2044" t="str">
            <v>DIN7991-6-15</v>
          </cell>
          <cell r="F2044" t="str">
            <v>Screw</v>
          </cell>
        </row>
        <row r="2045">
          <cell r="B2045" t="str">
            <v>VIGAN</v>
          </cell>
          <cell r="C2045" t="str">
            <v>SPPMMS4768</v>
          </cell>
          <cell r="D2045" t="str">
            <v>991-6.30</v>
          </cell>
          <cell r="E2045" t="str">
            <v>DIN7991-6-30</v>
          </cell>
          <cell r="F2045" t="str">
            <v>Screw</v>
          </cell>
        </row>
        <row r="2046">
          <cell r="B2046" t="str">
            <v>WAYNE OWENS</v>
          </cell>
          <cell r="C2046" t="str">
            <v>SPPMMS0428</v>
          </cell>
          <cell r="D2046"/>
          <cell r="E2046" t="str">
            <v>C204584</v>
          </cell>
          <cell r="F2046" t="str">
            <v>15" Lacing Pin Kit</v>
          </cell>
        </row>
        <row r="2047">
          <cell r="B2047" t="str">
            <v>BUHLER</v>
          </cell>
          <cell r="C2047" t="str">
            <v>SPPMMS0501</v>
          </cell>
          <cell r="D2047"/>
          <cell r="E2047" t="str">
            <v>DIN913-8.70</v>
          </cell>
          <cell r="F2047" t="str">
            <v>Allen Screw</v>
          </cell>
        </row>
        <row r="2048">
          <cell r="B2048" t="str">
            <v>BUHLER</v>
          </cell>
          <cell r="C2048" t="str">
            <v>SPPMMS0499</v>
          </cell>
          <cell r="D2048"/>
          <cell r="E2048" t="str">
            <v>ECRSPEC8</v>
          </cell>
          <cell r="F2048" t="str">
            <v>Double Nut</v>
          </cell>
        </row>
        <row r="2049">
          <cell r="B2049" t="str">
            <v>BUHLER</v>
          </cell>
          <cell r="C2049" t="str">
            <v>SPPMMS0406</v>
          </cell>
          <cell r="D2049"/>
          <cell r="E2049" t="str">
            <v>B021420</v>
          </cell>
          <cell r="F2049" t="str">
            <v>Hopper Black Fabric Main 15"</v>
          </cell>
        </row>
        <row r="2050">
          <cell r="B2050" t="str">
            <v>WAYNE OWENS</v>
          </cell>
          <cell r="C2050" t="str">
            <v>SPPMMS0420</v>
          </cell>
          <cell r="D2050"/>
          <cell r="E2050" t="str">
            <v>B018628</v>
          </cell>
          <cell r="F2050" t="str">
            <v>Rubber Belt 15"-Wide</v>
          </cell>
        </row>
        <row r="2051">
          <cell r="B2051" t="str">
            <v>BUHLER</v>
          </cell>
          <cell r="C2051" t="str">
            <v>SPPMMS0500</v>
          </cell>
          <cell r="D2051"/>
          <cell r="E2051" t="str">
            <v>DIN6798A-08ZG</v>
          </cell>
          <cell r="F2051" t="str">
            <v>Washer</v>
          </cell>
        </row>
        <row r="2052">
          <cell r="B2052" t="str">
            <v>WAYNE OWENS</v>
          </cell>
          <cell r="C2052" t="str">
            <v>SPPMMS0421</v>
          </cell>
          <cell r="D2052"/>
          <cell r="E2052" t="str">
            <v>C204176</v>
          </cell>
          <cell r="F2052" t="str">
            <v>Aligator Lacing 15"</v>
          </cell>
        </row>
        <row r="2053">
          <cell r="B2053" t="str">
            <v>WAYNE OWENS</v>
          </cell>
          <cell r="C2053" t="str">
            <v>SPPMMS0408</v>
          </cell>
          <cell r="D2053"/>
          <cell r="E2053" t="str">
            <v>B008090</v>
          </cell>
          <cell r="F2053" t="str">
            <v>Cable Clamp 5/16"</v>
          </cell>
        </row>
        <row r="2054">
          <cell r="B2054" t="str">
            <v>WAYNE OWENS</v>
          </cell>
          <cell r="C2054" t="str">
            <v>SPPMMS0409</v>
          </cell>
          <cell r="D2054"/>
          <cell r="E2054" t="str">
            <v>B008091</v>
          </cell>
          <cell r="F2054" t="str">
            <v>Cable Thimble 5/16"</v>
          </cell>
        </row>
        <row r="2055">
          <cell r="B2055" t="str">
            <v>BUHLER</v>
          </cell>
          <cell r="C2055" t="str">
            <v>SPPMMS0411</v>
          </cell>
          <cell r="D2055"/>
          <cell r="E2055" t="str">
            <v>B001139</v>
          </cell>
          <cell r="F2055" t="str">
            <v>Nut 5/8 Hex</v>
          </cell>
        </row>
        <row r="2056">
          <cell r="B2056" t="str">
            <v>BUHLER</v>
          </cell>
          <cell r="C2056" t="str">
            <v>SPPMMS0414</v>
          </cell>
          <cell r="D2056"/>
          <cell r="E2056" t="str">
            <v>B011826</v>
          </cell>
          <cell r="F2056" t="str">
            <v>Jackshaft 1 1/4" X 28 1/2"</v>
          </cell>
        </row>
        <row r="2057">
          <cell r="B2057" t="str">
            <v>WAYNE OWENS</v>
          </cell>
          <cell r="C2057" t="str">
            <v>SPPMMS0425</v>
          </cell>
          <cell r="D2057"/>
          <cell r="E2057" t="str">
            <v>C803007L</v>
          </cell>
          <cell r="F2057" t="str">
            <v>Lower Scissor Arm -Left</v>
          </cell>
        </row>
        <row r="2058">
          <cell r="B2058" t="str">
            <v>WAYNE OWENS</v>
          </cell>
          <cell r="C2058" t="str">
            <v>SPPMMS0424</v>
          </cell>
          <cell r="D2058"/>
          <cell r="E2058" t="str">
            <v>C803007R</v>
          </cell>
          <cell r="F2058" t="str">
            <v>Lower Scissor Arm -Right</v>
          </cell>
        </row>
        <row r="2059">
          <cell r="B2059" t="str">
            <v>WAYNE OWENS</v>
          </cell>
          <cell r="C2059" t="str">
            <v>SPPMMS0426</v>
          </cell>
          <cell r="D2059"/>
          <cell r="E2059" t="str">
            <v>C803009R</v>
          </cell>
          <cell r="F2059" t="str">
            <v>Lower Scissor Arm -Right</v>
          </cell>
        </row>
        <row r="2060">
          <cell r="B2060" t="str">
            <v>BUHLER</v>
          </cell>
          <cell r="C2060" t="str">
            <v>SPPMMS4344</v>
          </cell>
          <cell r="D2060"/>
          <cell r="E2060" t="str">
            <v>MTRA-83026-810</v>
          </cell>
          <cell r="F2060" t="str">
            <v>Peforated Sheet with round D=7.0mm</v>
          </cell>
        </row>
        <row r="2061">
          <cell r="B2061" t="str">
            <v>WAYNE OWENS</v>
          </cell>
          <cell r="C2061" t="str">
            <v>SPPMMS0417</v>
          </cell>
          <cell r="D2061"/>
          <cell r="E2061" t="str">
            <v>B021250</v>
          </cell>
          <cell r="F2061" t="str">
            <v>Roller Supporting 1.9"0DX18"Long</v>
          </cell>
        </row>
        <row r="2062">
          <cell r="B2062" t="str">
            <v>BUHLER</v>
          </cell>
          <cell r="C2062" t="str">
            <v>SPPMMS0405</v>
          </cell>
          <cell r="D2062"/>
          <cell r="E2062" t="str">
            <v>C2060003</v>
          </cell>
          <cell r="F2062" t="str">
            <v>Roller W/11/2" Shaft HD</v>
          </cell>
        </row>
        <row r="2063">
          <cell r="B2063" t="str">
            <v>BUHLER</v>
          </cell>
          <cell r="C2063" t="str">
            <v>SPPMMS4343</v>
          </cell>
          <cell r="D2063"/>
          <cell r="E2063" t="str">
            <v>MTRA-82048-810</v>
          </cell>
          <cell r="F2063" t="str">
            <v>Sieve frame with catch Clothed with Perforated sheet D=3, 996X1056</v>
          </cell>
        </row>
        <row r="2064">
          <cell r="B2064" t="str">
            <v>BUHLER</v>
          </cell>
          <cell r="C2064" t="str">
            <v>SPPMMS3612</v>
          </cell>
          <cell r="D2064"/>
          <cell r="E2064" t="str">
            <v>MTSC-82052-850</v>
          </cell>
          <cell r="F2064" t="str">
            <v xml:space="preserve">SORTING PLATE LONG ASSY WITH KEY I=553, </v>
          </cell>
        </row>
        <row r="2065">
          <cell r="B2065" t="str">
            <v>BUHLER</v>
          </cell>
          <cell r="C2065" t="str">
            <v>SPPMMS3611</v>
          </cell>
          <cell r="D2065"/>
          <cell r="E2065" t="str">
            <v>MTSC-82050-850</v>
          </cell>
          <cell r="F2065" t="str">
            <v xml:space="preserve">SORTING PLATE SHORT WITHOUT CUBE D=2.7, </v>
          </cell>
        </row>
        <row r="2066">
          <cell r="B2066" t="str">
            <v>VIGAN</v>
          </cell>
          <cell r="C2066" t="str">
            <v>SPPMMS0412</v>
          </cell>
          <cell r="D2066"/>
          <cell r="E2066" t="str">
            <v>B024081</v>
          </cell>
          <cell r="F2066" t="str">
            <v>Flexible Conduit 1" IDX90</v>
          </cell>
        </row>
        <row r="2067">
          <cell r="B2067" t="str">
            <v>VIGAN</v>
          </cell>
          <cell r="C2067" t="str">
            <v>SPPMMS0415</v>
          </cell>
          <cell r="D2067"/>
          <cell r="E2067" t="str">
            <v>B027418</v>
          </cell>
          <cell r="F2067" t="str">
            <v>Gas Tank - Plastic R3</v>
          </cell>
        </row>
        <row r="2068">
          <cell r="B2068" t="str">
            <v>WAYNE OWENS</v>
          </cell>
          <cell r="C2068" t="str">
            <v>SPPMMS0435</v>
          </cell>
          <cell r="D2068"/>
          <cell r="E2068" t="str">
            <v>C205149</v>
          </cell>
          <cell r="F2068" t="str">
            <v>15S Long Tracking Top</v>
          </cell>
        </row>
        <row r="2069">
          <cell r="B2069" t="str">
            <v>WAYNE OWENS</v>
          </cell>
          <cell r="C2069" t="str">
            <v>SPPMMS0437</v>
          </cell>
          <cell r="D2069"/>
          <cell r="E2069" t="str">
            <v>C205146</v>
          </cell>
          <cell r="F2069" t="str">
            <v>Tracking Skid Top</v>
          </cell>
        </row>
        <row r="2070">
          <cell r="B2070" t="str">
            <v>VIGAN</v>
          </cell>
          <cell r="C2070" t="str">
            <v>SPPMMS0413</v>
          </cell>
          <cell r="D2070"/>
          <cell r="E2070" t="str">
            <v>C200708</v>
          </cell>
          <cell r="F2070" t="str">
            <v>Roller -3 1/2"X16 1/2"</v>
          </cell>
        </row>
        <row r="2071">
          <cell r="B2071" t="str">
            <v>WAYNE OWENS</v>
          </cell>
          <cell r="C2071" t="str">
            <v>SPPMMS0436</v>
          </cell>
          <cell r="D2071"/>
          <cell r="E2071" t="str">
            <v>C205143</v>
          </cell>
          <cell r="F2071" t="str">
            <v>15S Belt Tracking Box</v>
          </cell>
        </row>
        <row r="2072">
          <cell r="B2072" t="str">
            <v>VIGAN</v>
          </cell>
          <cell r="C2072" t="str">
            <v>SPPMMS0509</v>
          </cell>
          <cell r="D2072"/>
          <cell r="E2072" t="str">
            <v>A013225</v>
          </cell>
          <cell r="F2072" t="str">
            <v>Elbow 60</v>
          </cell>
        </row>
        <row r="2073">
          <cell r="B2073" t="str">
            <v>VIGAN</v>
          </cell>
          <cell r="C2073" t="str">
            <v>SPPMMS0507</v>
          </cell>
          <cell r="D2073"/>
          <cell r="E2073" t="str">
            <v>PBH002224</v>
          </cell>
          <cell r="F2073" t="str">
            <v>Pre Cleaner</v>
          </cell>
        </row>
        <row r="2074">
          <cell r="B2074" t="str">
            <v>VIGAN</v>
          </cell>
          <cell r="C2074" t="str">
            <v>SPPMMS0497</v>
          </cell>
          <cell r="D2074"/>
          <cell r="E2074">
            <v>30071</v>
          </cell>
          <cell r="F2074" t="str">
            <v>Return Air Tube Clamp</v>
          </cell>
        </row>
        <row r="2075">
          <cell r="B2075" t="str">
            <v>ASSI</v>
          </cell>
          <cell r="C2075" t="str">
            <v>SPPMMS7296</v>
          </cell>
          <cell r="D2075"/>
          <cell r="E2075" t="str">
            <v>RODANDEND</v>
          </cell>
          <cell r="F2075" t="str">
            <v>ROD END END BEARING</v>
          </cell>
        </row>
        <row r="2076">
          <cell r="B2076" t="str">
            <v>ASSI</v>
          </cell>
          <cell r="C2076" t="str">
            <v>SPPMMS6416</v>
          </cell>
          <cell r="D2076"/>
          <cell r="E2076" t="str">
            <v>AIRCYLINDER -BB</v>
          </cell>
          <cell r="F2076" t="str">
            <v>AIR CYLINDER BB DSBC-63-50-PPV-N3</v>
          </cell>
        </row>
        <row r="2077">
          <cell r="B2077" t="str">
            <v>ASSI</v>
          </cell>
          <cell r="C2077" t="str">
            <v>SPPMMS7300</v>
          </cell>
          <cell r="D2077"/>
          <cell r="E2077" t="str">
            <v>AIRCYLINDER-BB</v>
          </cell>
          <cell r="F2077" t="str">
            <v>AIR CYLINDER TRUNNION BB</v>
          </cell>
        </row>
        <row r="2078">
          <cell r="B2078" t="str">
            <v>BUHLER</v>
          </cell>
          <cell r="C2078" t="str">
            <v>SPPMMS0486</v>
          </cell>
          <cell r="D2078"/>
          <cell r="E2078" t="str">
            <v>KCLR10630125</v>
          </cell>
          <cell r="F2078" t="str">
            <v>Pneumatic Cylinders For S-18 Bag Holder</v>
          </cell>
        </row>
        <row r="2079">
          <cell r="B2079" t="str">
            <v>ASSI</v>
          </cell>
          <cell r="C2079" t="str">
            <v>SPPMMS6416</v>
          </cell>
          <cell r="D2079"/>
          <cell r="E2079" t="str">
            <v>DNC-40-100-PPV</v>
          </cell>
          <cell r="F2079" t="str">
            <v>AIR CYLINDER DNC-40-100PPV</v>
          </cell>
        </row>
        <row r="2080">
          <cell r="B2080" t="str">
            <v>ASSI</v>
          </cell>
          <cell r="C2080" t="str">
            <v>SPPMMS6416</v>
          </cell>
          <cell r="D2080"/>
          <cell r="E2080" t="str">
            <v>DNC-63-125-PPV</v>
          </cell>
          <cell r="F2080" t="str">
            <v>AIR CYLINDER DNC-63-125PPV</v>
          </cell>
        </row>
        <row r="2081">
          <cell r="B2081" t="str">
            <v>ASSI</v>
          </cell>
          <cell r="C2081" t="str">
            <v>SPPMMS7305</v>
          </cell>
          <cell r="D2081"/>
          <cell r="E2081" t="str">
            <v>CLAMP HOLDER-BB</v>
          </cell>
          <cell r="F2081" t="str">
            <v>CLAMP HOLDER BB</v>
          </cell>
        </row>
        <row r="2082">
          <cell r="B2082" t="str">
            <v>ASSI</v>
          </cell>
          <cell r="C2082" t="str">
            <v>SPPMMS7306</v>
          </cell>
          <cell r="D2082"/>
          <cell r="E2082" t="str">
            <v>CLAMPSUPPORT-BB</v>
          </cell>
          <cell r="F2082" t="str">
            <v xml:space="preserve">CLAMP SUPPORT LEFT &amp; RIGHT </v>
          </cell>
        </row>
        <row r="2083">
          <cell r="B2083" t="str">
            <v>ASSI</v>
          </cell>
          <cell r="C2083" t="str">
            <v>SPPMMS7295</v>
          </cell>
          <cell r="D2083"/>
          <cell r="E2083" t="str">
            <v>GATE-L</v>
          </cell>
          <cell r="F2083" t="str">
            <v>GATE LEFT HAND</v>
          </cell>
        </row>
        <row r="2084">
          <cell r="B2084" t="str">
            <v>ASSI</v>
          </cell>
          <cell r="C2084" t="str">
            <v>SPPMMS7295</v>
          </cell>
          <cell r="D2084"/>
          <cell r="E2084" t="str">
            <v>GATE-R</v>
          </cell>
          <cell r="F2084" t="str">
            <v>GATE RIGHT HAND</v>
          </cell>
        </row>
        <row r="2085">
          <cell r="B2085" t="str">
            <v>ASSI</v>
          </cell>
          <cell r="C2085" t="str">
            <v>SPPMMS7300</v>
          </cell>
          <cell r="D2085">
            <v>2</v>
          </cell>
          <cell r="E2085" t="str">
            <v>AIRCYLINDER</v>
          </cell>
          <cell r="F2085" t="str">
            <v xml:space="preserve">AIR CYLINDER TRUNNION CATCH GATE </v>
          </cell>
        </row>
        <row r="2086">
          <cell r="B2086" t="str">
            <v>ASSI</v>
          </cell>
          <cell r="C2086" t="str">
            <v>SPPMMS7303</v>
          </cell>
          <cell r="D2086">
            <v>1</v>
          </cell>
          <cell r="E2086"/>
          <cell r="F2086" t="str">
            <v xml:space="preserve">BAG HOLDER RUBBER LEFT AND RIGHT </v>
          </cell>
        </row>
        <row r="2087">
          <cell r="B2087" t="str">
            <v>ASSI</v>
          </cell>
          <cell r="C2087" t="str">
            <v>SPPMES1403</v>
          </cell>
          <cell r="D2087"/>
          <cell r="E2087"/>
          <cell r="F2087" t="str">
            <v>DISPLAY CARD 67614</v>
          </cell>
        </row>
        <row r="2088">
          <cell r="B2088" t="str">
            <v>ASSI</v>
          </cell>
          <cell r="C2088" t="str">
            <v>SPPMMS7294</v>
          </cell>
          <cell r="D2088">
            <v>1</v>
          </cell>
          <cell r="E2088" t="str">
            <v>FORK-CATCH</v>
          </cell>
          <cell r="F2088" t="str">
            <v xml:space="preserve">FORK END CATCH GATE </v>
          </cell>
        </row>
        <row r="2089">
          <cell r="B2089" t="str">
            <v>BUHLER</v>
          </cell>
          <cell r="C2089" t="str">
            <v>SPPMMS0488</v>
          </cell>
          <cell r="D2089"/>
          <cell r="E2089" t="str">
            <v>JOGSPRING</v>
          </cell>
          <cell r="F2089" t="str">
            <v>Jog Posser Springs</v>
          </cell>
        </row>
        <row r="2090">
          <cell r="B2090" t="str">
            <v>ASSI</v>
          </cell>
          <cell r="C2090" t="str">
            <v>SPPMES1784</v>
          </cell>
          <cell r="D2090"/>
          <cell r="E2090" t="str">
            <v>LCDDISPLAY</v>
          </cell>
          <cell r="F2090" t="str">
            <v>LCD Display Speedac NXT</v>
          </cell>
        </row>
        <row r="2091">
          <cell r="B2091" t="str">
            <v>ASSI</v>
          </cell>
          <cell r="C2091" t="str">
            <v>SPPMES1402</v>
          </cell>
          <cell r="D2091"/>
          <cell r="E2091"/>
          <cell r="F2091" t="str">
            <v xml:space="preserve">MICRO PROCESSED BASED SPEEDAC NXT CONTROLLER </v>
          </cell>
        </row>
        <row r="2092">
          <cell r="B2092" t="str">
            <v>ASSI</v>
          </cell>
          <cell r="C2092" t="str">
            <v>SPPMMS4738</v>
          </cell>
          <cell r="D2092"/>
          <cell r="E2092" t="str">
            <v>PIN-55-HS-G4</v>
          </cell>
          <cell r="F2092" t="str">
            <v>PIN 55-HS-G4</v>
          </cell>
        </row>
        <row r="2093">
          <cell r="B2093" t="str">
            <v>ASSI</v>
          </cell>
          <cell r="C2093" t="str">
            <v>SPPMMS4738</v>
          </cell>
          <cell r="D2093"/>
          <cell r="E2093" t="str">
            <v>PIN-55-HS-G5</v>
          </cell>
          <cell r="F2093" t="str">
            <v>PIN 55-HS-G5</v>
          </cell>
        </row>
        <row r="2094">
          <cell r="B2094" t="str">
            <v>ASSI</v>
          </cell>
          <cell r="C2094" t="str">
            <v>SPPMMS0478</v>
          </cell>
          <cell r="D2094"/>
          <cell r="E2094" t="str">
            <v>KCLR10630050</v>
          </cell>
          <cell r="F2094" t="str">
            <v>Pneumatic Cylinder For B.B Bag Holder</v>
          </cell>
        </row>
        <row r="2095">
          <cell r="B2095" t="str">
            <v>ASSI</v>
          </cell>
          <cell r="C2095" t="str">
            <v>SPPMMS0477</v>
          </cell>
          <cell r="D2095"/>
          <cell r="E2095" t="str">
            <v>KCLR10500160</v>
          </cell>
          <cell r="F2095" t="str">
            <v>Pneumatic Cylinder For Weigh Hopper</v>
          </cell>
        </row>
        <row r="2096">
          <cell r="B2096" t="str">
            <v>ASSI</v>
          </cell>
          <cell r="C2096" t="str">
            <v>SPPMMS7296</v>
          </cell>
          <cell r="D2096">
            <v>2</v>
          </cell>
          <cell r="E2096" t="str">
            <v>ROD-CATCH</v>
          </cell>
          <cell r="F2096" t="str">
            <v>ROD AND BEARING CATCH GATE</v>
          </cell>
        </row>
        <row r="2097">
          <cell r="B2097" t="str">
            <v>ASSI</v>
          </cell>
          <cell r="C2097" t="str">
            <v>SPPMMS7296</v>
          </cell>
          <cell r="D2097"/>
          <cell r="E2097" t="str">
            <v>ROD-55-HS-HS2</v>
          </cell>
          <cell r="F2097" t="str">
            <v>ROD END BEARING 55-HS-HS2</v>
          </cell>
        </row>
        <row r="2098">
          <cell r="B2098" t="str">
            <v>ASSI</v>
          </cell>
          <cell r="C2098" t="str">
            <v>SPPMMS7294</v>
          </cell>
          <cell r="D2098"/>
          <cell r="E2098" t="str">
            <v>ROLLER-55-HS-BR3</v>
          </cell>
          <cell r="F2098" t="str">
            <v>ROLLER BEARING 55-HS-G7</v>
          </cell>
        </row>
        <row r="2099">
          <cell r="B2099" t="str">
            <v>ASSI</v>
          </cell>
          <cell r="C2099" t="str">
            <v>SPPMMS7313</v>
          </cell>
          <cell r="D2099"/>
          <cell r="E2099" t="str">
            <v>ORING-55-HS-PN9</v>
          </cell>
          <cell r="F2099" t="str">
            <v>SET OF SEALS AND O RING FOR AIR CYLINDER 55-HS-PN9</v>
          </cell>
        </row>
        <row r="2100">
          <cell r="B2100" t="str">
            <v>ASSI</v>
          </cell>
          <cell r="C2100" t="str">
            <v>SPPMES1412</v>
          </cell>
          <cell r="D2100"/>
          <cell r="E2100" t="str">
            <v>WIRE-55-HS-CL1</v>
          </cell>
          <cell r="F2100" t="str">
            <v>WIRE CABLE 55-HS-CL11</v>
          </cell>
        </row>
        <row r="2101">
          <cell r="B2101" t="str">
            <v>ASSI</v>
          </cell>
          <cell r="C2101" t="str">
            <v>SPPMES1411</v>
          </cell>
          <cell r="D2101"/>
          <cell r="E2101" t="str">
            <v>DRIVE-1.5KW</v>
          </cell>
          <cell r="F2101" t="str">
            <v>FREQUENCY DRIVE POWERFLEX 22F-D4P2N 103 1.5KW</v>
          </cell>
        </row>
        <row r="2102">
          <cell r="B2102" t="str">
            <v>BUHLER</v>
          </cell>
          <cell r="C2102" t="str">
            <v>SPPMMS0440</v>
          </cell>
          <cell r="D2102"/>
          <cell r="E2102" t="str">
            <v>32012957</v>
          </cell>
          <cell r="F2102" t="str">
            <v>Air Filter 10 Micron</v>
          </cell>
        </row>
        <row r="2103">
          <cell r="B2103" t="str">
            <v>BUHLER</v>
          </cell>
          <cell r="C2103" t="str">
            <v>SPPMMS0447</v>
          </cell>
          <cell r="D2103"/>
          <cell r="E2103" t="str">
            <v>LOADCELL100KG</v>
          </cell>
          <cell r="F2103" t="str">
            <v>Load Cell 131Kg F60X100 CM CH</v>
          </cell>
        </row>
        <row r="2104">
          <cell r="B2104" t="str">
            <v>BUHLER</v>
          </cell>
          <cell r="C2104" t="str">
            <v>SPPMMS0481</v>
          </cell>
          <cell r="D2104"/>
          <cell r="E2104" t="str">
            <v>AIRTUBE</v>
          </cell>
          <cell r="F2104" t="str">
            <v>Air Tube 6MM</v>
          </cell>
        </row>
        <row r="2105">
          <cell r="B2105" t="str">
            <v>BUHLER</v>
          </cell>
          <cell r="C2105" t="str">
            <v>SPPMMS0467</v>
          </cell>
          <cell r="D2105"/>
          <cell r="E2105" t="str">
            <v>S-350-24</v>
          </cell>
          <cell r="F2105" t="str">
            <v>Power Supply Unit</v>
          </cell>
        </row>
        <row r="2106">
          <cell r="B2106" t="str">
            <v xml:space="preserve">ASSI </v>
          </cell>
          <cell r="C2106" t="str">
            <v>SPPMMS0482</v>
          </cell>
          <cell r="D2106"/>
          <cell r="E2106" t="str">
            <v>SEALINGRUBBER</v>
          </cell>
          <cell r="F2106" t="str">
            <v>Sealing Rubber</v>
          </cell>
        </row>
        <row r="2107">
          <cell r="B2107" t="str">
            <v>BUHLER</v>
          </cell>
          <cell r="C2107" t="str">
            <v>SPPMMS0451</v>
          </cell>
          <cell r="D2107"/>
          <cell r="E2107" t="str">
            <v>95007522</v>
          </cell>
          <cell r="F2107" t="str">
            <v>Tee Male Branch</v>
          </cell>
        </row>
        <row r="2108">
          <cell r="B2108" t="str">
            <v>ASSI</v>
          </cell>
          <cell r="C2108" t="str">
            <v>SPPMMS7304</v>
          </cell>
          <cell r="D2108">
            <v>1</v>
          </cell>
          <cell r="E2108" t="str">
            <v>BIRD BEAK-BB</v>
          </cell>
          <cell r="F2108" t="str">
            <v>BIRD BEAK BB</v>
          </cell>
        </row>
        <row r="2109">
          <cell r="B2109" t="str">
            <v>ASSI</v>
          </cell>
          <cell r="C2109" t="str">
            <v>SPPMMS7309</v>
          </cell>
          <cell r="D2109">
            <v>1</v>
          </cell>
          <cell r="E2109" t="str">
            <v>FRL</v>
          </cell>
          <cell r="F2109" t="str">
            <v xml:space="preserve">FRL UNIT </v>
          </cell>
        </row>
        <row r="2110">
          <cell r="B2110" t="str">
            <v>BUHLER</v>
          </cell>
          <cell r="C2110" t="str">
            <v>SPPMMS0445</v>
          </cell>
          <cell r="D2110"/>
          <cell r="E2110" t="str">
            <v>32294076</v>
          </cell>
          <cell r="F2110" t="str">
            <v>O Ring Valve Plate</v>
          </cell>
        </row>
        <row r="2111">
          <cell r="B2111" t="str">
            <v>ASSI</v>
          </cell>
          <cell r="C2111" t="str">
            <v>SPPMMS4708</v>
          </cell>
          <cell r="D2111" t="str">
            <v>SOLV014</v>
          </cell>
          <cell r="E2111" t="str">
            <v>SOLENOID VALVE DOUBLE-2WAY-JMFH-5-1/4</v>
          </cell>
          <cell r="F2111" t="str">
            <v>SOLENOID VALVE DOUBLE-2WAY-JMFH-5-1/4</v>
          </cell>
        </row>
        <row r="2112">
          <cell r="B2112" t="str">
            <v>UNION SPECIAL</v>
          </cell>
          <cell r="C2112" t="str">
            <v>SPPMMS0472</v>
          </cell>
          <cell r="D2112"/>
          <cell r="E2112" t="str">
            <v>1SY7120-50E-02</v>
          </cell>
          <cell r="F2112" t="str">
            <v>Solinoid Valve 1SY7120-5DE-02</v>
          </cell>
        </row>
        <row r="2113">
          <cell r="B2113" t="str">
            <v>UNION SPECIAL</v>
          </cell>
          <cell r="C2113" t="str">
            <v>SPPMMS0473</v>
          </cell>
          <cell r="D2113"/>
          <cell r="E2113" t="str">
            <v>1SY7220-5DE-02</v>
          </cell>
          <cell r="F2113" t="str">
            <v>Solinoid Valve 1SY7220-5DE-02</v>
          </cell>
        </row>
        <row r="2114">
          <cell r="B2114" t="str">
            <v>ASSI</v>
          </cell>
          <cell r="C2114" t="str">
            <v>SPPMMS7302</v>
          </cell>
          <cell r="D2114">
            <v>1</v>
          </cell>
          <cell r="E2114" t="str">
            <v>BAGCLAMP</v>
          </cell>
          <cell r="F2114" t="str">
            <v xml:space="preserve">BAG CLAMP RUBBER </v>
          </cell>
        </row>
        <row r="2115">
          <cell r="B2115" t="str">
            <v>ASSI</v>
          </cell>
          <cell r="C2115" t="str">
            <v>SPPMMS6368</v>
          </cell>
          <cell r="D2115">
            <v>3</v>
          </cell>
          <cell r="E2115" t="str">
            <v>BUSH -BB</v>
          </cell>
          <cell r="F2115" t="str">
            <v>BUSH BB</v>
          </cell>
        </row>
        <row r="2116">
          <cell r="B2116" t="str">
            <v>ASSI</v>
          </cell>
          <cell r="C2116" t="str">
            <v>SPPMMS6378</v>
          </cell>
          <cell r="D2116">
            <v>1</v>
          </cell>
          <cell r="E2116" t="str">
            <v>FLANGEBEARING</v>
          </cell>
          <cell r="F2116" t="str">
            <v>FLANGE BEARING 55</v>
          </cell>
        </row>
        <row r="2117">
          <cell r="B2117" t="str">
            <v>BUHLER</v>
          </cell>
          <cell r="C2117" t="str">
            <v>SPPMMS0444</v>
          </cell>
          <cell r="D2117"/>
          <cell r="E2117" t="str">
            <v>32294050</v>
          </cell>
          <cell r="F2117" t="str">
            <v xml:space="preserve">Head Gasket Low Pressure </v>
          </cell>
        </row>
        <row r="2118">
          <cell r="B2118" t="str">
            <v>BUHLER</v>
          </cell>
          <cell r="C2118" t="str">
            <v>SPPMMS0441</v>
          </cell>
          <cell r="D2118"/>
          <cell r="E2118" t="str">
            <v>32247843</v>
          </cell>
          <cell r="F2118" t="str">
            <v>Plug Oil Fill</v>
          </cell>
        </row>
        <row r="2119">
          <cell r="B2119" t="str">
            <v>ASSI</v>
          </cell>
          <cell r="C2119" t="str">
            <v>SPPMMS7314</v>
          </cell>
          <cell r="D2119">
            <v>1</v>
          </cell>
          <cell r="E2119" t="str">
            <v>TEFLON-CATCH</v>
          </cell>
          <cell r="F2119" t="str">
            <v>TEFLON BUSH CATCH GATE</v>
          </cell>
        </row>
        <row r="2120">
          <cell r="B2120" t="str">
            <v>ASSI</v>
          </cell>
          <cell r="C2120" t="str">
            <v>SPPMMS7299</v>
          </cell>
          <cell r="D2120"/>
          <cell r="E2120" t="str">
            <v>AIRPIN-BB</v>
          </cell>
          <cell r="F2120" t="str">
            <v>AIR CYLINDER PIN BB</v>
          </cell>
        </row>
        <row r="2121">
          <cell r="B2121" t="str">
            <v>ASSI</v>
          </cell>
          <cell r="C2121" t="str">
            <v>SPPMMS6411</v>
          </cell>
          <cell r="D2121"/>
          <cell r="E2121" t="str">
            <v>BRACKET</v>
          </cell>
          <cell r="F2121" t="str">
            <v>BRACKET CATCH GATE</v>
          </cell>
        </row>
        <row r="2122">
          <cell r="B2122" t="str">
            <v>ASSI</v>
          </cell>
          <cell r="C2122" t="str">
            <v>N/A</v>
          </cell>
          <cell r="D2122"/>
          <cell r="E2122" t="str">
            <v>BUSH-BB 8</v>
          </cell>
          <cell r="F2122" t="str">
            <v>BUSH -BB 8</v>
          </cell>
        </row>
        <row r="2123">
          <cell r="B2123" t="str">
            <v>ASSI</v>
          </cell>
          <cell r="C2123" t="str">
            <v>SPPMMS7294</v>
          </cell>
          <cell r="D2123"/>
          <cell r="E2123" t="str">
            <v>FORKEND</v>
          </cell>
          <cell r="F2123" t="str">
            <v>FORK END</v>
          </cell>
        </row>
        <row r="2124">
          <cell r="B2124" t="str">
            <v>ASSI</v>
          </cell>
          <cell r="C2124" t="str">
            <v>SPPMMS7294</v>
          </cell>
          <cell r="D2124"/>
          <cell r="E2124" t="str">
            <v>FORKED-55-HS-G7</v>
          </cell>
          <cell r="F2124" t="str">
            <v>FORK END 55-HS-G7</v>
          </cell>
        </row>
        <row r="2125">
          <cell r="B2125" t="str">
            <v>ASSI</v>
          </cell>
          <cell r="C2125" t="str">
            <v>SPPMMS7311</v>
          </cell>
          <cell r="D2125"/>
          <cell r="E2125" t="str">
            <v>GATESHAFT</v>
          </cell>
          <cell r="F2125" t="str">
            <v>GATE SHAFT</v>
          </cell>
        </row>
        <row r="2126">
          <cell r="B2126" t="str">
            <v>ASSI</v>
          </cell>
          <cell r="C2126" t="str">
            <v>SPPMMS4738</v>
          </cell>
          <cell r="D2126"/>
          <cell r="E2126" t="str">
            <v>PIN-BB</v>
          </cell>
          <cell r="F2126" t="str">
            <v>PIN BB</v>
          </cell>
        </row>
        <row r="2127">
          <cell r="B2127" t="str">
            <v>ASSI</v>
          </cell>
          <cell r="C2127" t="str">
            <v>SPPMMS4883</v>
          </cell>
          <cell r="D2127"/>
          <cell r="E2127" t="str">
            <v>ROD-55-HS-R2</v>
          </cell>
          <cell r="F2127" t="str">
            <v>Rod 55-HS-R2</v>
          </cell>
        </row>
        <row r="2128">
          <cell r="B2128" t="str">
            <v>BUHLER</v>
          </cell>
          <cell r="C2128" t="str">
            <v>SPPMMS0505</v>
          </cell>
          <cell r="D2128"/>
          <cell r="E2128" t="str">
            <v>P777279</v>
          </cell>
          <cell r="F2128" t="str">
            <v>Air Filter Cartridge -Large Model</v>
          </cell>
        </row>
        <row r="2129">
          <cell r="B2129" t="str">
            <v>ASSI</v>
          </cell>
          <cell r="C2129" t="str">
            <v>SPPMES1245</v>
          </cell>
          <cell r="D2129"/>
          <cell r="E2129" t="str">
            <v>MOTORGEAR-T71B4</v>
          </cell>
          <cell r="F2129" t="str">
            <v>BAG TURNER CONVEYOR MOTOR WITH GEAR T71B4</v>
          </cell>
        </row>
        <row r="2130">
          <cell r="B2130" t="str">
            <v>BUHLER</v>
          </cell>
          <cell r="C2130" t="str">
            <v>SPPMMS4285</v>
          </cell>
          <cell r="D2130"/>
          <cell r="E2130" t="str">
            <v>UNM-29008-013</v>
          </cell>
          <cell r="F2130" t="str">
            <v>Retarding Belt 1400X4576</v>
          </cell>
        </row>
        <row r="2131">
          <cell r="B2131" t="str">
            <v>BUHLER</v>
          </cell>
          <cell r="C2131" t="str">
            <v>SPPMMS4257</v>
          </cell>
          <cell r="D2131"/>
          <cell r="E2131" t="str">
            <v>UNM-29008-014</v>
          </cell>
          <cell r="F2131" t="str">
            <v>Retarding Belt 1400X6072</v>
          </cell>
        </row>
        <row r="2132">
          <cell r="B2132" t="str">
            <v>ASSI</v>
          </cell>
          <cell r="C2132" t="str">
            <v>SPPMES1244</v>
          </cell>
          <cell r="D2132"/>
          <cell r="E2132" t="str">
            <v>MOTOR1.5KW-140RPM</v>
          </cell>
          <cell r="F2132" t="str">
            <v>SCREW FEED MOTOR 3M6 1.5KW 1400RPM</v>
          </cell>
        </row>
        <row r="2133">
          <cell r="B2133" t="str">
            <v>ASSI</v>
          </cell>
          <cell r="C2133" t="str">
            <v>SPPMMS0448</v>
          </cell>
          <cell r="D2133"/>
          <cell r="E2133" t="str">
            <v>LVL-T1-G3S-E5PG-NA</v>
          </cell>
          <cell r="F2133" t="str">
            <v>Level Sensor</v>
          </cell>
        </row>
        <row r="2134">
          <cell r="B2134" t="str">
            <v>DOMINO</v>
          </cell>
          <cell r="C2134" t="str">
            <v>SPPMMS4468</v>
          </cell>
          <cell r="D2134"/>
          <cell r="E2134" t="str">
            <v>MODEL650</v>
          </cell>
          <cell r="F2134" t="str">
            <v>Model 650-16 Position I/O Board</v>
          </cell>
        </row>
        <row r="2135">
          <cell r="B2135" t="str">
            <v>UNION SPECIAL</v>
          </cell>
          <cell r="C2135" t="str">
            <v>SPPMMS0465</v>
          </cell>
          <cell r="D2135"/>
          <cell r="E2135" t="str">
            <v>MICRO-1000</v>
          </cell>
          <cell r="F2135" t="str">
            <v>PLC Allen Bradley Micrologix 1000 With Programme</v>
          </cell>
        </row>
        <row r="2136">
          <cell r="B2136" t="str">
            <v>UNION SPECIAL</v>
          </cell>
          <cell r="C2136" t="str">
            <v>SPPMMS0466</v>
          </cell>
          <cell r="D2136"/>
          <cell r="E2136" t="str">
            <v>3TX4001-2A</v>
          </cell>
          <cell r="F2136" t="str">
            <v>Auxilliary Contact Block 3TX4001-2A,NC</v>
          </cell>
        </row>
        <row r="2137">
          <cell r="B2137" t="str">
            <v>UNION SPECIAL</v>
          </cell>
          <cell r="C2137" t="str">
            <v>SPPMMS0468</v>
          </cell>
          <cell r="D2137"/>
          <cell r="E2137" t="str">
            <v>3TX4010-2A</v>
          </cell>
          <cell r="F2137" t="str">
            <v>Auxilliary Contact Block 3TX4010-2A,NO</v>
          </cell>
        </row>
        <row r="2138">
          <cell r="B2138" t="str">
            <v>BUHLER</v>
          </cell>
          <cell r="C2138" t="str">
            <v>SPPMMS4406</v>
          </cell>
          <cell r="D2138"/>
          <cell r="E2138" t="str">
            <v>UNN-74014-011</v>
          </cell>
          <cell r="F2138" t="str">
            <v>Pipe Elbow R=400 30 D=101.6/95.8</v>
          </cell>
        </row>
        <row r="2139">
          <cell r="B2139" t="str">
            <v>BUHLER</v>
          </cell>
          <cell r="C2139" t="str">
            <v>SPPMMS0453</v>
          </cell>
          <cell r="D2139"/>
          <cell r="E2139" t="str">
            <v>NBB10-30GM50-E2</v>
          </cell>
          <cell r="F2139" t="str">
            <v>Hopper Door Sensor 10-30VDC</v>
          </cell>
        </row>
        <row r="2140">
          <cell r="B2140" t="str">
            <v>UNION SPECIAL</v>
          </cell>
          <cell r="C2140" t="str">
            <v>SPPMMS0470</v>
          </cell>
          <cell r="D2140"/>
          <cell r="E2140" t="str">
            <v>3TH3040E</v>
          </cell>
          <cell r="F2140" t="str">
            <v>Auxilliary Contactor</v>
          </cell>
        </row>
        <row r="2141">
          <cell r="B2141" t="str">
            <v>DOMINO</v>
          </cell>
          <cell r="C2141" t="str">
            <v>SPPMMS0471</v>
          </cell>
          <cell r="D2141"/>
          <cell r="E2141" t="str">
            <v>3UA5000-11</v>
          </cell>
          <cell r="F2141" t="str">
            <v>Overload Realy</v>
          </cell>
        </row>
        <row r="2142">
          <cell r="B2142" t="str">
            <v>UNION SPECIAL</v>
          </cell>
          <cell r="C2142" t="str">
            <v>SPPMMS0469</v>
          </cell>
          <cell r="D2142"/>
          <cell r="E2142" t="str">
            <v>3TF32</v>
          </cell>
          <cell r="F2142" t="str">
            <v xml:space="preserve">Power Contactor </v>
          </cell>
        </row>
        <row r="2143">
          <cell r="B2143" t="str">
            <v>ASSI</v>
          </cell>
          <cell r="C2143" t="str">
            <v>SPPMMS7307</v>
          </cell>
          <cell r="D2143"/>
          <cell r="E2143" t="str">
            <v>4270X800MM</v>
          </cell>
          <cell r="F2143" t="str">
            <v>ENDLESS BELT FOR TILTING CONVEYOR 4270X800MM</v>
          </cell>
        </row>
        <row r="2144">
          <cell r="B2144" t="str">
            <v>ASSI</v>
          </cell>
          <cell r="C2144" t="str">
            <v>SPPMMS7308</v>
          </cell>
          <cell r="D2144"/>
          <cell r="E2144" t="str">
            <v>13200X650MM</v>
          </cell>
          <cell r="F2144" t="str">
            <v>ENDLESS GREEN BELT 13200X650MM</v>
          </cell>
        </row>
        <row r="2145">
          <cell r="B2145" t="str">
            <v>BUHLER</v>
          </cell>
          <cell r="C2145" t="str">
            <v>SPPMMS0446</v>
          </cell>
          <cell r="D2145"/>
          <cell r="E2145" t="str">
            <v>SCALECONTROLLER</v>
          </cell>
          <cell r="F2145" t="str">
            <v>Scale Controller E-55 MC S/NO 91192-93</v>
          </cell>
        </row>
        <row r="2146">
          <cell r="B2146" t="str">
            <v>BUHLER</v>
          </cell>
          <cell r="C2146" t="str">
            <v>SPPMMS0443</v>
          </cell>
          <cell r="D2146"/>
          <cell r="E2146" t="str">
            <v>32293961</v>
          </cell>
          <cell r="F2146" t="str">
            <v>Assembly Tube</v>
          </cell>
        </row>
        <row r="2147">
          <cell r="B2147" t="str">
            <v>BUHLER</v>
          </cell>
          <cell r="C2147" t="str">
            <v>SPPMMS4296</v>
          </cell>
          <cell r="D2147"/>
          <cell r="E2147" t="str">
            <v>BUOY40600094</v>
          </cell>
          <cell r="F2147" t="str">
            <v>LAMP 12V</v>
          </cell>
        </row>
        <row r="2148">
          <cell r="B2148" t="str">
            <v>BUHLER</v>
          </cell>
          <cell r="C2148" t="str">
            <v>SPPMMS4297</v>
          </cell>
          <cell r="D2148"/>
          <cell r="E2148" t="str">
            <v>BUOY80870059</v>
          </cell>
          <cell r="F2148" t="str">
            <v>LAMP CHANGER APLO 1297A</v>
          </cell>
        </row>
        <row r="2149">
          <cell r="B2149" t="str">
            <v>BUHLER</v>
          </cell>
          <cell r="C2149" t="str">
            <v>SPPMMS4294</v>
          </cell>
          <cell r="D2149"/>
          <cell r="E2149" t="str">
            <v>BUOY90350085</v>
          </cell>
          <cell r="F2149" t="str">
            <v>MOTOR UNIPOLAR, 5VDC</v>
          </cell>
        </row>
        <row r="2150">
          <cell r="B2150" t="str">
            <v>BUHLER</v>
          </cell>
          <cell r="C2150" t="str">
            <v>SPPMMS4295</v>
          </cell>
          <cell r="D2150"/>
          <cell r="E2150" t="str">
            <v>BUOY90010317</v>
          </cell>
          <cell r="F2150" t="str">
            <v>PHOTO CELL</v>
          </cell>
        </row>
        <row r="2151">
          <cell r="B2151" t="str">
            <v>BUHLER</v>
          </cell>
          <cell r="C2151" t="str">
            <v>SPPMMS0163</v>
          </cell>
          <cell r="D2151"/>
          <cell r="E2151" t="str">
            <v>UNN-56000-087</v>
          </cell>
          <cell r="F2151" t="str">
            <v>Deep groove ball bearing D=80/125X22,(6016-2RS1)</v>
          </cell>
        </row>
        <row r="2152">
          <cell r="B2152" t="str">
            <v>BUHLER</v>
          </cell>
          <cell r="C2152" t="str">
            <v>SPPMMS0160</v>
          </cell>
          <cell r="D2152"/>
          <cell r="E2152" t="str">
            <v>BUOY90600125</v>
          </cell>
          <cell r="F2152" t="str">
            <v>FLASHER APF 247P</v>
          </cell>
        </row>
        <row r="2153">
          <cell r="B2153" t="str">
            <v>BUHLER</v>
          </cell>
          <cell r="C2153" t="str">
            <v>SPPMMS0160</v>
          </cell>
          <cell r="D2153"/>
          <cell r="E2153" t="str">
            <v>BUOY80860003</v>
          </cell>
          <cell r="F2153" t="str">
            <v>GREEN LENS</v>
          </cell>
        </row>
        <row r="2154">
          <cell r="B2154" t="str">
            <v>BUHLER</v>
          </cell>
          <cell r="C2154" t="str">
            <v>SPPMMS0162</v>
          </cell>
          <cell r="D2154"/>
          <cell r="E2154" t="str">
            <v>BUOY80860002</v>
          </cell>
          <cell r="F2154" t="str">
            <v>RED LENS</v>
          </cell>
        </row>
        <row r="2155">
          <cell r="B2155" t="str">
            <v>BUHLER</v>
          </cell>
          <cell r="C2155" t="str">
            <v>SPPMMS4301</v>
          </cell>
          <cell r="D2155"/>
          <cell r="E2155" t="str">
            <v>UNN-56005-016</v>
          </cell>
          <cell r="F2155" t="str">
            <v>Self align ball bearings D= 70/140X33/59,(2216-KTC3)</v>
          </cell>
        </row>
        <row r="2156">
          <cell r="B2156" t="str">
            <v>BUHLER</v>
          </cell>
          <cell r="C2156" t="str">
            <v>SPPMMS0164</v>
          </cell>
          <cell r="D2156"/>
          <cell r="E2156" t="str">
            <v>MWBS-82081-810</v>
          </cell>
          <cell r="F2156" t="str">
            <v>CIRCULATION AIR CONTROL VALVE</v>
          </cell>
        </row>
        <row r="2157">
          <cell r="B2157" t="str">
            <v>BUHLER</v>
          </cell>
          <cell r="C2157" t="str">
            <v>SPPMMS4303</v>
          </cell>
          <cell r="D2157"/>
          <cell r="E2157" t="str">
            <v>UNN-56002-006</v>
          </cell>
          <cell r="F2157" t="str">
            <v>SA BALL BEARING 1205-ETN9</v>
          </cell>
        </row>
        <row r="2158">
          <cell r="B2158" t="str">
            <v>BUHLER</v>
          </cell>
          <cell r="C2158" t="str">
            <v>SPPMMS4299</v>
          </cell>
          <cell r="D2158"/>
          <cell r="E2158" t="str">
            <v>UNN-56003-006</v>
          </cell>
          <cell r="F2158" t="str">
            <v>Self align ball bearings D=40/85X19/33</v>
          </cell>
        </row>
        <row r="2159">
          <cell r="B2159" t="str">
            <v>BUHLER</v>
          </cell>
          <cell r="C2159" t="str">
            <v>SPPMMS4300</v>
          </cell>
          <cell r="D2159"/>
          <cell r="E2159" t="str">
            <v>UNN-56005-012</v>
          </cell>
          <cell r="F2159" t="str">
            <v xml:space="preserve">Self align ball bearings D=50/100 X25/45,(2211-EKTN9) </v>
          </cell>
        </row>
        <row r="2160">
          <cell r="B2160" t="str">
            <v>BUHLER</v>
          </cell>
          <cell r="C2160" t="str">
            <v>SPPMMS4302</v>
          </cell>
          <cell r="D2160"/>
          <cell r="E2160" t="str">
            <v>UNN-56010-106</v>
          </cell>
          <cell r="F2160" t="str">
            <v>SELF ALANGNING ROLLER BEARING 22311ES</v>
          </cell>
        </row>
        <row r="2161">
          <cell r="B2161" t="str">
            <v>BUHLER</v>
          </cell>
          <cell r="C2161" t="str">
            <v>SPPMES0953</v>
          </cell>
          <cell r="D2161"/>
          <cell r="E2161" t="str">
            <v>UNN-56011-011</v>
          </cell>
          <cell r="F2161" t="str">
            <v>SELF ALIGNING ROLLER BEARING 22216 , D70/140X33 WITH ADAPTER SLEEVE H316 UNN-56011-011</v>
          </cell>
        </row>
        <row r="2162">
          <cell r="B2162" t="str">
            <v>BUHLER</v>
          </cell>
          <cell r="C2162" t="str">
            <v>SPPMMS8872</v>
          </cell>
          <cell r="D2162" t="str">
            <v>UXN-5601</v>
          </cell>
          <cell r="E2162" t="str">
            <v>UXN-56010-030</v>
          </cell>
          <cell r="F2162" t="str">
            <v>SELF ALIGNING ROLLER BEARING 22214ES</v>
          </cell>
        </row>
        <row r="2163">
          <cell r="B2163" t="str">
            <v>PRODUCTION</v>
          </cell>
          <cell r="C2163" t="str">
            <v>N/A</v>
          </cell>
          <cell r="D2163"/>
          <cell r="E2163" t="str">
            <v>MVRP-75288-810</v>
          </cell>
          <cell r="F2163" t="str">
            <v>FILTER SLEEVE 1200</v>
          </cell>
        </row>
        <row r="2164">
          <cell r="B2164" t="str">
            <v>BUHLER</v>
          </cell>
          <cell r="C2164" t="str">
            <v>SPPMES0953</v>
          </cell>
          <cell r="D2164"/>
          <cell r="E2164" t="str">
            <v>UNN-56011-015</v>
          </cell>
          <cell r="F2164" t="str">
            <v xml:space="preserve">SELF ALIGNING ROLLER BEARING 22220 , D90/180X46 WITH ADAPTER SLEEVE H320 </v>
          </cell>
        </row>
        <row r="2165">
          <cell r="B2165" t="str">
            <v>BUHLER</v>
          </cell>
          <cell r="C2165" t="str">
            <v>SPPMMS4304</v>
          </cell>
          <cell r="D2165"/>
          <cell r="E2165" t="str">
            <v>UXN-56010-206</v>
          </cell>
          <cell r="F2165" t="str">
            <v>Roller bearing D75x160x55 / 22315 SKF</v>
          </cell>
        </row>
        <row r="2166">
          <cell r="B2166" t="str">
            <v>PRODUCTION</v>
          </cell>
          <cell r="C2166" t="str">
            <v>N/A</v>
          </cell>
          <cell r="D2166"/>
          <cell r="E2166" t="str">
            <v>UNR-18001-018</v>
          </cell>
          <cell r="F2166" t="str">
            <v>Wire cloth No.22 b=1020 w=1.01 stainless</v>
          </cell>
        </row>
        <row r="2167">
          <cell r="B2167" t="str">
            <v>PRODUCTION</v>
          </cell>
          <cell r="C2167" t="str">
            <v>CNPMNM0009</v>
          </cell>
          <cell r="D2167"/>
          <cell r="E2167" t="str">
            <v>3A06-0315-158-02</v>
          </cell>
          <cell r="F2167" t="str">
            <v>Sefar Nytal bolting cloth PA-54GG-315 Width-158cm, 3A06-0315-158-02</v>
          </cell>
        </row>
        <row r="2168">
          <cell r="B2168" t="str">
            <v>PRODUCTION</v>
          </cell>
          <cell r="C2168" t="str">
            <v>CNPMNM0042</v>
          </cell>
          <cell r="D2168"/>
          <cell r="E2168" t="str">
            <v>3A06-0600-158-12</v>
          </cell>
          <cell r="F2168" t="str">
            <v>Sefar Nytal PA-32GG-600 158cm</v>
          </cell>
        </row>
        <row r="2169">
          <cell r="B2169" t="str">
            <v>SEFAR</v>
          </cell>
          <cell r="C2169" t="str">
            <v>CNPMNM0039</v>
          </cell>
          <cell r="D2169"/>
          <cell r="E2169" t="str">
            <v>3A06-0390-158-02</v>
          </cell>
          <cell r="F2169" t="str">
            <v>Sefar Nytal PA-47GG-375 158cm</v>
          </cell>
        </row>
        <row r="2170">
          <cell r="B2170" t="str">
            <v>SEFAR</v>
          </cell>
          <cell r="C2170" t="str">
            <v>CNPMNM0038</v>
          </cell>
          <cell r="D2170"/>
          <cell r="E2170" t="str">
            <v>3A06-0335-158-02</v>
          </cell>
          <cell r="F2170" t="str">
            <v>Sefar Nytal PA-52GG-335 158cm</v>
          </cell>
        </row>
        <row r="2171">
          <cell r="B2171" t="str">
            <v>PRODUCTION</v>
          </cell>
          <cell r="C2171" t="str">
            <v>CNPMNM0019</v>
          </cell>
          <cell r="D2171"/>
          <cell r="E2171" t="str">
            <v>3A03-0200-154-02</v>
          </cell>
          <cell r="F2171" t="str">
            <v>Sefar Nytal PA-7XXX-200 154CM 3A03-0200-154-02</v>
          </cell>
        </row>
        <row r="2172">
          <cell r="B2172" t="str">
            <v>PRODUCTION</v>
          </cell>
          <cell r="C2172" t="str">
            <v>CNPMNM0018</v>
          </cell>
          <cell r="D2172"/>
          <cell r="E2172" t="str">
            <v>3A03-0175-158-03</v>
          </cell>
          <cell r="F2172" t="str">
            <v>Sefar Nytal PA-8XXX-180 158CM 3A03-0175-158-03</v>
          </cell>
        </row>
        <row r="2173">
          <cell r="B2173" t="str">
            <v>SEFAR</v>
          </cell>
          <cell r="C2173" t="str">
            <v>CNPMFS0035</v>
          </cell>
          <cell r="D2173"/>
          <cell r="E2173" t="str">
            <v>3100-2026-076-00</v>
          </cell>
          <cell r="F2173" t="str">
            <v>ROUND BOTTOM 120MMX810MM</v>
          </cell>
        </row>
        <row r="2174">
          <cell r="B2174" t="str">
            <v>SEFAR</v>
          </cell>
          <cell r="C2174" t="str">
            <v>N/A</v>
          </cell>
          <cell r="D2174"/>
          <cell r="E2174" t="str">
            <v>3100-1087-000-03</v>
          </cell>
          <cell r="F2174" t="str">
            <v>SEFAR CLEANER WITH KNOBS</v>
          </cell>
        </row>
        <row r="2175">
          <cell r="B2175" t="str">
            <v>SEFAR</v>
          </cell>
          <cell r="C2175" t="str">
            <v>N/A</v>
          </cell>
          <cell r="D2175"/>
          <cell r="E2175" t="str">
            <v>3100-1088-000-00</v>
          </cell>
          <cell r="F2175" t="str">
            <v>SEFAR CLEANER WITH WHITE BRUSHES</v>
          </cell>
        </row>
        <row r="2176">
          <cell r="B2176" t="str">
            <v>SEFAR</v>
          </cell>
          <cell r="C2176" t="str">
            <v>CNPMNM0013</v>
          </cell>
          <cell r="D2176"/>
          <cell r="E2176" t="str">
            <v>PA-12-112</v>
          </cell>
          <cell r="F2176" t="str">
            <v>Sefar Nytal bolting cloth PA-12-112, Width 158cm ,3A03-112-158-03</v>
          </cell>
        </row>
        <row r="2177">
          <cell r="B2177" t="str">
            <v>PRODUCTION</v>
          </cell>
          <cell r="C2177" t="str">
            <v>CNPMNM0035</v>
          </cell>
          <cell r="D2177"/>
          <cell r="E2177" t="str">
            <v>3A03-0132-158-14</v>
          </cell>
          <cell r="F2177" t="str">
            <v>Sefar Nytal PA-10XXX-132 158cm</v>
          </cell>
        </row>
        <row r="2178">
          <cell r="B2178" t="str">
            <v>SEFAR</v>
          </cell>
          <cell r="C2178" t="str">
            <v>CNPMNM0046</v>
          </cell>
          <cell r="D2178"/>
          <cell r="E2178" t="str">
            <v>3A06-1000-108-12</v>
          </cell>
          <cell r="F2178" t="str">
            <v>SEFAR NYTAL PA-20GG-1000 108CM</v>
          </cell>
        </row>
        <row r="2179">
          <cell r="B2179" t="str">
            <v>SEFAR</v>
          </cell>
          <cell r="C2179" t="str">
            <v>CNPMNM0046</v>
          </cell>
          <cell r="D2179"/>
          <cell r="E2179" t="str">
            <v>3A06-0950-112-12</v>
          </cell>
          <cell r="F2179" t="str">
            <v>SEFAR NYTAL PA-22GG-950 112CM</v>
          </cell>
        </row>
        <row r="2180">
          <cell r="B2180" t="str">
            <v>SEFAR</v>
          </cell>
          <cell r="C2180" t="str">
            <v>CNPMNM0046</v>
          </cell>
          <cell r="D2180"/>
          <cell r="E2180" t="str">
            <v>3A06-0850-115-02</v>
          </cell>
          <cell r="F2180" t="str">
            <v>SEFAR NYTAL PA-24GG-850 115CM</v>
          </cell>
        </row>
        <row r="2181">
          <cell r="B2181" t="str">
            <v>PRODUCTION</v>
          </cell>
          <cell r="C2181" t="str">
            <v>CNPMNM0045</v>
          </cell>
          <cell r="D2181" t="str">
            <v>26GG-800</v>
          </cell>
          <cell r="E2181" t="str">
            <v>3A06-0780-158-03</v>
          </cell>
          <cell r="F2181" t="str">
            <v xml:space="preserve">SEFAR NYTAL PA-26GG-800 158CM </v>
          </cell>
        </row>
        <row r="2182">
          <cell r="B2182" t="str">
            <v>PRODUCTION</v>
          </cell>
          <cell r="C2182" t="str">
            <v>CNPMNM0002</v>
          </cell>
          <cell r="D2182"/>
          <cell r="E2182" t="str">
            <v>3A06-0530-158-02</v>
          </cell>
          <cell r="F2182" t="str">
            <v xml:space="preserve">SEFAR NYTAL PA-36GG-530 158CM </v>
          </cell>
        </row>
        <row r="2183">
          <cell r="B2183" t="str">
            <v>PRODUCTION</v>
          </cell>
          <cell r="C2183" t="str">
            <v>CNPMNM0045</v>
          </cell>
          <cell r="D2183" t="str">
            <v>3XXX-300</v>
          </cell>
          <cell r="E2183" t="str">
            <v>3A06-0310-136-04</v>
          </cell>
          <cell r="F2183" t="str">
            <v xml:space="preserve">SEFAR NYTAL PA-3XXX-300 136CM </v>
          </cell>
        </row>
        <row r="2184">
          <cell r="B2184" t="str">
            <v>PRODUCTION</v>
          </cell>
          <cell r="C2184" t="str">
            <v>CNPMNM0001</v>
          </cell>
          <cell r="D2184"/>
          <cell r="E2184" t="str">
            <v>3A06-0450-158-02</v>
          </cell>
          <cell r="F2184" t="str">
            <v xml:space="preserve">SEFAR NYTAL PA-42GG-450 158CM </v>
          </cell>
        </row>
        <row r="2185">
          <cell r="B2185" t="str">
            <v>PRODUCTION</v>
          </cell>
          <cell r="C2185" t="str">
            <v>CNPMNM0017</v>
          </cell>
          <cell r="D2185"/>
          <cell r="E2185" t="str">
            <v>3A03-0150-158-16</v>
          </cell>
          <cell r="F2185" t="str">
            <v>Sefar Nytal PA-9XXX-150 158CM 3A03-0150-158-16</v>
          </cell>
        </row>
        <row r="2186">
          <cell r="B2186" t="str">
            <v>PRODUCTION</v>
          </cell>
          <cell r="C2186" t="str">
            <v>CNPMWM0003</v>
          </cell>
          <cell r="D2186"/>
          <cell r="E2186" t="str">
            <v>3A26-1250-158-00</v>
          </cell>
          <cell r="F2186" t="str">
            <v>Sefar Nytal Metal Mesh 26-1250/72 158CM 3A26-1250-158-00</v>
          </cell>
        </row>
        <row r="2187">
          <cell r="B2187" t="str">
            <v>PRODUCTION</v>
          </cell>
          <cell r="C2187" t="str">
            <v>CNPMWM0006</v>
          </cell>
          <cell r="D2187"/>
          <cell r="E2187" t="str">
            <v>UYZ-00008-160</v>
          </cell>
          <cell r="F2187" t="str">
            <v>Stainless steel wire cloth 0.22mm,Width 1020mm</v>
          </cell>
        </row>
        <row r="2188">
          <cell r="B2188" t="str">
            <v>PRODUCTION</v>
          </cell>
          <cell r="C2188" t="str">
            <v>CNPMNM0030</v>
          </cell>
          <cell r="D2188"/>
          <cell r="E2188" t="str">
            <v>MPAK-12162-010</v>
          </cell>
          <cell r="F2188" t="str">
            <v>Nylon Sieve Tissue Type BMW250 Mesh Size 0.250mm Thread Diameter 100UM 805X760mm</v>
          </cell>
        </row>
        <row r="2189">
          <cell r="B2189" t="str">
            <v>PRODUCTION</v>
          </cell>
          <cell r="C2189" t="str">
            <v>CNPMNM0029</v>
          </cell>
          <cell r="D2189"/>
          <cell r="E2189" t="str">
            <v>MPAK-12168-010</v>
          </cell>
          <cell r="F2189" t="str">
            <v>Nylon Sieve Tissue Type BMW335 Mesh Size 0.335mm Thread Diameter 160UM 805X760mm</v>
          </cell>
        </row>
        <row r="2190">
          <cell r="B2190" t="str">
            <v>PRODUCTION</v>
          </cell>
          <cell r="C2190" t="str">
            <v>CNPMNM0028</v>
          </cell>
          <cell r="D2190"/>
          <cell r="E2190" t="str">
            <v>MPAK-12172-010</v>
          </cell>
          <cell r="F2190" t="str">
            <v>Nylon Sieve Tissue Type BMW425 Mesh Size 0.425mm Thread Diameter 200UM 805X760mm</v>
          </cell>
        </row>
        <row r="2191">
          <cell r="B2191" t="str">
            <v>PRODUCTION</v>
          </cell>
          <cell r="C2191" t="str">
            <v>CNPMNM0027</v>
          </cell>
          <cell r="D2191"/>
          <cell r="E2191" t="str">
            <v>MPAK-12175-010</v>
          </cell>
          <cell r="F2191" t="str">
            <v>Nylon Sieve Tissue Type BMW500 Mesh Size 0.500mm Thread Diameter 220UM 805X760mm</v>
          </cell>
        </row>
        <row r="2192">
          <cell r="B2192" t="str">
            <v>PRODUCTION</v>
          </cell>
          <cell r="C2192" t="str">
            <v>CNPMNM0026</v>
          </cell>
          <cell r="D2192"/>
          <cell r="E2192" t="str">
            <v>MPAK-12177-010</v>
          </cell>
          <cell r="F2192" t="str">
            <v>Nylon Sieve Tissue Type BMW560 Mesh Size 0.560mm Thread Diameter 240UM 805X760mm</v>
          </cell>
        </row>
        <row r="2193">
          <cell r="B2193" t="str">
            <v>PRODUCTION</v>
          </cell>
          <cell r="C2193" t="str">
            <v>CNPMNM0040</v>
          </cell>
          <cell r="D2193"/>
          <cell r="E2193" t="str">
            <v>3A06-0425-158-02</v>
          </cell>
          <cell r="F2193" t="str">
            <v>Sefar Nytal PA-44GG-425 158cm</v>
          </cell>
        </row>
        <row r="2194">
          <cell r="B2194" t="str">
            <v>PRODUCTION</v>
          </cell>
          <cell r="C2194" t="str">
            <v>CNPMNM0037</v>
          </cell>
          <cell r="D2194"/>
          <cell r="E2194" t="str">
            <v>3A03-0255-158-03</v>
          </cell>
          <cell r="F2194" t="str">
            <v>Sefar Nytal PA-66GG-250 Micron 158cm PA-5XXX</v>
          </cell>
        </row>
        <row r="2195">
          <cell r="B2195" t="str">
            <v>PRODUCTION</v>
          </cell>
          <cell r="C2195" t="str">
            <v>CNPMNM0010</v>
          </cell>
          <cell r="D2195"/>
          <cell r="E2195" t="str">
            <v>3A06-0280-158-13</v>
          </cell>
          <cell r="F2195" t="str">
            <v>Sefar nylon PA-60GG-280, 3A06-0280-158-13, Width-1580</v>
          </cell>
        </row>
        <row r="2196">
          <cell r="B2196" t="str">
            <v>PRODUCTION</v>
          </cell>
          <cell r="C2196" t="str">
            <v>CNPMNM0020</v>
          </cell>
          <cell r="D2196"/>
          <cell r="E2196" t="str">
            <v>3A06-0280-136-04</v>
          </cell>
          <cell r="F2196" t="str">
            <v>Sefar Nytal PA-4XXX-280 136CM 3A06-0280-136-04</v>
          </cell>
        </row>
        <row r="2197">
          <cell r="B2197" t="str">
            <v>PRODUCTION</v>
          </cell>
          <cell r="C2197" t="str">
            <v>CNPMNM0015</v>
          </cell>
          <cell r="D2197"/>
          <cell r="E2197" t="str">
            <v>3A03-0118-158-03</v>
          </cell>
          <cell r="F2197" t="str">
            <v>Sefar Nytal bolting cloth PA-11-118 , 3A03-0118-158-03</v>
          </cell>
        </row>
        <row r="2198">
          <cell r="B2198" t="str">
            <v>PRODUCTION</v>
          </cell>
          <cell r="C2198" t="str">
            <v>CNPMWM0001</v>
          </cell>
          <cell r="D2198"/>
          <cell r="E2198" t="str">
            <v>3A26-1000-158-00</v>
          </cell>
          <cell r="F2198" t="str">
            <v>Sefar Nytal Metal Mesh 26-1000/67 158CM 3A26-1000-158-00</v>
          </cell>
        </row>
        <row r="2199">
          <cell r="B2199" t="str">
            <v>PRODUCTION</v>
          </cell>
          <cell r="C2199" t="str">
            <v>CNPMWM0002</v>
          </cell>
          <cell r="D2199"/>
          <cell r="E2199" t="str">
            <v>3A26-1120-158-00</v>
          </cell>
          <cell r="F2199" t="str">
            <v>Sefar Nytal Metal Mesh 26-1120/67 158CM 3A26-1120-158-00</v>
          </cell>
        </row>
        <row r="2200">
          <cell r="B2200" t="str">
            <v>SEFAR</v>
          </cell>
          <cell r="C2200" t="str">
            <v>CNPMNM0044</v>
          </cell>
          <cell r="D2200"/>
          <cell r="E2200" t="str">
            <v>3A06-1180-158-02</v>
          </cell>
          <cell r="F2200" t="str">
            <v>Sefar Nytal PA-18GG-1180 158cm</v>
          </cell>
        </row>
        <row r="2201">
          <cell r="B2201" t="str">
            <v>PRODUCTION</v>
          </cell>
          <cell r="C2201" t="str">
            <v>CNPMNM0041</v>
          </cell>
          <cell r="D2201"/>
          <cell r="E2201" t="str">
            <v>3A06-0570-136-03</v>
          </cell>
          <cell r="F2201" t="str">
            <v>Sefar Nytal PA-34GG-560 136cm</v>
          </cell>
        </row>
        <row r="2202">
          <cell r="B2202" t="str">
            <v>PRODUCTION</v>
          </cell>
          <cell r="C2202" t="str">
            <v>CNPMWM0005</v>
          </cell>
          <cell r="D2202"/>
          <cell r="E2202" t="str">
            <v>MPAK-11973-010</v>
          </cell>
          <cell r="F2202" t="str">
            <v>Stainless Tissue Type BMW 1.000 Mesh Size 1.0mm Wire Diameter 0.315mm 805x760mm</v>
          </cell>
        </row>
        <row r="2203">
          <cell r="B2203" t="str">
            <v>PRODUCTION</v>
          </cell>
          <cell r="C2203" t="str">
            <v>CNPMNM0023</v>
          </cell>
          <cell r="D2203"/>
          <cell r="E2203" t="str">
            <v>3A06-0390-115-02</v>
          </cell>
          <cell r="F2203" t="str">
            <v>Nylon Cloth</v>
          </cell>
        </row>
        <row r="2204">
          <cell r="B2204" t="str">
            <v>PRODUCTION</v>
          </cell>
          <cell r="C2204" t="str">
            <v>CNPMNM0002</v>
          </cell>
          <cell r="D2204"/>
          <cell r="E2204" t="str">
            <v>3A06-0530-115-02</v>
          </cell>
          <cell r="F2204" t="str">
            <v>SEFAR NYTAL PA-36GG-530 153 CM</v>
          </cell>
        </row>
        <row r="2205">
          <cell r="B2205" t="str">
            <v>PRODUCTION</v>
          </cell>
          <cell r="C2205" t="str">
            <v>CNPMNM0001</v>
          </cell>
          <cell r="D2205"/>
          <cell r="E2205" t="str">
            <v>3A06-0450-115-04</v>
          </cell>
          <cell r="F2205" t="str">
            <v>SEFAR NYTAL PA-42GG-450 115CM</v>
          </cell>
        </row>
        <row r="2206">
          <cell r="B2206" t="str">
            <v>PRODUCTION</v>
          </cell>
          <cell r="C2206" t="str">
            <v>CNPMNM0022</v>
          </cell>
          <cell r="D2206"/>
          <cell r="E2206" t="str">
            <v>3A06-0500-158-12</v>
          </cell>
          <cell r="F2206" t="str">
            <v>Sefar Nytal PA-38GG-500 158CM 3A06-0500-158-12</v>
          </cell>
        </row>
        <row r="2207">
          <cell r="B2207" t="str">
            <v>PRODUCTION</v>
          </cell>
          <cell r="C2207" t="str">
            <v>CNPMNM0021</v>
          </cell>
          <cell r="D2207"/>
          <cell r="E2207" t="str">
            <v>3A06-0465-158-02</v>
          </cell>
          <cell r="F2207" t="str">
            <v>Sefar Nytal PA-40GG-475 158CM 3A06-0465-158-02</v>
          </cell>
        </row>
        <row r="2208">
          <cell r="B2208" t="str">
            <v>SEFAR</v>
          </cell>
          <cell r="C2208" t="str">
            <v>CNPMNM0043</v>
          </cell>
          <cell r="D2208"/>
          <cell r="E2208" t="str">
            <v>3A06-0700-158-02</v>
          </cell>
          <cell r="F2208" t="str">
            <v>Sefar Nytal PA-28GG-710 158cm</v>
          </cell>
        </row>
        <row r="2209">
          <cell r="B2209" t="str">
            <v>SEFAR</v>
          </cell>
          <cell r="C2209" t="str">
            <v>CNPMNM0036</v>
          </cell>
          <cell r="D2209"/>
          <cell r="E2209" t="str">
            <v>3A03-0210-158-03</v>
          </cell>
          <cell r="F2209" t="str">
            <v>Sefar Nytal PA-74GG-212 158cm</v>
          </cell>
        </row>
        <row r="2210">
          <cell r="B2210" t="str">
            <v>PRODUCTION</v>
          </cell>
          <cell r="C2210" t="str">
            <v>CNPMNM0005</v>
          </cell>
          <cell r="D2210"/>
          <cell r="E2210" t="str">
            <v>3A07-0150-102-13</v>
          </cell>
          <cell r="F2210" t="str">
            <v>SEFAR PETEX 07-150/41 150 MICRONS X W 102CM</v>
          </cell>
        </row>
        <row r="2211">
          <cell r="B2211" t="str">
            <v>PRODUCTION</v>
          </cell>
          <cell r="C2211" t="str">
            <v>CNPMNM0003</v>
          </cell>
          <cell r="D2211"/>
          <cell r="E2211" t="str">
            <v>3A03-0210-115-14</v>
          </cell>
          <cell r="F2211" t="str">
            <v>SEFER NYTAL PA-6-212 Rplc.by PA-6XXXX-212 115CM</v>
          </cell>
        </row>
        <row r="2212">
          <cell r="B2212" t="str">
            <v>PRODUCTION</v>
          </cell>
          <cell r="C2212" t="str">
            <v>SPPMMS0168</v>
          </cell>
          <cell r="D2212"/>
          <cell r="E2212" t="str">
            <v>UXF-93208-008</v>
          </cell>
          <cell r="F2212" t="str">
            <v>GRIT GAUZE GG W-1000</v>
          </cell>
        </row>
        <row r="2213">
          <cell r="B2213" t="str">
            <v>PRODUCTION</v>
          </cell>
          <cell r="C2213" t="str">
            <v>SPPMMS0169</v>
          </cell>
          <cell r="D2213"/>
          <cell r="E2213" t="str">
            <v>UXF-93208-019</v>
          </cell>
          <cell r="F2213" t="str">
            <v>GRIT GAUZE GG W-530</v>
          </cell>
        </row>
        <row r="2214">
          <cell r="B2214" t="str">
            <v>PRODUCTION</v>
          </cell>
          <cell r="C2214" t="str">
            <v>N/A</v>
          </cell>
          <cell r="D2214"/>
          <cell r="E2214" t="str">
            <v>MPAH-40108-010</v>
          </cell>
          <cell r="F2214" t="str">
            <v>BOTTOM CLEANER SPECIAL</v>
          </cell>
        </row>
        <row r="2215">
          <cell r="B2215" t="str">
            <v>BUHLER</v>
          </cell>
          <cell r="C2215" t="str">
            <v>SPPMES0952</v>
          </cell>
          <cell r="D2215"/>
          <cell r="E2215" t="str">
            <v>UVV-00092-933</v>
          </cell>
          <cell r="F2215" t="str">
            <v>Coupling Half 20 F7</v>
          </cell>
        </row>
        <row r="2216">
          <cell r="B2216" t="str">
            <v>BUHLER</v>
          </cell>
          <cell r="C2216" t="str">
            <v>SPPMES0952</v>
          </cell>
          <cell r="D2216"/>
          <cell r="E2216" t="str">
            <v>UVV-00092-939</v>
          </cell>
          <cell r="F2216" t="str">
            <v>Coupling Half 20 F7</v>
          </cell>
        </row>
        <row r="2217">
          <cell r="B2217" t="str">
            <v>BUHLER</v>
          </cell>
          <cell r="C2217" t="str">
            <v>SPPMES0954</v>
          </cell>
          <cell r="D2217"/>
          <cell r="E2217" t="str">
            <v>UNN-44001-011</v>
          </cell>
          <cell r="F2217" t="str">
            <v>Felt Ring D=65/82X6</v>
          </cell>
        </row>
        <row r="2218">
          <cell r="B2218" t="str">
            <v>BUHLER</v>
          </cell>
          <cell r="C2218" t="str">
            <v>SPPMES0953</v>
          </cell>
          <cell r="D2218"/>
          <cell r="E2218" t="str">
            <v>UNN-56010-205</v>
          </cell>
          <cell r="F2218" t="str">
            <v>Self Aligning Roller Bearing D=50/110x27</v>
          </cell>
        </row>
        <row r="2219">
          <cell r="B2219" t="str">
            <v>BUHLER</v>
          </cell>
          <cell r="C2219" t="str">
            <v>SPPMES0953</v>
          </cell>
          <cell r="D2219"/>
          <cell r="E2219" t="str">
            <v>UNN-56010-008</v>
          </cell>
          <cell r="F2219" t="str">
            <v xml:space="preserve">Self Aligning Roller Bearing D=65/120X31 </v>
          </cell>
        </row>
        <row r="2220">
          <cell r="B2220" t="str">
            <v>ASSI</v>
          </cell>
          <cell r="C2220" t="str">
            <v>SPPMMS7306</v>
          </cell>
          <cell r="D2220">
            <v>1</v>
          </cell>
          <cell r="E2220" t="str">
            <v>BB/MECH/2</v>
          </cell>
          <cell r="F2220" t="str">
            <v>Clamp Support</v>
          </cell>
        </row>
        <row r="2221">
          <cell r="B2221" t="str">
            <v>ASSI</v>
          </cell>
          <cell r="C2221" t="str">
            <v>SPPMMS7305</v>
          </cell>
          <cell r="D2221">
            <v>1</v>
          </cell>
          <cell r="E2221" t="str">
            <v>BB/MECH/3</v>
          </cell>
          <cell r="F2221" t="str">
            <v>Clamp Holder</v>
          </cell>
        </row>
        <row r="2222">
          <cell r="B2222" t="str">
            <v>ASSI</v>
          </cell>
          <cell r="C2222" t="str">
            <v>SPPMMS7304</v>
          </cell>
          <cell r="D2222">
            <v>1</v>
          </cell>
          <cell r="E2222" t="str">
            <v>BB/MECH/4</v>
          </cell>
          <cell r="F2222" t="str">
            <v>Bird Beak</v>
          </cell>
        </row>
        <row r="2223">
          <cell r="B2223" t="str">
            <v>ASSI</v>
          </cell>
          <cell r="C2223" t="str">
            <v>SPPMMS4708</v>
          </cell>
          <cell r="D2223" t="str">
            <v>SOLV014</v>
          </cell>
          <cell r="E2223" t="str">
            <v>JMFH-5-1/4</v>
          </cell>
          <cell r="F2223" t="str">
            <v>Double solenoid Valve</v>
          </cell>
        </row>
        <row r="2224">
          <cell r="B2224" t="str">
            <v>ASSI</v>
          </cell>
          <cell r="C2224" t="str">
            <v>SPPMMS7302</v>
          </cell>
          <cell r="D2224">
            <v>1</v>
          </cell>
          <cell r="E2224" t="str">
            <v>BB/MECH/13</v>
          </cell>
          <cell r="F2224" t="str">
            <v>Bag Clamp Rubber</v>
          </cell>
        </row>
        <row r="2225">
          <cell r="B2225" t="str">
            <v>ASSI</v>
          </cell>
          <cell r="C2225" t="str">
            <v>SPPMMS7295</v>
          </cell>
          <cell r="D2225">
            <v>1</v>
          </cell>
          <cell r="E2225" t="str">
            <v>55-HS-G1</v>
          </cell>
          <cell r="F2225" t="str">
            <v>Right Hand Gate</v>
          </cell>
        </row>
        <row r="2226">
          <cell r="B2226" t="str">
            <v>ASSI</v>
          </cell>
          <cell r="C2226" t="str">
            <v>SPPMMS7295</v>
          </cell>
          <cell r="D2226">
            <v>2</v>
          </cell>
          <cell r="E2226" t="str">
            <v>55-HS-G2</v>
          </cell>
          <cell r="F2226" t="str">
            <v>Left Hand Gate</v>
          </cell>
        </row>
        <row r="2227">
          <cell r="B2227" t="str">
            <v>ASSI</v>
          </cell>
          <cell r="C2227" t="str">
            <v>SPPMMS0482</v>
          </cell>
          <cell r="D2227"/>
          <cell r="E2227" t="str">
            <v>55-HS-SRI</v>
          </cell>
          <cell r="F2227" t="str">
            <v>Sealing Rubber</v>
          </cell>
        </row>
        <row r="2228">
          <cell r="B2228" t="str">
            <v>ASSI</v>
          </cell>
          <cell r="C2228" t="str">
            <v>SPPMMS7295</v>
          </cell>
          <cell r="D2228" t="str">
            <v>GF-HS-5</v>
          </cell>
          <cell r="E2228" t="str">
            <v>GF-HS-5</v>
          </cell>
          <cell r="F2228" t="str">
            <v>Gate</v>
          </cell>
        </row>
        <row r="2229">
          <cell r="B2229" t="str">
            <v>ASSI</v>
          </cell>
          <cell r="C2229" t="str">
            <v>SPPMMS6378</v>
          </cell>
          <cell r="D2229" t="str">
            <v>GF-CH-4</v>
          </cell>
          <cell r="E2229" t="str">
            <v>GF-CH-4</v>
          </cell>
          <cell r="F2229" t="str">
            <v>Flange Bearing</v>
          </cell>
        </row>
        <row r="2230">
          <cell r="B2230" t="str">
            <v>ASSI</v>
          </cell>
          <cell r="C2230" t="str">
            <v>SPPMMS6337</v>
          </cell>
          <cell r="D2230" t="str">
            <v>GF-HS-4</v>
          </cell>
          <cell r="E2230" t="str">
            <v>GF-HS-4</v>
          </cell>
          <cell r="F2230" t="str">
            <v>Brush</v>
          </cell>
        </row>
        <row r="2231">
          <cell r="B2231" t="str">
            <v>ASSI</v>
          </cell>
          <cell r="C2231" t="str">
            <v>SPPMMS8601</v>
          </cell>
          <cell r="D2231">
            <v>1</v>
          </cell>
          <cell r="E2231"/>
          <cell r="F2231" t="str">
            <v>Stop Lever Assy</v>
          </cell>
        </row>
        <row r="2232">
          <cell r="B2232" t="str">
            <v>ASSI</v>
          </cell>
          <cell r="C2232" t="str">
            <v>SPPMMS6378</v>
          </cell>
          <cell r="D2232" t="str">
            <v>GF-CH-4</v>
          </cell>
          <cell r="E2232"/>
          <cell r="F2232" t="str">
            <v>Flange Bearing</v>
          </cell>
        </row>
        <row r="2233">
          <cell r="B2233" t="str">
            <v>ASSI</v>
          </cell>
          <cell r="C2233" t="str">
            <v>SPPMMS8602</v>
          </cell>
          <cell r="D2233" t="str">
            <v>MECH/04</v>
          </cell>
          <cell r="E2233"/>
          <cell r="F2233" t="str">
            <v>Support Frame</v>
          </cell>
        </row>
        <row r="2234">
          <cell r="B2234" t="str">
            <v>ASSI</v>
          </cell>
          <cell r="C2234" t="str">
            <v>SPPMMS8603</v>
          </cell>
          <cell r="D2234" t="str">
            <v>MECH/05</v>
          </cell>
          <cell r="E2234"/>
          <cell r="F2234" t="str">
            <v>Swivel Bearing</v>
          </cell>
        </row>
        <row r="2235">
          <cell r="B2235" t="str">
            <v>ASSI</v>
          </cell>
          <cell r="C2235" t="str">
            <v>SPPMMS8598</v>
          </cell>
          <cell r="D2235" t="str">
            <v>MECH/06</v>
          </cell>
          <cell r="E2235"/>
          <cell r="F2235" t="str">
            <v>Rear Clevis</v>
          </cell>
        </row>
        <row r="2236">
          <cell r="B2236" t="str">
            <v>ASSI</v>
          </cell>
          <cell r="C2236" t="str">
            <v>SPPMMS7294</v>
          </cell>
          <cell r="D2236" t="str">
            <v>BBMECH12</v>
          </cell>
          <cell r="E2236"/>
          <cell r="F2236" t="str">
            <v>Fork End</v>
          </cell>
        </row>
        <row r="2237">
          <cell r="B2237" t="str">
            <v>ASSI</v>
          </cell>
          <cell r="C2237" t="str">
            <v>SPPMMS8103</v>
          </cell>
          <cell r="D2237" t="str">
            <v>MECH/08</v>
          </cell>
          <cell r="E2237"/>
          <cell r="F2237" t="str">
            <v>Rubber Strip</v>
          </cell>
        </row>
        <row r="2238">
          <cell r="B2238" t="str">
            <v>ASSI</v>
          </cell>
          <cell r="C2238" t="str">
            <v>SPPMMS5807</v>
          </cell>
          <cell r="D2238" t="str">
            <v>MECH/09</v>
          </cell>
          <cell r="E2238"/>
          <cell r="F2238" t="str">
            <v>Stud</v>
          </cell>
        </row>
        <row r="2239">
          <cell r="B2239" t="str">
            <v>ASSI</v>
          </cell>
          <cell r="C2239" t="str">
            <v>SPPMMS5308</v>
          </cell>
          <cell r="D2239" t="str">
            <v>MECH/10</v>
          </cell>
          <cell r="E2239"/>
          <cell r="F2239" t="str">
            <v>Spring</v>
          </cell>
        </row>
        <row r="2240">
          <cell r="B2240" t="str">
            <v>ASSI</v>
          </cell>
          <cell r="C2240" t="str">
            <v>SPPMMS8605</v>
          </cell>
          <cell r="D2240" t="str">
            <v>MECH/11</v>
          </cell>
          <cell r="E2240"/>
          <cell r="F2240" t="str">
            <v>Wing Nut</v>
          </cell>
        </row>
        <row r="2241">
          <cell r="B2241" t="str">
            <v>ASSI</v>
          </cell>
          <cell r="C2241" t="str">
            <v>SPPMMS6585</v>
          </cell>
          <cell r="D2241" t="str">
            <v>MECH/12</v>
          </cell>
          <cell r="E2241"/>
          <cell r="F2241" t="str">
            <v xml:space="preserve">Rubber Buffer </v>
          </cell>
        </row>
        <row r="2242">
          <cell r="B2242" t="str">
            <v>ASSI</v>
          </cell>
          <cell r="C2242" t="str">
            <v>SPPMMS8596</v>
          </cell>
          <cell r="D2242" t="str">
            <v>MECH/13</v>
          </cell>
          <cell r="E2242"/>
          <cell r="F2242" t="str">
            <v>Clamp strip</v>
          </cell>
        </row>
        <row r="2243">
          <cell r="B2243" t="str">
            <v>ASSI</v>
          </cell>
          <cell r="C2243" t="str">
            <v>SPPMMS4738</v>
          </cell>
          <cell r="D2243" t="str">
            <v>MECH/14</v>
          </cell>
          <cell r="E2243"/>
          <cell r="F2243" t="str">
            <v>Pin</v>
          </cell>
        </row>
        <row r="2244">
          <cell r="B2244" t="str">
            <v>ASSI</v>
          </cell>
          <cell r="C2244" t="str">
            <v>SPPMMS8595</v>
          </cell>
          <cell r="D2244" t="str">
            <v>MECH/15</v>
          </cell>
          <cell r="E2244"/>
          <cell r="F2244" t="str">
            <v>Clamp Pieces</v>
          </cell>
        </row>
        <row r="2245">
          <cell r="B2245" t="str">
            <v>ASSI</v>
          </cell>
          <cell r="C2245" t="str">
            <v>SPPMMS8597</v>
          </cell>
          <cell r="D2245" t="str">
            <v>MECH/16</v>
          </cell>
          <cell r="E2245"/>
          <cell r="F2245" t="str">
            <v>Fixing Bolt</v>
          </cell>
        </row>
        <row r="2246">
          <cell r="B2246" t="str">
            <v>ASSI</v>
          </cell>
          <cell r="C2246" t="str">
            <v>SPPMES1708</v>
          </cell>
          <cell r="D2246" t="str">
            <v>320X240</v>
          </cell>
          <cell r="E2246"/>
          <cell r="F2246" t="str">
            <v>LCD Display 320x240/VGA</v>
          </cell>
        </row>
        <row r="2247">
          <cell r="B2247" t="str">
            <v>ASSI</v>
          </cell>
          <cell r="C2247" t="str">
            <v>SPPMMS0455</v>
          </cell>
          <cell r="D2247"/>
          <cell r="E2247"/>
          <cell r="F2247" t="str">
            <v>Electronic Counter Display Unit 4",230V</v>
          </cell>
        </row>
        <row r="2248">
          <cell r="B2248" t="str">
            <v>BUHLER</v>
          </cell>
          <cell r="C2248" t="str">
            <v>SPPMES0944</v>
          </cell>
          <cell r="D2248"/>
          <cell r="E2248" t="str">
            <v>UXE-26310-201</v>
          </cell>
          <cell r="F2248" t="str">
            <v xml:space="preserve">Proximity Switch </v>
          </cell>
        </row>
        <row r="2249">
          <cell r="B2249" t="str">
            <v>BUHLER</v>
          </cell>
          <cell r="C2249" t="str">
            <v>SPPMES0947</v>
          </cell>
          <cell r="D2249"/>
          <cell r="E2249" t="str">
            <v>ZM108PKZ2</v>
          </cell>
          <cell r="F2249" t="str">
            <v>Circuit Breaker 6 10A</v>
          </cell>
        </row>
        <row r="2250">
          <cell r="B2250" t="str">
            <v>BUHLER</v>
          </cell>
          <cell r="C2250" t="str">
            <v>SPPMES0945</v>
          </cell>
          <cell r="D2250"/>
          <cell r="E2250" t="str">
            <v>PKZM11</v>
          </cell>
          <cell r="F2250" t="str">
            <v xml:space="preserve">Overload Contact </v>
          </cell>
        </row>
        <row r="2251">
          <cell r="B2251" t="str">
            <v>BUHLER</v>
          </cell>
          <cell r="C2251" t="str">
            <v>SPPMES0945</v>
          </cell>
          <cell r="D2251"/>
          <cell r="E2251" t="str">
            <v>PKZM106</v>
          </cell>
          <cell r="F2251" t="str">
            <v xml:space="preserve">Overload Contact </v>
          </cell>
        </row>
        <row r="2252">
          <cell r="B2252" t="str">
            <v>BUHLER</v>
          </cell>
          <cell r="C2252" t="str">
            <v>SPPMES0946</v>
          </cell>
          <cell r="D2252"/>
          <cell r="E2252" t="str">
            <v>UXE-24520-006</v>
          </cell>
          <cell r="F2252" t="str">
            <v>Switch</v>
          </cell>
        </row>
        <row r="2253">
          <cell r="B2253" t="str">
            <v>BUHLER</v>
          </cell>
          <cell r="C2253" t="str">
            <v>SPPMES0949</v>
          </cell>
          <cell r="D2253"/>
          <cell r="E2253" t="str">
            <v>CA3P22</v>
          </cell>
          <cell r="F2253" t="str">
            <v>Auxilary Contact 22</v>
          </cell>
        </row>
        <row r="2254">
          <cell r="B2254" t="str">
            <v>BUHLER</v>
          </cell>
          <cell r="C2254" t="str">
            <v>SPPMES0949</v>
          </cell>
          <cell r="D2254"/>
          <cell r="E2254" t="str">
            <v>CA3P31</v>
          </cell>
          <cell r="F2254" t="str">
            <v>Auxilary Contact 31</v>
          </cell>
        </row>
        <row r="2255">
          <cell r="B2255" t="str">
            <v>BUHLER</v>
          </cell>
          <cell r="C2255" t="str">
            <v>SPPMES0947</v>
          </cell>
          <cell r="D2255"/>
          <cell r="E2255" t="str">
            <v>ZM168PKZ2</v>
          </cell>
          <cell r="F2255" t="str">
            <v>Circuit Breaker 10 16A</v>
          </cell>
        </row>
        <row r="2256">
          <cell r="B2256" t="str">
            <v>BUHLER</v>
          </cell>
          <cell r="C2256" t="str">
            <v>SPPMES0948</v>
          </cell>
          <cell r="D2256"/>
          <cell r="E2256" t="str">
            <v>CT3126</v>
          </cell>
          <cell r="F2256" t="str">
            <v>Thermal Block</v>
          </cell>
        </row>
        <row r="2257">
          <cell r="B2257" t="str">
            <v>BUHLER</v>
          </cell>
          <cell r="C2257" t="str">
            <v>SPPMES0950</v>
          </cell>
          <cell r="D2257"/>
          <cell r="E2257" t="str">
            <v>CSPSS135</v>
          </cell>
          <cell r="F2257" t="str">
            <v xml:space="preserve">Connecting Pin </v>
          </cell>
        </row>
        <row r="2258">
          <cell r="B2258" t="str">
            <v>BUHLER</v>
          </cell>
          <cell r="C2258" t="str">
            <v>SPPMES0950</v>
          </cell>
          <cell r="D2258"/>
          <cell r="E2258" t="str">
            <v>CSPSS10</v>
          </cell>
          <cell r="F2258" t="str">
            <v>Connecting Pin 1mm</v>
          </cell>
        </row>
        <row r="2259">
          <cell r="B2259" t="str">
            <v>BUHLER</v>
          </cell>
          <cell r="C2259" t="str">
            <v>SPPMMS5195</v>
          </cell>
          <cell r="D2259"/>
          <cell r="E2259" t="str">
            <v>G2000</v>
          </cell>
          <cell r="F2259" t="str">
            <v>Titting Tool 200mm Wide</v>
          </cell>
        </row>
        <row r="2260">
          <cell r="B2260" t="str">
            <v>BUHLER</v>
          </cell>
          <cell r="C2260" t="str">
            <v>SPPMMS0172</v>
          </cell>
          <cell r="D2260"/>
          <cell r="E2260" t="str">
            <v>UXE-26705-111</v>
          </cell>
          <cell r="F2260" t="str">
            <v>Temperature @ Humidity probe ic-3</v>
          </cell>
        </row>
        <row r="2261">
          <cell r="B2261" t="str">
            <v>BUHLER</v>
          </cell>
          <cell r="C2261" t="str">
            <v>SPPMES0955</v>
          </cell>
          <cell r="D2261"/>
          <cell r="E2261" t="str">
            <v>UXE-26705-151</v>
          </cell>
          <cell r="F2261" t="str">
            <v xml:space="preserve">Transducer IOEM 1-1 </v>
          </cell>
        </row>
        <row r="2262">
          <cell r="B2262" t="str">
            <v>EXAIR</v>
          </cell>
          <cell r="C2262" t="str">
            <v>SPPMMS0174</v>
          </cell>
          <cell r="D2262"/>
          <cell r="E2262" t="str">
            <v>4330-240</v>
          </cell>
          <cell r="F2262" t="str">
            <v>Cabinet cooler with thermostat control 240V</v>
          </cell>
        </row>
        <row r="2263">
          <cell r="B2263" t="str">
            <v>BUHLER</v>
          </cell>
          <cell r="C2263" t="str">
            <v>N/A</v>
          </cell>
          <cell r="D2263"/>
          <cell r="E2263" t="str">
            <v>EPROMCHIPS</v>
          </cell>
          <cell r="F2263" t="str">
            <v>EPROM CHIPS</v>
          </cell>
        </row>
        <row r="2264">
          <cell r="B2264" t="str">
            <v>UNION SPECIAL</v>
          </cell>
          <cell r="C2264" t="str">
            <v>SPPMMS4708</v>
          </cell>
          <cell r="D2264"/>
          <cell r="E2264" t="str">
            <v>MFH-5-1/4</v>
          </cell>
          <cell r="F2264" t="str">
            <v>Solenoid Valve With Coil 24VDC</v>
          </cell>
        </row>
        <row r="2265">
          <cell r="B2265" t="str">
            <v>BUHLER</v>
          </cell>
          <cell r="C2265" t="str">
            <v>N/A</v>
          </cell>
          <cell r="D2265"/>
          <cell r="E2265">
            <v>297002</v>
          </cell>
          <cell r="F2265" t="str">
            <v xml:space="preserve">ROLLS OF GRAPH PAPER FOR FARINOGRAPH </v>
          </cell>
        </row>
        <row r="2266">
          <cell r="B2266" t="str">
            <v>BUHLER</v>
          </cell>
          <cell r="C2266" t="str">
            <v>SPPMES1362</v>
          </cell>
          <cell r="D2266"/>
          <cell r="E2266" t="str">
            <v>UXM-23135-271</v>
          </cell>
          <cell r="F2266" t="str">
            <v xml:space="preserve">CENTRIFUGAL FAN 1.1KW , 230V/400V, RPM=2900, B5, IP55 F IE2 </v>
          </cell>
        </row>
        <row r="2267">
          <cell r="B2267" t="str">
            <v>BUHLER</v>
          </cell>
          <cell r="C2267" t="str">
            <v>SPPMES0012</v>
          </cell>
          <cell r="D2267"/>
          <cell r="E2267" t="str">
            <v>UXE-36075-242</v>
          </cell>
          <cell r="F2267" t="str">
            <v xml:space="preserve">Frequency converter Altivar 61 380-480V 50/60Hz 110kW </v>
          </cell>
        </row>
        <row r="2268">
          <cell r="B2268" t="str">
            <v>BUHLER</v>
          </cell>
          <cell r="C2268" t="str">
            <v>SPPMMS4371</v>
          </cell>
          <cell r="D2268"/>
          <cell r="E2268" t="str">
            <v>UXE-36073-236</v>
          </cell>
          <cell r="F2268" t="str">
            <v xml:space="preserve">Frequency converter Altivar 71 380-480V 50/60Hz 30kW </v>
          </cell>
        </row>
        <row r="2269">
          <cell r="B2269" t="str">
            <v>BUHLER</v>
          </cell>
          <cell r="C2269" t="str">
            <v>SPPMMS4464</v>
          </cell>
          <cell r="D2269"/>
          <cell r="E2269" t="str">
            <v>MOZJ-82064-810</v>
          </cell>
          <cell r="F2269" t="str">
            <v xml:space="preserve">ROTOR WITH BEATER 60+70%, </v>
          </cell>
        </row>
        <row r="2270">
          <cell r="B2270" t="str">
            <v>DOMINO</v>
          </cell>
          <cell r="C2270" t="str">
            <v>SPPMMS1223</v>
          </cell>
          <cell r="D2270"/>
          <cell r="E2270" t="str">
            <v>3-0160022SP</v>
          </cell>
          <cell r="F2270" t="str">
            <v>Electronics Sub Rack Assy</v>
          </cell>
        </row>
        <row r="2271">
          <cell r="B2271" t="str">
            <v>DOMINO</v>
          </cell>
          <cell r="C2271" t="str">
            <v>SPPMMS1197</v>
          </cell>
          <cell r="D2271"/>
          <cell r="E2271" t="str">
            <v>37753</v>
          </cell>
          <cell r="F2271" t="str">
            <v xml:space="preserve">Ink Manifold Assy </v>
          </cell>
        </row>
        <row r="2272">
          <cell r="B2272" t="str">
            <v>DOMINO</v>
          </cell>
          <cell r="C2272" t="str">
            <v>SPPMMS1221</v>
          </cell>
          <cell r="D2272"/>
          <cell r="E2272" t="str">
            <v>3-0160012SP</v>
          </cell>
          <cell r="F2272" t="str">
            <v>Power Supply Kit Spares</v>
          </cell>
        </row>
        <row r="2273">
          <cell r="B2273" t="str">
            <v>BUHLER</v>
          </cell>
          <cell r="C2273" t="str">
            <v>SPPMES1506</v>
          </cell>
          <cell r="D2273" t="str">
            <v>1974-001</v>
          </cell>
          <cell r="E2273" t="str">
            <v>MANW-11974-001</v>
          </cell>
          <cell r="F2273" t="str">
            <v>THREE PHASE MOTOR 0.75KW</v>
          </cell>
        </row>
        <row r="2274">
          <cell r="B2274" t="str">
            <v>BUHLER</v>
          </cell>
          <cell r="C2274" t="str">
            <v>SPPMMS8836</v>
          </cell>
          <cell r="D2274" t="str">
            <v>1835-001</v>
          </cell>
          <cell r="E2274" t="str">
            <v>MANW-11835-001</v>
          </cell>
          <cell r="F2274" t="str">
            <v>FILTER DRUM</v>
          </cell>
        </row>
        <row r="2275">
          <cell r="B2275" t="str">
            <v>DOMINO</v>
          </cell>
          <cell r="C2275" t="str">
            <v>SPPMMS1186</v>
          </cell>
          <cell r="D2275"/>
          <cell r="E2275" t="str">
            <v>11964</v>
          </cell>
          <cell r="F2275" t="str">
            <v>Filter Axial 80mm</v>
          </cell>
        </row>
        <row r="2276">
          <cell r="B2276" t="str">
            <v>DOMINO</v>
          </cell>
          <cell r="C2276" t="str">
            <v>N/A</v>
          </cell>
          <cell r="D2276"/>
          <cell r="E2276">
            <v>37837</v>
          </cell>
          <cell r="F2276" t="str">
            <v>CABLE</v>
          </cell>
        </row>
        <row r="2277">
          <cell r="B2277" t="str">
            <v>DOMINO</v>
          </cell>
          <cell r="C2277" t="str">
            <v>SPPMMS1229</v>
          </cell>
          <cell r="D2277"/>
          <cell r="E2277" t="str">
            <v>37761</v>
          </cell>
          <cell r="F2277" t="str">
            <v>Cable Assy</v>
          </cell>
        </row>
        <row r="2278">
          <cell r="B2278" t="str">
            <v>DOMINO</v>
          </cell>
          <cell r="C2278" t="str">
            <v>N/A</v>
          </cell>
          <cell r="D2278"/>
          <cell r="E2278">
            <v>13409</v>
          </cell>
          <cell r="F2278" t="str">
            <v>DRIVE END</v>
          </cell>
        </row>
        <row r="2279">
          <cell r="B2279" t="str">
            <v>DOMINO</v>
          </cell>
          <cell r="C2279" t="str">
            <v>N/A</v>
          </cell>
          <cell r="D2279"/>
          <cell r="E2279">
            <v>33135</v>
          </cell>
          <cell r="F2279" t="str">
            <v xml:space="preserve">KIT PRINT HEAD </v>
          </cell>
        </row>
        <row r="2280">
          <cell r="B2280" t="str">
            <v>DOMINO</v>
          </cell>
          <cell r="C2280" t="str">
            <v>N/A</v>
          </cell>
          <cell r="D2280"/>
          <cell r="E2280">
            <v>26266</v>
          </cell>
          <cell r="F2280" t="str">
            <v>NOZZLE PLATE</v>
          </cell>
        </row>
        <row r="2281">
          <cell r="B2281" t="str">
            <v>DOMINO</v>
          </cell>
          <cell r="C2281" t="str">
            <v>SPPMMS1201</v>
          </cell>
          <cell r="D2281"/>
          <cell r="E2281" t="str">
            <v>21131</v>
          </cell>
          <cell r="F2281" t="str">
            <v>Photocell Assy RC-04+5Pin AXR</v>
          </cell>
        </row>
        <row r="2282">
          <cell r="B2282" t="str">
            <v>DOMINO</v>
          </cell>
          <cell r="C2282" t="str">
            <v>SPPMMS1257</v>
          </cell>
          <cell r="D2282"/>
          <cell r="E2282" t="str">
            <v>11812</v>
          </cell>
          <cell r="F2282" t="str">
            <v>Photocell Assy RC04XT4 (Proximity Sensor)</v>
          </cell>
        </row>
        <row r="2283">
          <cell r="B2283" t="str">
            <v>DOMINO</v>
          </cell>
          <cell r="C2283" t="str">
            <v>N/A</v>
          </cell>
          <cell r="D2283"/>
          <cell r="E2283">
            <v>37435</v>
          </cell>
          <cell r="F2283" t="str">
            <v>PLATE</v>
          </cell>
        </row>
        <row r="2284">
          <cell r="B2284" t="str">
            <v>DOMINO</v>
          </cell>
          <cell r="C2284" t="str">
            <v>SPPMMS1229</v>
          </cell>
          <cell r="D2284"/>
          <cell r="E2284" t="str">
            <v>11916</v>
          </cell>
          <cell r="F2284" t="str">
            <v>CABLE ASSY FOR TERMINAL TYPE-64</v>
          </cell>
        </row>
        <row r="2285">
          <cell r="B2285" t="str">
            <v>DOMINO</v>
          </cell>
          <cell r="C2285" t="str">
            <v>SPPMMS6439</v>
          </cell>
          <cell r="D2285"/>
          <cell r="E2285">
            <v>33079</v>
          </cell>
          <cell r="F2285" t="str">
            <v>DIAPHRAGM NRV DISC 33079</v>
          </cell>
        </row>
        <row r="2286">
          <cell r="B2286" t="str">
            <v>DOMINO</v>
          </cell>
          <cell r="C2286" t="str">
            <v>N/A</v>
          </cell>
          <cell r="D2286"/>
          <cell r="E2286">
            <v>14664</v>
          </cell>
          <cell r="F2286" t="str">
            <v>FILTER</v>
          </cell>
        </row>
        <row r="2287">
          <cell r="B2287" t="str">
            <v>DOMINO</v>
          </cell>
          <cell r="C2287" t="str">
            <v>SPPMMS1191</v>
          </cell>
          <cell r="D2287"/>
          <cell r="E2287" t="str">
            <v>14600</v>
          </cell>
          <cell r="F2287" t="str">
            <v>Filter 20 Mic Pleated</v>
          </cell>
        </row>
        <row r="2288">
          <cell r="B2288" t="str">
            <v>DOMINO</v>
          </cell>
          <cell r="C2288" t="str">
            <v>SPPMMS4807</v>
          </cell>
          <cell r="D2288"/>
          <cell r="E2288" t="str">
            <v>0-4176</v>
          </cell>
          <cell r="F2288" t="str">
            <v>O RING EPDM 15.60 ID 1.78CS, 04176</v>
          </cell>
        </row>
        <row r="2289">
          <cell r="B2289" t="str">
            <v>DOMINO</v>
          </cell>
          <cell r="C2289" t="str">
            <v>N/A</v>
          </cell>
          <cell r="D2289"/>
          <cell r="E2289">
            <v>33676</v>
          </cell>
          <cell r="F2289" t="str">
            <v>POT ASSY</v>
          </cell>
        </row>
        <row r="2290">
          <cell r="B2290" t="str">
            <v>DOMINO</v>
          </cell>
          <cell r="C2290" t="str">
            <v>SPPMMS6301</v>
          </cell>
          <cell r="D2290"/>
          <cell r="E2290" t="str">
            <v>36610RE</v>
          </cell>
          <cell r="F2290" t="str">
            <v xml:space="preserve">RFB PUMPHEAD </v>
          </cell>
        </row>
        <row r="2291">
          <cell r="B2291" t="str">
            <v>DOMINO</v>
          </cell>
          <cell r="C2291" t="str">
            <v>SPPMMS1232</v>
          </cell>
          <cell r="D2291"/>
          <cell r="E2291" t="str">
            <v>29264</v>
          </cell>
          <cell r="F2291" t="str">
            <v>SO Micron CBX2</v>
          </cell>
        </row>
        <row r="2292">
          <cell r="B2292" t="str">
            <v>DOMINO</v>
          </cell>
          <cell r="C2292" t="str">
            <v>SPPMMS1246</v>
          </cell>
          <cell r="D2292"/>
          <cell r="E2292" t="str">
            <v>33107</v>
          </cell>
          <cell r="F2292" t="str">
            <v>SOLENOID ASSY</v>
          </cell>
        </row>
        <row r="2293">
          <cell r="B2293" t="str">
            <v>DOMINO</v>
          </cell>
          <cell r="C2293" t="str">
            <v>SPPMMS5698</v>
          </cell>
          <cell r="D2293"/>
          <cell r="E2293" t="str">
            <v>0-4076</v>
          </cell>
          <cell r="F2293" t="str">
            <v>SPRING COMPRESSION 2PSI ST, 04076</v>
          </cell>
        </row>
        <row r="2294">
          <cell r="B2294" t="str">
            <v>DOMINO</v>
          </cell>
          <cell r="C2294" t="str">
            <v>SPPMMS1233</v>
          </cell>
          <cell r="D2294"/>
          <cell r="E2294" t="str">
            <v>33825</v>
          </cell>
          <cell r="F2294" t="str">
            <v>Switch Pressure Assy</v>
          </cell>
        </row>
        <row r="2295">
          <cell r="B2295" t="str">
            <v>DOMINO</v>
          </cell>
          <cell r="C2295" t="str">
            <v>SPPMMS1189</v>
          </cell>
          <cell r="D2295"/>
          <cell r="E2295" t="str">
            <v>33826</v>
          </cell>
          <cell r="F2295" t="str">
            <v>Switch Vacuum Assy</v>
          </cell>
        </row>
        <row r="2296">
          <cell r="B2296" t="str">
            <v>DOMINO</v>
          </cell>
          <cell r="C2296" t="str">
            <v>SPPMMS1188</v>
          </cell>
          <cell r="D2296"/>
          <cell r="E2296" t="str">
            <v>14188</v>
          </cell>
          <cell r="F2296" t="str">
            <v>Valve Air Schrader NO59</v>
          </cell>
        </row>
        <row r="2297">
          <cell r="B2297" t="str">
            <v>DOMINO</v>
          </cell>
          <cell r="C2297" t="str">
            <v>SPPMMS1234</v>
          </cell>
          <cell r="D2297"/>
          <cell r="E2297" t="str">
            <v>14755</v>
          </cell>
          <cell r="F2297" t="str">
            <v>Washer</v>
          </cell>
        </row>
        <row r="2298">
          <cell r="B2298" t="str">
            <v>DOMINO</v>
          </cell>
          <cell r="C2298" t="str">
            <v>SPPMMS1242</v>
          </cell>
          <cell r="D2298"/>
          <cell r="E2298" t="str">
            <v>24025</v>
          </cell>
          <cell r="F2298" t="str">
            <v>WASHER FOR 1/8 ANACHEM</v>
          </cell>
        </row>
        <row r="2299">
          <cell r="B2299" t="str">
            <v>DOMINO</v>
          </cell>
          <cell r="C2299" t="str">
            <v>SPPMMS1240</v>
          </cell>
          <cell r="D2299"/>
          <cell r="E2299" t="str">
            <v>33072</v>
          </cell>
          <cell r="F2299" t="str">
            <v>ACCUMULATOR DIAPHRAGM</v>
          </cell>
        </row>
        <row r="2300">
          <cell r="B2300" t="str">
            <v>DOMINO</v>
          </cell>
          <cell r="C2300" t="str">
            <v>SPPMMS1187</v>
          </cell>
          <cell r="D2300"/>
          <cell r="E2300" t="str">
            <v>14174</v>
          </cell>
          <cell r="F2300" t="str">
            <v>Connector Male 4X1/8"BSP</v>
          </cell>
        </row>
        <row r="2301">
          <cell r="B2301" t="str">
            <v>DOMINO</v>
          </cell>
          <cell r="C2301" t="str">
            <v>SPPMMS1237</v>
          </cell>
          <cell r="D2301"/>
          <cell r="E2301" t="str">
            <v>14179</v>
          </cell>
          <cell r="F2301" t="str">
            <v>CONNECTOR MALE 6X1/8 "</v>
          </cell>
        </row>
        <row r="2302">
          <cell r="B2302" t="str">
            <v>DOMINO</v>
          </cell>
          <cell r="C2302" t="str">
            <v>SPPMMS1253</v>
          </cell>
          <cell r="D2302"/>
          <cell r="E2302" t="str">
            <v>67617</v>
          </cell>
          <cell r="F2302" t="str">
            <v>Gutter Tube Clamp Kit</v>
          </cell>
        </row>
        <row r="2303">
          <cell r="B2303" t="str">
            <v>DOMINO</v>
          </cell>
          <cell r="C2303" t="str">
            <v>SPPMMS1236</v>
          </cell>
          <cell r="D2303"/>
          <cell r="E2303" t="str">
            <v>14175</v>
          </cell>
          <cell r="F2303" t="str">
            <v>TUBE CONNECTORS 1/8 X 3MM</v>
          </cell>
        </row>
        <row r="2304">
          <cell r="B2304" t="str">
            <v>DOMINO</v>
          </cell>
          <cell r="C2304" t="str">
            <v>SPPMMS1231</v>
          </cell>
          <cell r="D2304"/>
          <cell r="E2304" t="str">
            <v>14173</v>
          </cell>
          <cell r="F2304" t="str">
            <v>TUBE ELBOW 1/8X4MM</v>
          </cell>
        </row>
        <row r="2305">
          <cell r="B2305" t="str">
            <v>DOMINO</v>
          </cell>
          <cell r="C2305" t="str">
            <v>SPPMMS1245</v>
          </cell>
          <cell r="D2305"/>
          <cell r="E2305" t="str">
            <v>3/16</v>
          </cell>
          <cell r="F2305" t="str">
            <v>POLY PIPE</v>
          </cell>
        </row>
        <row r="2306">
          <cell r="B2306" t="str">
            <v>DOMINO</v>
          </cell>
          <cell r="C2306" t="str">
            <v>SPPMMS1252</v>
          </cell>
          <cell r="D2306"/>
          <cell r="E2306" t="str">
            <v>40287</v>
          </cell>
          <cell r="F2306" t="str">
            <v>CABLE ASSY</v>
          </cell>
        </row>
        <row r="2307">
          <cell r="B2307" t="str">
            <v>DOMINO</v>
          </cell>
          <cell r="C2307" t="str">
            <v>SPPMMS1217</v>
          </cell>
          <cell r="D2307"/>
          <cell r="E2307">
            <v>45462</v>
          </cell>
          <cell r="F2307" t="str">
            <v>Drop Gen 75Micron Spares</v>
          </cell>
        </row>
        <row r="2308">
          <cell r="B2308" t="str">
            <v>UNION SPECIAL</v>
          </cell>
          <cell r="C2308" t="str">
            <v>SPPMMS1205</v>
          </cell>
          <cell r="D2308"/>
          <cell r="E2308">
            <v>10152</v>
          </cell>
          <cell r="F2308" t="str">
            <v xml:space="preserve">Filter Mains Switch </v>
          </cell>
        </row>
        <row r="2309">
          <cell r="B2309" t="str">
            <v>DOMINO</v>
          </cell>
          <cell r="C2309" t="str">
            <v>SPPMMS1256</v>
          </cell>
          <cell r="D2309"/>
          <cell r="E2309" t="str">
            <v>37715</v>
          </cell>
          <cell r="F2309" t="str">
            <v>Front Panel Ribbon Cable Assy</v>
          </cell>
        </row>
        <row r="2310">
          <cell r="B2310" t="str">
            <v>DOMINO</v>
          </cell>
          <cell r="C2310" t="str">
            <v>SPPMMS1211</v>
          </cell>
          <cell r="D2310"/>
          <cell r="E2310">
            <v>12170</v>
          </cell>
          <cell r="F2310" t="str">
            <v xml:space="preserve">H.V. Power Supply </v>
          </cell>
        </row>
        <row r="2311">
          <cell r="B2311" t="str">
            <v>DOMINO</v>
          </cell>
          <cell r="C2311" t="str">
            <v>SPPMMS1254</v>
          </cell>
          <cell r="D2311"/>
          <cell r="E2311" t="str">
            <v>37714</v>
          </cell>
          <cell r="F2311" t="str">
            <v>Ink System PCB R/Cable Assy</v>
          </cell>
        </row>
        <row r="2312">
          <cell r="B2312" t="str">
            <v>DOMINO</v>
          </cell>
          <cell r="C2312" t="str">
            <v>SPPMMS1198</v>
          </cell>
          <cell r="D2312"/>
          <cell r="E2312" t="str">
            <v>37754</v>
          </cell>
          <cell r="F2312" t="str">
            <v>Makeup Manifold Assy</v>
          </cell>
        </row>
        <row r="2313">
          <cell r="B2313" t="str">
            <v>DOMINO</v>
          </cell>
          <cell r="C2313" t="str">
            <v>SPPMMS1226</v>
          </cell>
          <cell r="D2313"/>
          <cell r="E2313" t="str">
            <v>06035</v>
          </cell>
          <cell r="F2313" t="str">
            <v>O RING DROP GENERATOR</v>
          </cell>
        </row>
        <row r="2314">
          <cell r="B2314" t="str">
            <v>DOMINO</v>
          </cell>
          <cell r="C2314" t="str">
            <v>SPPMMS1195</v>
          </cell>
          <cell r="D2314"/>
          <cell r="E2314" t="str">
            <v>33675</v>
          </cell>
          <cell r="F2314" t="str">
            <v>Pot Assy Width 10K</v>
          </cell>
        </row>
        <row r="2315">
          <cell r="B2315" t="str">
            <v>DOMINO</v>
          </cell>
          <cell r="C2315" t="str">
            <v>SPPMMS1208</v>
          </cell>
          <cell r="D2315"/>
          <cell r="E2315">
            <v>14780</v>
          </cell>
          <cell r="F2315" t="str">
            <v>Solenoid Valve 2Way 24V 3.8W</v>
          </cell>
        </row>
        <row r="2316">
          <cell r="B2316" t="str">
            <v>DOMINO</v>
          </cell>
          <cell r="C2316" t="str">
            <v>N/A</v>
          </cell>
          <cell r="D2316"/>
          <cell r="E2316">
            <v>37400</v>
          </cell>
          <cell r="F2316" t="str">
            <v>STARTER KIT</v>
          </cell>
        </row>
        <row r="2317">
          <cell r="B2317" t="str">
            <v>BUHLER</v>
          </cell>
          <cell r="C2317" t="str">
            <v>SPPMMS4307</v>
          </cell>
          <cell r="D2317"/>
          <cell r="E2317" t="str">
            <v>TUBECONNECTORS</v>
          </cell>
          <cell r="F2317" t="str">
            <v>TUBE CONNECTORS</v>
          </cell>
        </row>
        <row r="2318">
          <cell r="B2318" t="str">
            <v>DOMINO</v>
          </cell>
          <cell r="C2318" t="str">
            <v>N/A</v>
          </cell>
          <cell r="D2318"/>
          <cell r="E2318" t="str">
            <v>0-6037</v>
          </cell>
          <cell r="F2318" t="str">
            <v>WASHER</v>
          </cell>
        </row>
        <row r="2319">
          <cell r="B2319" t="str">
            <v>DOMINO</v>
          </cell>
          <cell r="C2319" t="str">
            <v>SPPMMS1206</v>
          </cell>
          <cell r="D2319"/>
          <cell r="E2319">
            <v>14547</v>
          </cell>
          <cell r="F2319" t="str">
            <v>2 Inch Eye Glass</v>
          </cell>
        </row>
        <row r="2320">
          <cell r="B2320" t="str">
            <v>DOMINO</v>
          </cell>
          <cell r="C2320" t="str">
            <v>SPPMMS1230</v>
          </cell>
          <cell r="D2320"/>
          <cell r="E2320" t="str">
            <v>14155</v>
          </cell>
          <cell r="F2320" t="str">
            <v>ANACHEM CONNECTOR</v>
          </cell>
        </row>
        <row r="2321">
          <cell r="B2321" t="str">
            <v>DOMINO</v>
          </cell>
          <cell r="C2321" t="str">
            <v>SPPMMS3043</v>
          </cell>
          <cell r="D2321"/>
          <cell r="E2321">
            <v>45411</v>
          </cell>
          <cell r="F2321" t="str">
            <v>CHARGE ELECTRODE ASSY 75MIC</v>
          </cell>
        </row>
        <row r="2322">
          <cell r="B2322" t="str">
            <v>DOMINO</v>
          </cell>
          <cell r="C2322" t="str">
            <v>SPPMES1399</v>
          </cell>
          <cell r="D2322"/>
          <cell r="E2322">
            <v>36703</v>
          </cell>
          <cell r="F2322" t="str">
            <v xml:space="preserve">DEFLECTOR PLATE ASSEMBLY </v>
          </cell>
        </row>
        <row r="2323">
          <cell r="B2323" t="str">
            <v>UNION SPECIAL</v>
          </cell>
          <cell r="C2323" t="str">
            <v>SPPMMS1255</v>
          </cell>
          <cell r="D2323"/>
          <cell r="E2323" t="str">
            <v>37713</v>
          </cell>
          <cell r="F2323" t="str">
            <v>E.I PCB R/Cable Assy</v>
          </cell>
        </row>
        <row r="2324">
          <cell r="B2324" t="str">
            <v>DOMINO</v>
          </cell>
          <cell r="C2324" t="str">
            <v>SPPMMS1216</v>
          </cell>
          <cell r="D2324"/>
          <cell r="E2324" t="str">
            <v>SE36610</v>
          </cell>
          <cell r="F2324" t="str">
            <v>Exchange Pump Assy 380 Drive</v>
          </cell>
        </row>
        <row r="2325">
          <cell r="B2325" t="str">
            <v>DOMINO</v>
          </cell>
          <cell r="C2325" t="str">
            <v>SPPMMS5638</v>
          </cell>
          <cell r="D2325"/>
          <cell r="E2325">
            <v>67656</v>
          </cell>
          <cell r="F2325" t="str">
            <v>FAN ASSY 38MM</v>
          </cell>
        </row>
        <row r="2326">
          <cell r="B2326" t="str">
            <v>DOMINO</v>
          </cell>
          <cell r="C2326" t="str">
            <v>SPPMMS1200</v>
          </cell>
          <cell r="D2326"/>
          <cell r="E2326" t="str">
            <v>5-0161134</v>
          </cell>
          <cell r="F2326" t="str">
            <v>Holster Clamp / Fixings Assy</v>
          </cell>
        </row>
        <row r="2327">
          <cell r="B2327" t="str">
            <v>DOMINO</v>
          </cell>
          <cell r="C2327" t="str">
            <v>SPPMES1253</v>
          </cell>
          <cell r="D2327"/>
          <cell r="E2327">
            <v>10610</v>
          </cell>
          <cell r="F2327" t="str">
            <v>LAMP 24V AMBER TO SPEC 10610</v>
          </cell>
        </row>
        <row r="2328">
          <cell r="B2328" t="str">
            <v>DOMINO</v>
          </cell>
          <cell r="C2328" t="str">
            <v>SPPMMS1215</v>
          </cell>
          <cell r="D2328"/>
          <cell r="E2328">
            <v>37744</v>
          </cell>
          <cell r="F2328" t="str">
            <v xml:space="preserve">Mains Switch Assembly </v>
          </cell>
        </row>
        <row r="2329">
          <cell r="B2329" t="str">
            <v>DOMINO</v>
          </cell>
          <cell r="C2329" t="str">
            <v>SPPMES1400</v>
          </cell>
          <cell r="D2329"/>
          <cell r="E2329" t="str">
            <v xml:space="preserve"> EPT039372SP</v>
          </cell>
          <cell r="F2329" t="str">
            <v>MJ FAN KIT SPARE</v>
          </cell>
        </row>
        <row r="2330">
          <cell r="B2330" t="str">
            <v>DOMINO</v>
          </cell>
          <cell r="C2330" t="str">
            <v>SPPMMS1241</v>
          </cell>
          <cell r="D2330"/>
          <cell r="E2330" t="str">
            <v>33436</v>
          </cell>
          <cell r="F2330" t="str">
            <v>Nozzle Plate 32mm</v>
          </cell>
        </row>
        <row r="2331">
          <cell r="B2331" t="str">
            <v>DOMINO</v>
          </cell>
          <cell r="C2331" t="str">
            <v>SPPMMS6303</v>
          </cell>
          <cell r="D2331"/>
          <cell r="E2331">
            <v>14455</v>
          </cell>
          <cell r="F2331" t="str">
            <v>NUT 6MM JACO</v>
          </cell>
        </row>
        <row r="2332">
          <cell r="B2332" t="str">
            <v>DOMINO</v>
          </cell>
          <cell r="C2332" t="str">
            <v>SPPMMS1247</v>
          </cell>
          <cell r="D2332"/>
          <cell r="E2332" t="str">
            <v>33234</v>
          </cell>
          <cell r="F2332" t="str">
            <v>PLUNGER SLUG</v>
          </cell>
        </row>
        <row r="2333">
          <cell r="B2333" t="str">
            <v>DOMINO</v>
          </cell>
          <cell r="C2333" t="str">
            <v>SPPMMS1209</v>
          </cell>
          <cell r="D2333"/>
          <cell r="E2333">
            <v>37758</v>
          </cell>
          <cell r="F2333" t="str">
            <v>POWER SUPPLY UNIT ASSY, 37758</v>
          </cell>
        </row>
        <row r="2334">
          <cell r="B2334" t="str">
            <v>DOMINO</v>
          </cell>
          <cell r="C2334" t="str">
            <v>SPPMMS1258</v>
          </cell>
          <cell r="D2334"/>
          <cell r="E2334" t="str">
            <v>37731</v>
          </cell>
          <cell r="F2334" t="str">
            <v>Pressure Transducer Assy</v>
          </cell>
        </row>
        <row r="2335">
          <cell r="B2335" t="str">
            <v>DOMINO</v>
          </cell>
          <cell r="C2335" t="str">
            <v>SPPMMS1251</v>
          </cell>
          <cell r="D2335"/>
          <cell r="E2335">
            <v>36140</v>
          </cell>
          <cell r="F2335" t="str">
            <v>PRINTER CONNECTION ROD</v>
          </cell>
        </row>
        <row r="2336">
          <cell r="B2336" t="str">
            <v>DOMINO</v>
          </cell>
          <cell r="C2336" t="str">
            <v>SPPMMS1228</v>
          </cell>
          <cell r="D2336"/>
          <cell r="E2336" t="str">
            <v>11067</v>
          </cell>
          <cell r="F2336" t="str">
            <v>SOCKET 12 WAY</v>
          </cell>
        </row>
        <row r="2337">
          <cell r="B2337" t="str">
            <v>DOMINO</v>
          </cell>
          <cell r="C2337" t="str">
            <v>SPPMES1401</v>
          </cell>
          <cell r="D2337"/>
          <cell r="E2337">
            <v>11377</v>
          </cell>
          <cell r="F2337" t="str">
            <v>SWITCH M/JET BLEED 11377</v>
          </cell>
        </row>
        <row r="2338">
          <cell r="B2338" t="str">
            <v>DOMINO</v>
          </cell>
          <cell r="C2338" t="str">
            <v>SPPMMS6302</v>
          </cell>
          <cell r="D2338"/>
          <cell r="E2338">
            <v>33529</v>
          </cell>
          <cell r="F2338" t="str">
            <v xml:space="preserve">VALVE HAND ASSY </v>
          </cell>
        </row>
        <row r="2339">
          <cell r="B2339" t="str">
            <v>DOMINO</v>
          </cell>
          <cell r="C2339" t="str">
            <v>CNPRIN0100</v>
          </cell>
          <cell r="D2339"/>
          <cell r="E2339">
            <v>14563</v>
          </cell>
          <cell r="F2339" t="str">
            <v>Wash Bottle 250ML</v>
          </cell>
        </row>
        <row r="2340">
          <cell r="B2340" t="str">
            <v>DOMINO</v>
          </cell>
          <cell r="C2340" t="str">
            <v>SPPMMS1192</v>
          </cell>
          <cell r="D2340"/>
          <cell r="E2340" t="str">
            <v>14831</v>
          </cell>
          <cell r="F2340" t="str">
            <v xml:space="preserve">Filter 5 Micron </v>
          </cell>
        </row>
        <row r="2341">
          <cell r="B2341" t="str">
            <v>DOMINO</v>
          </cell>
          <cell r="C2341" t="str">
            <v>SPPMMS1238</v>
          </cell>
          <cell r="D2341"/>
          <cell r="E2341" t="str">
            <v>29265</v>
          </cell>
          <cell r="F2341" t="str">
            <v>FILTER KIT 20M</v>
          </cell>
        </row>
        <row r="2342">
          <cell r="B2342" t="str">
            <v>DOMINO</v>
          </cell>
          <cell r="C2342" t="str">
            <v>SPPMMS1239</v>
          </cell>
          <cell r="D2342"/>
          <cell r="E2342" t="str">
            <v>29273</v>
          </cell>
          <cell r="F2342" t="str">
            <v>FILTER KIT NO3 REPLACEMENT 5M</v>
          </cell>
        </row>
        <row r="2343">
          <cell r="B2343" t="str">
            <v>DOMINO</v>
          </cell>
          <cell r="C2343" t="str">
            <v>SPPMMS1243</v>
          </cell>
          <cell r="D2343"/>
          <cell r="E2343" t="str">
            <v>06012</v>
          </cell>
          <cell r="F2343" t="str">
            <v>O Ring</v>
          </cell>
        </row>
        <row r="2344">
          <cell r="B2344" t="str">
            <v>DOMINO</v>
          </cell>
          <cell r="C2344" t="str">
            <v>SPPMMS1184</v>
          </cell>
          <cell r="D2344"/>
          <cell r="E2344" t="str">
            <v>04158</v>
          </cell>
          <cell r="F2344" t="str">
            <v>O Ring EPDM 16.60</v>
          </cell>
        </row>
        <row r="2345">
          <cell r="B2345" t="str">
            <v>BUHLER</v>
          </cell>
          <cell r="C2345" t="str">
            <v>SPPMMS0176</v>
          </cell>
          <cell r="D2345"/>
          <cell r="E2345" t="str">
            <v>94113</v>
          </cell>
          <cell r="F2345" t="str">
            <v>BELT 890X300</v>
          </cell>
        </row>
        <row r="2346">
          <cell r="B2346" t="str">
            <v>BUHLER</v>
          </cell>
          <cell r="C2346" t="str">
            <v>SPPMMS0175</v>
          </cell>
          <cell r="D2346"/>
          <cell r="E2346" t="str">
            <v>98201</v>
          </cell>
          <cell r="F2346" t="str">
            <v>1/8 OD PTFE TUBE</v>
          </cell>
        </row>
        <row r="2347">
          <cell r="B2347" t="str">
            <v>DOMINO</v>
          </cell>
          <cell r="C2347" t="str">
            <v>SPPMMS1196</v>
          </cell>
          <cell r="D2347"/>
          <cell r="E2347" t="str">
            <v>37708</v>
          </cell>
          <cell r="F2347" t="str">
            <v>Air Filter Assy</v>
          </cell>
        </row>
        <row r="2348">
          <cell r="B2348" t="str">
            <v>DOMINO</v>
          </cell>
          <cell r="C2348" t="str">
            <v>SPPMMS1199</v>
          </cell>
          <cell r="D2348"/>
          <cell r="E2348" t="str">
            <v>37940</v>
          </cell>
          <cell r="F2348" t="str">
            <v>Bulk Head Filter 10U</v>
          </cell>
        </row>
        <row r="2349">
          <cell r="B2349" t="str">
            <v>DOMINO</v>
          </cell>
          <cell r="C2349" t="str">
            <v>SPPMMS1250</v>
          </cell>
          <cell r="D2349"/>
          <cell r="E2349" t="str">
            <v>36025</v>
          </cell>
          <cell r="F2349" t="str">
            <v>CORNELIUS</v>
          </cell>
        </row>
        <row r="2350">
          <cell r="B2350" t="str">
            <v>DOMINO</v>
          </cell>
          <cell r="C2350" t="str">
            <v>SPPMMS1244</v>
          </cell>
          <cell r="D2350"/>
          <cell r="E2350" t="str">
            <v>48110</v>
          </cell>
          <cell r="F2350" t="str">
            <v>POLY PIPE</v>
          </cell>
        </row>
        <row r="2351">
          <cell r="B2351" t="str">
            <v>DOMINO</v>
          </cell>
          <cell r="C2351" t="str">
            <v>SPPMMS1213</v>
          </cell>
          <cell r="D2351"/>
          <cell r="E2351" t="str">
            <v>3-0130052SP</v>
          </cell>
          <cell r="F2351" t="str">
            <v xml:space="preserve">Ink System PCB Assy A Series </v>
          </cell>
        </row>
        <row r="2352">
          <cell r="B2352" t="str">
            <v>DOMINO</v>
          </cell>
          <cell r="C2352" t="str">
            <v>SPPMMS1212</v>
          </cell>
          <cell r="D2352"/>
          <cell r="E2352" t="str">
            <v>37711RE</v>
          </cell>
          <cell r="F2352" t="str">
            <v xml:space="preserve">PCB Assy Control Assy A Series </v>
          </cell>
        </row>
        <row r="2353">
          <cell r="B2353" t="str">
            <v>DOMINO</v>
          </cell>
          <cell r="C2353" t="str">
            <v>SPPMMS1224</v>
          </cell>
          <cell r="D2353"/>
          <cell r="E2353">
            <v>25109</v>
          </cell>
          <cell r="F2353" t="str">
            <v>PCB Assy External Interface</v>
          </cell>
        </row>
        <row r="2354">
          <cell r="B2354" t="str">
            <v>DOMINO</v>
          </cell>
          <cell r="C2354" t="str">
            <v>SPPMMS1202</v>
          </cell>
          <cell r="D2354"/>
          <cell r="E2354">
            <v>23139</v>
          </cell>
          <cell r="F2354" t="str">
            <v>PCB Serial Interface MK6</v>
          </cell>
        </row>
        <row r="2355">
          <cell r="B2355" t="str">
            <v>DOMINO</v>
          </cell>
          <cell r="C2355" t="str">
            <v>SPPMMS1204</v>
          </cell>
          <cell r="D2355"/>
          <cell r="E2355" t="str">
            <v>33519A</v>
          </cell>
          <cell r="F2355" t="str">
            <v>Print Head Assy Short 32mm</v>
          </cell>
        </row>
        <row r="2356">
          <cell r="B2356" t="str">
            <v>DOMINO</v>
          </cell>
          <cell r="C2356" t="str">
            <v>SPPMMS1259</v>
          </cell>
          <cell r="D2356"/>
          <cell r="E2356" t="str">
            <v>11286</v>
          </cell>
          <cell r="F2356" t="str">
            <v>AC Axial Fan 115V</v>
          </cell>
        </row>
        <row r="2357">
          <cell r="B2357" t="str">
            <v>DOMINO</v>
          </cell>
          <cell r="C2357" t="str">
            <v>SPPMMS1210</v>
          </cell>
          <cell r="D2357"/>
          <cell r="E2357">
            <v>26747</v>
          </cell>
          <cell r="F2357" t="str">
            <v>Drive Rod Assy 62KHZ</v>
          </cell>
        </row>
        <row r="2358">
          <cell r="B2358" t="str">
            <v>DOMINO</v>
          </cell>
          <cell r="C2358" t="str">
            <v>SPPMMS1214</v>
          </cell>
          <cell r="D2358"/>
          <cell r="E2358">
            <v>13492</v>
          </cell>
          <cell r="F2358" t="str">
            <v xml:space="preserve">Filter Mains </v>
          </cell>
        </row>
        <row r="2359">
          <cell r="B2359" t="str">
            <v>DOMINO</v>
          </cell>
          <cell r="C2359" t="str">
            <v>SPPMMS1194</v>
          </cell>
          <cell r="D2359"/>
          <cell r="E2359" t="str">
            <v>23135</v>
          </cell>
          <cell r="F2359" t="str">
            <v>PCB Solenoid Driver Macrojet</v>
          </cell>
        </row>
        <row r="2360">
          <cell r="B2360" t="str">
            <v>DOMINO</v>
          </cell>
          <cell r="C2360" t="str">
            <v>SPPMMS1219</v>
          </cell>
          <cell r="D2360"/>
          <cell r="E2360" t="str">
            <v>3-0130050SP</v>
          </cell>
          <cell r="F2360" t="str">
            <v>PEC PCB Assy A Series Duo</v>
          </cell>
        </row>
        <row r="2361">
          <cell r="B2361" t="str">
            <v>DOMINO</v>
          </cell>
          <cell r="C2361" t="str">
            <v>SPPMMS1190</v>
          </cell>
          <cell r="D2361"/>
          <cell r="E2361" t="str">
            <v>33690</v>
          </cell>
          <cell r="F2361" t="str">
            <v xml:space="preserve">Pump Assy Kit </v>
          </cell>
        </row>
        <row r="2362">
          <cell r="B2362" t="str">
            <v>DOMINO</v>
          </cell>
          <cell r="C2362" t="str">
            <v>SPPMMS1220</v>
          </cell>
          <cell r="D2362"/>
          <cell r="E2362" t="str">
            <v>3-0130024SP</v>
          </cell>
          <cell r="F2362" t="str">
            <v>SBC PCB Assy Spares</v>
          </cell>
        </row>
        <row r="2363">
          <cell r="B2363" t="str">
            <v>DOMINO</v>
          </cell>
          <cell r="C2363" t="str">
            <v>SPPMMS1222</v>
          </cell>
          <cell r="D2363"/>
          <cell r="E2363" t="str">
            <v>3-0130009SP</v>
          </cell>
          <cell r="F2363" t="str">
            <v>STD External Interface PCB Assy</v>
          </cell>
        </row>
        <row r="2364">
          <cell r="B2364" t="str">
            <v>DOMINO</v>
          </cell>
          <cell r="C2364" t="str">
            <v>N/A</v>
          </cell>
          <cell r="D2364"/>
          <cell r="E2364" t="str">
            <v>0-4183</v>
          </cell>
          <cell r="F2364" t="str">
            <v>EPR O RING</v>
          </cell>
        </row>
        <row r="2365">
          <cell r="B2365" t="str">
            <v>DOMINO</v>
          </cell>
          <cell r="C2365" t="str">
            <v>N/A</v>
          </cell>
          <cell r="D2365"/>
          <cell r="E2365" t="str">
            <v>0-4166</v>
          </cell>
          <cell r="F2365" t="str">
            <v>EPR O RING</v>
          </cell>
        </row>
        <row r="2366">
          <cell r="B2366" t="str">
            <v>DOMINO</v>
          </cell>
          <cell r="C2366" t="str">
            <v>SPPMMS1225</v>
          </cell>
          <cell r="D2366"/>
          <cell r="E2366" t="str">
            <v>0-4164</v>
          </cell>
          <cell r="F2366" t="str">
            <v>EPR O RING, 04164</v>
          </cell>
        </row>
        <row r="2367">
          <cell r="B2367" t="str">
            <v>DOMINO</v>
          </cell>
          <cell r="C2367" t="str">
            <v>N/A</v>
          </cell>
          <cell r="D2367"/>
          <cell r="E2367" t="str">
            <v>0-4150</v>
          </cell>
          <cell r="F2367" t="str">
            <v>O RING</v>
          </cell>
        </row>
        <row r="2368">
          <cell r="B2368" t="str">
            <v>DOMINO</v>
          </cell>
          <cell r="C2368" t="str">
            <v>SPPMMS1185</v>
          </cell>
          <cell r="D2368"/>
          <cell r="E2368" t="str">
            <v>04184</v>
          </cell>
          <cell r="F2368" t="str">
            <v>O Ring EPDM 23.53</v>
          </cell>
        </row>
        <row r="2369">
          <cell r="B2369" t="str">
            <v>ASSI</v>
          </cell>
          <cell r="C2369" t="str">
            <v>SPPMES1709</v>
          </cell>
          <cell r="D2369" t="str">
            <v>160MLD4</v>
          </cell>
          <cell r="E2369" t="str">
            <v>HXF+160MLD4</v>
          </cell>
          <cell r="F2369" t="str">
            <v>Motor Inclined Conveyor 11KW,RPM1455</v>
          </cell>
        </row>
        <row r="2370">
          <cell r="B2370" t="str">
            <v>BUHLER</v>
          </cell>
          <cell r="C2370" t="str">
            <v>SPPMMS4310</v>
          </cell>
          <cell r="D2370"/>
          <cell r="E2370" t="str">
            <v>MWTK-82045-510</v>
          </cell>
          <cell r="F2370" t="str">
            <v>CONVEYING BELT 500X4788 MM</v>
          </cell>
        </row>
        <row r="2371">
          <cell r="B2371" t="str">
            <v>BUHLER</v>
          </cell>
          <cell r="C2371" t="str">
            <v>SPPMMS4309</v>
          </cell>
          <cell r="D2371"/>
          <cell r="E2371" t="str">
            <v>UNR-78101-622</v>
          </cell>
          <cell r="F2371" t="str">
            <v>Conveying Belt Width B=600 NNT-10EBU (3.41mtr)</v>
          </cell>
        </row>
        <row r="2372">
          <cell r="B2372" t="str">
            <v>BUHLER</v>
          </cell>
          <cell r="C2372" t="str">
            <v>SPPMMS4312</v>
          </cell>
          <cell r="D2372"/>
          <cell r="E2372" t="str">
            <v>MWTK-82045-320</v>
          </cell>
          <cell r="F2372" t="str">
            <v>CONVEYOR BELT 500 X 8088 MM L</v>
          </cell>
        </row>
        <row r="2373">
          <cell r="B2373" t="str">
            <v>BUHLER</v>
          </cell>
          <cell r="C2373" t="str">
            <v>SPPMMS0177</v>
          </cell>
          <cell r="D2373"/>
          <cell r="E2373" t="str">
            <v>9463</v>
          </cell>
          <cell r="F2373" t="str">
            <v>BELT F 10</v>
          </cell>
        </row>
        <row r="2374">
          <cell r="B2374" t="str">
            <v>BUHLER</v>
          </cell>
          <cell r="C2374" t="str">
            <v>SPPMMS4311</v>
          </cell>
          <cell r="D2374" t="str">
            <v/>
          </cell>
          <cell r="E2374" t="str">
            <v>UNM-29007-003</v>
          </cell>
          <cell r="F2374" t="str">
            <v xml:space="preserve">CONVEYOR BELT 600 X 3410MM, </v>
          </cell>
        </row>
        <row r="2375">
          <cell r="B2375" t="str">
            <v>BUHLER</v>
          </cell>
          <cell r="C2375" t="str">
            <v>SPPMMS4314</v>
          </cell>
          <cell r="D2375"/>
          <cell r="E2375" t="str">
            <v>UVV-00089-201</v>
          </cell>
          <cell r="F2375" t="str">
            <v>Covering belt B=650MM, ep 200/2, endless length= 2.55m</v>
          </cell>
        </row>
        <row r="2376">
          <cell r="B2376" t="str">
            <v>BUHLER</v>
          </cell>
          <cell r="C2376" t="str">
            <v>SPPMMS4308</v>
          </cell>
          <cell r="D2376"/>
          <cell r="E2376" t="str">
            <v>UXF-93000-082</v>
          </cell>
          <cell r="F2376" t="str">
            <v>Suspension Rod D=16X2500</v>
          </cell>
        </row>
        <row r="2377">
          <cell r="B2377" t="str">
            <v>BUHLER</v>
          </cell>
          <cell r="C2377" t="str">
            <v>SPPMMS5375</v>
          </cell>
          <cell r="D2377"/>
          <cell r="E2377" t="str">
            <v>MNSG-83578-850</v>
          </cell>
          <cell r="F2377" t="str">
            <v>SCREW SHAFT 100 RIGHT PROGRESSIVE MNSG-83578-850</v>
          </cell>
        </row>
        <row r="2378">
          <cell r="B2378" t="str">
            <v>BUHLER</v>
          </cell>
          <cell r="C2378" t="str">
            <v>SPPMMS4336</v>
          </cell>
          <cell r="D2378"/>
          <cell r="E2378" t="str">
            <v>UYZ-34256-411</v>
          </cell>
          <cell r="F2378" t="str">
            <v>Rubber belt (UVV-00101-278)</v>
          </cell>
        </row>
        <row r="2379">
          <cell r="B2379" t="str">
            <v>BUHLER</v>
          </cell>
          <cell r="C2379" t="str">
            <v>SPPMMS5024</v>
          </cell>
          <cell r="D2379"/>
          <cell r="E2379" t="str">
            <v>MWPX-30059-010</v>
          </cell>
          <cell r="F2379" t="str">
            <v xml:space="preserve">SIDE WALL L=1480 </v>
          </cell>
        </row>
        <row r="2380">
          <cell r="B2380" t="str">
            <v>BUHLER</v>
          </cell>
          <cell r="C2380" t="str">
            <v>SPPMMS5025</v>
          </cell>
          <cell r="D2380"/>
          <cell r="E2380" t="str">
            <v>MWPX-30059-020</v>
          </cell>
          <cell r="F2380" t="str">
            <v xml:space="preserve">SIDE WALL L=2980 </v>
          </cell>
        </row>
        <row r="2381">
          <cell r="B2381" t="str">
            <v>BUHLER</v>
          </cell>
          <cell r="C2381" t="str">
            <v>SPPMMS7577</v>
          </cell>
          <cell r="D2381" t="str">
            <v>2124-810</v>
          </cell>
          <cell r="E2381" t="str">
            <v>MHXF-82124-810</v>
          </cell>
          <cell r="F2381" t="str">
            <v>ROTOR 30/150</v>
          </cell>
        </row>
        <row r="2382">
          <cell r="B2382" t="str">
            <v>BUHLER</v>
          </cell>
          <cell r="C2382" t="str">
            <v>SPPMES1748</v>
          </cell>
          <cell r="D2382" t="str">
            <v>3000-820</v>
          </cell>
          <cell r="E2382" t="str">
            <v>MZVE-93000-820</v>
          </cell>
          <cell r="F2382" t="str">
            <v>VIBRATORY TRAY FEEDER MZVE-220</v>
          </cell>
        </row>
        <row r="2383">
          <cell r="B2383" t="str">
            <v>BUHLER</v>
          </cell>
          <cell r="C2383" t="str">
            <v>SPPMMS4315</v>
          </cell>
          <cell r="D2383"/>
          <cell r="E2383" t="str">
            <v>UXM-29007-003</v>
          </cell>
          <cell r="F2383" t="str">
            <v>CONVEYOR BELT 10760 MM</v>
          </cell>
        </row>
        <row r="2384">
          <cell r="B2384" t="str">
            <v>BUHLER</v>
          </cell>
          <cell r="C2384" t="str">
            <v>SPPMMS0179</v>
          </cell>
          <cell r="D2384"/>
          <cell r="E2384" t="str">
            <v>UXM-29008-001</v>
          </cell>
          <cell r="F2384" t="str">
            <v>DEFLECTION BELT RAPPTEX</v>
          </cell>
        </row>
        <row r="2385">
          <cell r="B2385" t="str">
            <v>PRODUCTION</v>
          </cell>
          <cell r="C2385" t="str">
            <v>CNPMFS0021</v>
          </cell>
          <cell r="D2385"/>
          <cell r="E2385" t="str">
            <v>MTRA-83040-810</v>
          </cell>
          <cell r="F2385" t="str">
            <v>INLET HOSE</v>
          </cell>
        </row>
        <row r="2386">
          <cell r="B2386" t="str">
            <v>BUHLER</v>
          </cell>
          <cell r="C2386" t="str">
            <v>SPPMMS4392</v>
          </cell>
          <cell r="D2386"/>
          <cell r="E2386" t="str">
            <v>UVV-00085-286</v>
          </cell>
          <cell r="F2386" t="str">
            <v>Set of spare V-belt Profile XPC LW 4250mm,1 Set=7 pieces</v>
          </cell>
        </row>
        <row r="2387">
          <cell r="B2387" t="str">
            <v>PRODUCTION</v>
          </cell>
          <cell r="C2387" t="str">
            <v>CNPMCL0001</v>
          </cell>
          <cell r="D2387"/>
          <cell r="E2387" t="str">
            <v>3100-1020-000-01</v>
          </cell>
          <cell r="F2387" t="str">
            <v>Cotton Cleaner,Red/Green Thread</v>
          </cell>
        </row>
        <row r="2388">
          <cell r="B2388" t="str">
            <v>PRODUCTION</v>
          </cell>
          <cell r="C2388" t="str">
            <v>CNPMFS0015</v>
          </cell>
          <cell r="D2388"/>
          <cell r="E2388" t="str">
            <v>3100-2026-079-00</v>
          </cell>
          <cell r="F2388" t="str">
            <v>Filter Sleeve 120X2440/2435MM 3100-2026-079-00</v>
          </cell>
        </row>
        <row r="2389">
          <cell r="B2389" t="str">
            <v>SEFAR</v>
          </cell>
          <cell r="C2389" t="str">
            <v>CNPMFS0016</v>
          </cell>
          <cell r="D2389"/>
          <cell r="E2389" t="str">
            <v>3100-2026-130-00</v>
          </cell>
          <cell r="F2389" t="str">
            <v>Filter Sleeve 120X3000MM 3100-2026-130-00</v>
          </cell>
        </row>
        <row r="2390">
          <cell r="B2390" t="str">
            <v>PRODUCTION</v>
          </cell>
          <cell r="C2390" t="str">
            <v>CNPMGN0036</v>
          </cell>
          <cell r="D2390" t="str">
            <v>200ML</v>
          </cell>
          <cell r="E2390" t="str">
            <v>3100-6502-000-00</v>
          </cell>
          <cell r="F2390" t="str">
            <v>Quicktal Accelerator spray 200ml</v>
          </cell>
        </row>
        <row r="2391">
          <cell r="B2391" t="str">
            <v>PRODUCTION</v>
          </cell>
          <cell r="C2391" t="str">
            <v>CNPMGN0001</v>
          </cell>
          <cell r="D2391"/>
          <cell r="E2391" t="str">
            <v>3100-5600-050-01</v>
          </cell>
          <cell r="F2391" t="str">
            <v>Quicktal Glue Low Viscosity 50g 3100-5600-050-01</v>
          </cell>
        </row>
        <row r="2392">
          <cell r="B2392" t="str">
            <v>PRODUCTION</v>
          </cell>
          <cell r="C2392" t="str">
            <v>CNPMFS0018</v>
          </cell>
          <cell r="D2392"/>
          <cell r="E2392" t="str">
            <v>MTRB-83028-810</v>
          </cell>
          <cell r="F2392" t="str">
            <v>Inlet hose NW300</v>
          </cell>
        </row>
        <row r="2393">
          <cell r="B2393" t="str">
            <v>PRODUCTION</v>
          </cell>
          <cell r="C2393" t="str">
            <v>CNPMFS0033</v>
          </cell>
          <cell r="D2393"/>
          <cell r="E2393" t="str">
            <v>MPAG-85105-810</v>
          </cell>
          <cell r="F2393" t="str">
            <v>INLET SLEEVE D240X310</v>
          </cell>
        </row>
        <row r="2394">
          <cell r="B2394" t="str">
            <v>PRODUCTION</v>
          </cell>
          <cell r="C2394" t="str">
            <v>N/A</v>
          </cell>
          <cell r="D2394"/>
          <cell r="E2394" t="str">
            <v>MTRA-83041-810</v>
          </cell>
          <cell r="F2394" t="str">
            <v>INSLET HOSE DIA 120</v>
          </cell>
        </row>
        <row r="2395">
          <cell r="B2395" t="str">
            <v>PRODUCTION</v>
          </cell>
          <cell r="C2395" t="str">
            <v>CNPMFS0006</v>
          </cell>
          <cell r="D2395"/>
          <cell r="E2395" t="str">
            <v>120X150-Outlet</v>
          </cell>
          <cell r="F2395" t="str">
            <v>Purifier Fabric hose - Outlet , D=12X150</v>
          </cell>
        </row>
        <row r="2396">
          <cell r="B2396" t="str">
            <v>BUHLER</v>
          </cell>
          <cell r="C2396" t="str">
            <v>SPPMMS8812</v>
          </cell>
          <cell r="D2396" t="str">
            <v>2008-810</v>
          </cell>
          <cell r="E2396" t="str">
            <v>MZMN-82008-810</v>
          </cell>
          <cell r="F2396" t="str">
            <v xml:space="preserve">AGITATOR HOUSING FOR AIR CLEANING </v>
          </cell>
        </row>
        <row r="2397">
          <cell r="B2397" t="str">
            <v>BUHLER</v>
          </cell>
          <cell r="C2397" t="str">
            <v>SPPMMS8842</v>
          </cell>
          <cell r="D2397" t="str">
            <v>3028-810</v>
          </cell>
          <cell r="E2397" t="str">
            <v>MZMN-83028-810</v>
          </cell>
          <cell r="F2397" t="str">
            <v xml:space="preserve">HOUSING PART FOR AIR CLEANING </v>
          </cell>
        </row>
        <row r="2398">
          <cell r="B2398" t="str">
            <v>SEFAR</v>
          </cell>
          <cell r="C2398" t="str">
            <v>N/A</v>
          </cell>
          <cell r="D2398"/>
          <cell r="E2398" t="str">
            <v>3100-2024-135-00</v>
          </cell>
          <cell r="F2398" t="str">
            <v>CONNECTOR SLEEVE 120MMX110MM</v>
          </cell>
        </row>
        <row r="2399">
          <cell r="B2399" t="str">
            <v>PRODUCTION</v>
          </cell>
          <cell r="C2399" t="str">
            <v>CNPMFS0008</v>
          </cell>
          <cell r="D2399"/>
          <cell r="E2399" t="str">
            <v>MQRF-84040-810</v>
          </cell>
          <cell r="F2399" t="str">
            <v>Fabric hose D=120x110</v>
          </cell>
        </row>
        <row r="2400">
          <cell r="B2400" t="str">
            <v>PRODUCTION</v>
          </cell>
          <cell r="C2400" t="str">
            <v>N/A</v>
          </cell>
          <cell r="D2400"/>
          <cell r="E2400" t="str">
            <v>MQRF-84039-810</v>
          </cell>
          <cell r="F2400" t="str">
            <v>Fabric hose D=120x150</v>
          </cell>
        </row>
        <row r="2401">
          <cell r="B2401" t="str">
            <v>PRODUCTION</v>
          </cell>
          <cell r="C2401" t="str">
            <v>N/A</v>
          </cell>
          <cell r="D2401"/>
          <cell r="E2401" t="str">
            <v>MQRE-84210-810</v>
          </cell>
          <cell r="F2401" t="str">
            <v>Inlet hose 4/5</v>
          </cell>
        </row>
        <row r="2402">
          <cell r="B2402" t="str">
            <v>PRODUCTION</v>
          </cell>
          <cell r="C2402" t="str">
            <v>N/A</v>
          </cell>
          <cell r="D2402"/>
          <cell r="E2402" t="str">
            <v>MTRA-83037-810</v>
          </cell>
          <cell r="F2402" t="str">
            <v>INLET STOCKING DIA</v>
          </cell>
        </row>
        <row r="2403">
          <cell r="B2403" t="str">
            <v>PRODUCTION</v>
          </cell>
          <cell r="C2403" t="str">
            <v>CNPMFS0023</v>
          </cell>
          <cell r="D2403"/>
          <cell r="E2403" t="str">
            <v>MPAR-84045-810</v>
          </cell>
          <cell r="F2403" t="str">
            <v>OUT LET HOSE 156X260 240ML 280</v>
          </cell>
        </row>
        <row r="2404">
          <cell r="B2404" t="str">
            <v>PRODUCTION</v>
          </cell>
          <cell r="C2404" t="str">
            <v>CNPMFS0002</v>
          </cell>
          <cell r="D2404"/>
          <cell r="E2404" t="str">
            <v>3100-2024-100-00</v>
          </cell>
          <cell r="F2404" t="str">
            <v>CONNECTOR SLEEVE WITH RING D-300MM,L310MM</v>
          </cell>
        </row>
        <row r="2405">
          <cell r="B2405" t="str">
            <v>PRODUCTION</v>
          </cell>
          <cell r="C2405" t="str">
            <v>CNPMFS0019</v>
          </cell>
          <cell r="D2405"/>
          <cell r="E2405" t="str">
            <v>MQRE-84211-810</v>
          </cell>
          <cell r="F2405" t="str">
            <v>Fabric hose 4/5</v>
          </cell>
        </row>
        <row r="2406">
          <cell r="B2406" t="str">
            <v>PRODUCTION</v>
          </cell>
          <cell r="C2406" t="str">
            <v>3100-2024-103-00</v>
          </cell>
          <cell r="D2406"/>
          <cell r="E2406" t="str">
            <v>MPAH-85005-810</v>
          </cell>
          <cell r="F2406" t="str">
            <v>Outlet Sleeve 150X290MM -2Rings</v>
          </cell>
        </row>
        <row r="2407">
          <cell r="B2407" t="str">
            <v>SEFAR</v>
          </cell>
          <cell r="C2407" t="str">
            <v>N/A</v>
          </cell>
          <cell r="D2407"/>
          <cell r="E2407" t="str">
            <v>3100-2024-109-00</v>
          </cell>
          <cell r="F2407" t="str">
            <v>CONNECTOR SLEEVE 240MMX310MM</v>
          </cell>
        </row>
        <row r="2408">
          <cell r="B2408" t="str">
            <v>BUHLER</v>
          </cell>
          <cell r="C2408" t="str">
            <v>SPPMMS4321</v>
          </cell>
          <cell r="D2408"/>
          <cell r="E2408" t="str">
            <v>MTSC-82047-820</v>
          </cell>
          <cell r="F2408" t="str">
            <v>Sorting Plate Long Comp. 1.2mm</v>
          </cell>
        </row>
        <row r="2409">
          <cell r="B2409" t="str">
            <v>BUHLER</v>
          </cell>
          <cell r="C2409" t="str">
            <v>CNPMFS0020</v>
          </cell>
          <cell r="D2409"/>
          <cell r="E2409" t="str">
            <v>UXS-29026-003</v>
          </cell>
          <cell r="F2409" t="str">
            <v>Filter L-1295</v>
          </cell>
        </row>
        <row r="2410">
          <cell r="B2410" t="str">
            <v>SEFAR</v>
          </cell>
          <cell r="C2410" t="str">
            <v>N/A</v>
          </cell>
          <cell r="D2410"/>
          <cell r="E2410" t="str">
            <v>3100-1039-000-01</v>
          </cell>
          <cell r="F2410" t="str">
            <v xml:space="preserve">CUBE CLEANERS TRANSPARENT 15.9MM </v>
          </cell>
        </row>
        <row r="2411">
          <cell r="B2411" t="str">
            <v>PRODUCTION</v>
          </cell>
          <cell r="C2411" t="str">
            <v>SPPMMS4319</v>
          </cell>
          <cell r="D2411"/>
          <cell r="E2411" t="str">
            <v>UXF-93000-008</v>
          </cell>
          <cell r="F2411" t="str">
            <v>DE Stoner Rubber Cubes 20/20X20</v>
          </cell>
        </row>
        <row r="2412">
          <cell r="B2412" t="str">
            <v>BUHLER</v>
          </cell>
          <cell r="C2412" t="str">
            <v>SPPMMS4320</v>
          </cell>
          <cell r="D2412"/>
          <cell r="E2412" t="str">
            <v>UNR-53741-027</v>
          </cell>
          <cell r="F2412" t="str">
            <v>PACKING 9X6MM</v>
          </cell>
        </row>
        <row r="2413">
          <cell r="B2413" t="str">
            <v>BUHLER</v>
          </cell>
          <cell r="C2413" t="str">
            <v>SPPMMS8030</v>
          </cell>
          <cell r="D2413" t="str">
            <v>148-010</v>
          </cell>
          <cell r="E2413" t="str">
            <v>MSDF-10148-010</v>
          </cell>
          <cell r="F2413" t="str">
            <v>FILTER BAG</v>
          </cell>
        </row>
        <row r="2414">
          <cell r="B2414" t="str">
            <v>BUHLER</v>
          </cell>
          <cell r="C2414" t="str">
            <v>N/A</v>
          </cell>
          <cell r="D2414"/>
          <cell r="E2414" t="str">
            <v>MVRP-75308-810</v>
          </cell>
          <cell r="F2414" t="str">
            <v>FILTER BAG D-40X115</v>
          </cell>
        </row>
        <row r="2415">
          <cell r="B2415" t="str">
            <v>SEFAR</v>
          </cell>
          <cell r="C2415" t="str">
            <v>CNPMFS0026</v>
          </cell>
          <cell r="D2415"/>
          <cell r="E2415" t="str">
            <v>3024-1000-295-00</v>
          </cell>
          <cell r="F2415" t="str">
            <v>CONNECTOR SLEEVE 110MMX90MMX150MM</v>
          </cell>
        </row>
        <row r="2416">
          <cell r="B2416" t="str">
            <v>PRODUCTION</v>
          </cell>
          <cell r="C2416" t="str">
            <v>CNPMFS0005</v>
          </cell>
          <cell r="D2416"/>
          <cell r="E2416" t="str">
            <v>120X150-INLET</v>
          </cell>
          <cell r="F2416" t="str">
            <v>Purifier Fabric hose - inlet , D=120X150</v>
          </cell>
        </row>
        <row r="2417">
          <cell r="B2417" t="str">
            <v>PRODUCTION</v>
          </cell>
          <cell r="C2417" t="str">
            <v>CNPMCL0011</v>
          </cell>
          <cell r="D2417"/>
          <cell r="E2417" t="str">
            <v>CNPMCL0011</v>
          </cell>
          <cell r="F2417" t="str">
            <v>Separator Ball Cleaner Dia 30mm</v>
          </cell>
        </row>
        <row r="2418">
          <cell r="B2418" t="str">
            <v>PRODUCTION</v>
          </cell>
          <cell r="C2418" t="str">
            <v>CNPMFS0001</v>
          </cell>
          <cell r="D2418"/>
          <cell r="E2418" t="str">
            <v>3100-2024-102-00</v>
          </cell>
          <cell r="F2418" t="str">
            <v>CONNECTOR SLEEVE WITH RING D-210MM,L310MM</v>
          </cell>
        </row>
        <row r="2419">
          <cell r="B2419" t="str">
            <v>PRODUCTION</v>
          </cell>
          <cell r="C2419" t="str">
            <v>CNPMFS0007</v>
          </cell>
          <cell r="D2419"/>
          <cell r="E2419" t="str">
            <v>80x150-OUTLET</v>
          </cell>
          <cell r="F2419" t="str">
            <v>Purifier Fabric hose - Outlet , D=80X150</v>
          </cell>
        </row>
        <row r="2420">
          <cell r="B2420" t="str">
            <v>PRODUCTION</v>
          </cell>
          <cell r="C2420" t="str">
            <v>CNPMFS0031</v>
          </cell>
          <cell r="D2420"/>
          <cell r="E2420" t="str">
            <v>3100-8076-000-00</v>
          </cell>
          <cell r="F2420" t="str">
            <v xml:space="preserve">COTTON COVER BAND 11MM WIDE 50MTR </v>
          </cell>
        </row>
        <row r="2421">
          <cell r="B2421" t="str">
            <v>PRODUCTION</v>
          </cell>
          <cell r="C2421" t="str">
            <v>CNPMFS0032</v>
          </cell>
          <cell r="D2421"/>
          <cell r="E2421" t="str">
            <v>3100-8077-000-00</v>
          </cell>
          <cell r="F2421" t="str">
            <v xml:space="preserve">COTTON COVER BAND 13MM WIDE 50MTR </v>
          </cell>
        </row>
        <row r="2422">
          <cell r="B2422" t="str">
            <v>BUHLER</v>
          </cell>
          <cell r="C2422" t="str">
            <v>SPPMMS4322</v>
          </cell>
          <cell r="D2422"/>
          <cell r="E2422" t="str">
            <v>MQRF-83030-910</v>
          </cell>
          <cell r="F2422" t="str">
            <v>PLEXIGLASS LID PREMOUNTED</v>
          </cell>
        </row>
        <row r="2423">
          <cell r="B2423" t="str">
            <v>BUHLER</v>
          </cell>
          <cell r="C2423" t="str">
            <v>SPPMMS4318</v>
          </cell>
          <cell r="D2423"/>
          <cell r="E2423" t="str">
            <v>MTSC-82047-810</v>
          </cell>
          <cell r="F2423" t="str">
            <v>Sorting Plate Long Comp.,Mesh size- 1.2mm</v>
          </cell>
        </row>
        <row r="2424">
          <cell r="B2424" t="str">
            <v>BUHLER</v>
          </cell>
          <cell r="C2424" t="str">
            <v>SPPMMS6779</v>
          </cell>
          <cell r="D2424"/>
          <cell r="E2424" t="str">
            <v>UXF-96000-007</v>
          </cell>
          <cell r="F2424" t="str">
            <v xml:space="preserve">BALL STRING 1 MM WITH 41 BALLS LENGTH 328MM ENDLESS </v>
          </cell>
        </row>
        <row r="2425">
          <cell r="B2425" t="str">
            <v>BUHLER</v>
          </cell>
          <cell r="C2425" t="str">
            <v>SPPMMS4323</v>
          </cell>
          <cell r="D2425"/>
          <cell r="E2425" t="str">
            <v>MVRX-82001-910</v>
          </cell>
          <cell r="F2425" t="str">
            <v xml:space="preserve">control part fluidic 26 outlets </v>
          </cell>
        </row>
        <row r="2426">
          <cell r="B2426" t="str">
            <v>BUHLER</v>
          </cell>
          <cell r="C2426" t="str">
            <v>SPPMMS4325</v>
          </cell>
          <cell r="D2426"/>
          <cell r="E2426" t="str">
            <v>MVRX-40003-010</v>
          </cell>
          <cell r="F2426" t="str">
            <v>Seal 26</v>
          </cell>
        </row>
        <row r="2427">
          <cell r="B2427" t="str">
            <v>BUHLER</v>
          </cell>
          <cell r="C2427" t="str">
            <v>CNPMFS0022</v>
          </cell>
          <cell r="D2427"/>
          <cell r="E2427" t="str">
            <v>UXN-18018-014</v>
          </cell>
          <cell r="F2427" t="str">
            <v>STITCHING HOOK GSN</v>
          </cell>
        </row>
        <row r="2428">
          <cell r="B2428" t="str">
            <v>PRODUCTION</v>
          </cell>
          <cell r="C2428" t="str">
            <v>SPPMMS0182</v>
          </cell>
          <cell r="D2428"/>
          <cell r="E2428" t="str">
            <v>68901006</v>
          </cell>
          <cell r="F2428" t="str">
            <v>ELASTIC</v>
          </cell>
        </row>
        <row r="2429">
          <cell r="B2429" t="str">
            <v>PRODUCTION</v>
          </cell>
          <cell r="C2429" t="str">
            <v>SPPMMS8832</v>
          </cell>
          <cell r="D2429" t="str">
            <v>4044-810</v>
          </cell>
          <cell r="E2429" t="str">
            <v>MQRF-84044-810</v>
          </cell>
          <cell r="F2429" t="str">
            <v>Fabric hose - overtails , D=80X150</v>
          </cell>
        </row>
        <row r="2430">
          <cell r="B2430" t="str">
            <v>PRODUCTION</v>
          </cell>
          <cell r="C2430" t="str">
            <v>CNPMFS0010</v>
          </cell>
          <cell r="D2430"/>
          <cell r="E2430" t="str">
            <v>MPAG-85104-810</v>
          </cell>
          <cell r="F2430" t="str">
            <v>Plan Sifter Hoses Inlet 210X310MM -2Rings</v>
          </cell>
        </row>
        <row r="2431">
          <cell r="B2431" t="str">
            <v>BUHLER</v>
          </cell>
          <cell r="C2431" t="str">
            <v>SPPMMS0049</v>
          </cell>
          <cell r="D2431"/>
          <cell r="E2431" t="str">
            <v>MPAJ-82045-850</v>
          </cell>
          <cell r="F2431" t="str">
            <v>Aluminium insert frame</v>
          </cell>
        </row>
        <row r="2432">
          <cell r="B2432" t="str">
            <v>BUHLER</v>
          </cell>
          <cell r="C2432" t="str">
            <v>SPPMMS4326</v>
          </cell>
          <cell r="D2432"/>
          <cell r="E2432" t="str">
            <v>MZMN-82000-810</v>
          </cell>
          <cell r="F2432" t="str">
            <v>Rotor below</v>
          </cell>
        </row>
        <row r="2433">
          <cell r="B2433" t="str">
            <v>PRODUCTION</v>
          </cell>
          <cell r="C2433" t="str">
            <v>CNPMWM0004</v>
          </cell>
          <cell r="D2433"/>
          <cell r="E2433" t="str">
            <v>MTSC-40029-020</v>
          </cell>
          <cell r="F2433" t="str">
            <v>WIRE CLOTH</v>
          </cell>
        </row>
        <row r="2434">
          <cell r="B2434" t="str">
            <v>PRODUCTION</v>
          </cell>
          <cell r="C2434" t="str">
            <v>SPPMMS0183</v>
          </cell>
          <cell r="D2434"/>
          <cell r="E2434" t="str">
            <v>MPAH-83016-850</v>
          </cell>
          <cell r="F2434" t="str">
            <v>Insert Frame N 590X653 mm not clothed wihout sieve cleaner with Corrugated grate</v>
          </cell>
        </row>
        <row r="2435">
          <cell r="B2435" t="str">
            <v>PRODUCTION</v>
          </cell>
          <cell r="C2435" t="str">
            <v>SPPMMS0184</v>
          </cell>
          <cell r="D2435"/>
          <cell r="E2435" t="str">
            <v>MPAG-83165-850</v>
          </cell>
          <cell r="F2435" t="str">
            <v>Insert frame n 75x52 without clothing</v>
          </cell>
        </row>
        <row r="2436">
          <cell r="B2436" t="str">
            <v>PRODUCTION</v>
          </cell>
          <cell r="C2436" t="str">
            <v>CNPMFR0004</v>
          </cell>
          <cell r="D2436"/>
          <cell r="E2436" t="str">
            <v>MTVA-12358-001</v>
          </cell>
          <cell r="F2436" t="str">
            <v>Field To Sieve 3.5mm (Replacement OF MTVA-15920-001)</v>
          </cell>
        </row>
        <row r="2437">
          <cell r="B2437" t="str">
            <v>PRODUCTION</v>
          </cell>
          <cell r="C2437" t="str">
            <v>SPPMMS4330</v>
          </cell>
          <cell r="D2437"/>
          <cell r="E2437" t="str">
            <v>MTVA-15565-001</v>
          </cell>
          <cell r="F2437" t="str">
            <v>Sieve Plate 7.5mm Round Hole Perforation (Replacement OF MTVA-15585-001)</v>
          </cell>
        </row>
        <row r="2438">
          <cell r="B2438" t="str">
            <v>BUHLER</v>
          </cell>
          <cell r="C2438" t="str">
            <v>SPPMMS6718</v>
          </cell>
          <cell r="D2438"/>
          <cell r="E2438" t="str">
            <v>UVV-00224-128</v>
          </cell>
          <cell r="F2438" t="str">
            <v xml:space="preserve">BUHLER UVV MACHINE PARTS </v>
          </cell>
        </row>
        <row r="2439">
          <cell r="B2439" t="str">
            <v>PRODUCTION</v>
          </cell>
          <cell r="C2439" t="str">
            <v>SPPMMS5020</v>
          </cell>
          <cell r="D2439"/>
          <cell r="E2439" t="str">
            <v>MDDK-84358-930</v>
          </cell>
          <cell r="F2439" t="str">
            <v xml:space="preserve">BRUSH RAIL 1000 </v>
          </cell>
        </row>
        <row r="2440">
          <cell r="B2440" t="str">
            <v>BUHLER</v>
          </cell>
          <cell r="C2440" t="str">
            <v>CNPMFR0001</v>
          </cell>
          <cell r="D2440"/>
          <cell r="E2440" t="str">
            <v>MZMN-82004-810</v>
          </cell>
          <cell r="F2440" t="str">
            <v>inlet housing</v>
          </cell>
        </row>
        <row r="2441">
          <cell r="B2441" t="str">
            <v>PRODUCTION</v>
          </cell>
          <cell r="C2441" t="str">
            <v>SPPMMS0185</v>
          </cell>
          <cell r="D2441"/>
          <cell r="E2441" t="str">
            <v>MPAG-83024-830</v>
          </cell>
          <cell r="F2441" t="str">
            <v>Insert frame b not clothed</v>
          </cell>
        </row>
        <row r="2442">
          <cell r="B2442" t="str">
            <v>PRODUCTION</v>
          </cell>
          <cell r="C2442" t="str">
            <v>SPPMMS0187</v>
          </cell>
          <cell r="D2442"/>
          <cell r="E2442" t="str">
            <v>MQRE-82405-820</v>
          </cell>
          <cell r="F2442" t="str">
            <v>Sleve Frame Not Frame</v>
          </cell>
        </row>
        <row r="2443">
          <cell r="B2443" t="str">
            <v>BUHLER</v>
          </cell>
          <cell r="C2443" t="str">
            <v>SPPMES1097</v>
          </cell>
          <cell r="D2443"/>
          <cell r="E2443" t="str">
            <v>UXE-32002-046</v>
          </cell>
          <cell r="F2443" t="str">
            <v>CABLE DRAG CHAIN FOR PALLETIZER 80MMX42MM UXE-32002-046</v>
          </cell>
        </row>
        <row r="2444">
          <cell r="B2444" t="str">
            <v>PRODUCTION</v>
          </cell>
          <cell r="C2444" t="str">
            <v>SPPMMS6719</v>
          </cell>
          <cell r="D2444"/>
          <cell r="E2444" t="str">
            <v>MPAR-82152-810</v>
          </cell>
          <cell r="F2444" t="str">
            <v xml:space="preserve">INSERT FRAME METAL WITHOUTH TISSUE MPAR-80007-810, REPLACEMENT OF </v>
          </cell>
        </row>
        <row r="2445">
          <cell r="B2445" t="str">
            <v>BUHLER</v>
          </cell>
          <cell r="C2445" t="str">
            <v>SPPMMS7707</v>
          </cell>
          <cell r="D2445" t="str">
            <v>6485-001</v>
          </cell>
          <cell r="E2445" t="str">
            <v>MTVA-16485-001</v>
          </cell>
          <cell r="F2445" t="str">
            <v>Wear Sheet Flow Retarder Pre-Cleaning Assembly</v>
          </cell>
        </row>
        <row r="2446">
          <cell r="B2446" t="str">
            <v>BUHLER</v>
          </cell>
          <cell r="C2446" t="str">
            <v>N/A</v>
          </cell>
          <cell r="D2446"/>
          <cell r="E2446" t="str">
            <v>UXF-93000-020</v>
          </cell>
          <cell r="F2446" t="str">
            <v>ROUND BAR D-13X930</v>
          </cell>
        </row>
        <row r="2447">
          <cell r="B2447" t="str">
            <v>BUHLER</v>
          </cell>
          <cell r="C2447" t="str">
            <v>SPPMMS4356</v>
          </cell>
          <cell r="D2447"/>
          <cell r="E2447" t="str">
            <v>RNE-40001-040</v>
          </cell>
          <cell r="F2447" t="str">
            <v xml:space="preserve">DEFLECTION ROLL D436/60 BORE 60 KEYWAY 120 32, </v>
          </cell>
        </row>
        <row r="2448">
          <cell r="B2448" t="str">
            <v>BUHLER</v>
          </cell>
          <cell r="C2448" t="str">
            <v>SPPMMS8839</v>
          </cell>
          <cell r="D2448" t="str">
            <v>20229-46</v>
          </cell>
          <cell r="E2448" t="str">
            <v>MDDK-20229-460</v>
          </cell>
          <cell r="F2448" t="str">
            <v>HELICAL GEAR WHEEL 44 TEETH LEFT</v>
          </cell>
        </row>
        <row r="2449">
          <cell r="B2449" t="str">
            <v>PRODUCTION</v>
          </cell>
          <cell r="C2449" t="str">
            <v>CNPMFS0028</v>
          </cell>
          <cell r="D2449"/>
          <cell r="E2449" t="str">
            <v>MPAH-82014-810</v>
          </cell>
          <cell r="F2449" t="str">
            <v>Cover To Inlet For D=300</v>
          </cell>
        </row>
        <row r="2450">
          <cell r="B2450" t="str">
            <v>BUHLER</v>
          </cell>
          <cell r="C2450" t="str">
            <v>SPPMMS5333</v>
          </cell>
          <cell r="D2450"/>
          <cell r="E2450" t="str">
            <v>MVSH-30014-020</v>
          </cell>
          <cell r="F2450" t="str">
            <v xml:space="preserve">SEALING PLATE TOP 100 </v>
          </cell>
        </row>
        <row r="2451">
          <cell r="B2451" t="str">
            <v>PRODUCTION</v>
          </cell>
          <cell r="C2451" t="str">
            <v>SPPMMS4329</v>
          </cell>
          <cell r="D2451"/>
          <cell r="E2451" t="str">
            <v>MKZB-30011-110</v>
          </cell>
          <cell r="F2451" t="str">
            <v>Sieve Jacket D=6.0  Perforation</v>
          </cell>
        </row>
        <row r="2452">
          <cell r="B2452" t="str">
            <v>PRODUCTION</v>
          </cell>
          <cell r="C2452" t="str">
            <v>SPPMMS6337</v>
          </cell>
          <cell r="D2452"/>
          <cell r="E2452" t="str">
            <v>MQRF-83100-810</v>
          </cell>
          <cell r="F2452" t="str">
            <v>BRUSH L=454MM</v>
          </cell>
        </row>
        <row r="2453">
          <cell r="B2453" t="str">
            <v>PRODUCTION</v>
          </cell>
          <cell r="C2453" t="str">
            <v>CNPMGN0023</v>
          </cell>
          <cell r="D2453"/>
          <cell r="E2453" t="str">
            <v>MPAA-40066-010</v>
          </cell>
          <cell r="F2453" t="str">
            <v>Combi cleaner with neps</v>
          </cell>
        </row>
        <row r="2454">
          <cell r="B2454" t="str">
            <v>PRODUCTION</v>
          </cell>
          <cell r="C2454" t="str">
            <v>CNPMGN0024</v>
          </cell>
          <cell r="D2454"/>
          <cell r="E2454" t="str">
            <v>MTVA-14473-001</v>
          </cell>
          <cell r="F2454" t="str">
            <v xml:space="preserve">FRAME NOVA GLUED WITH RAMP TO OVERS </v>
          </cell>
        </row>
        <row r="2455">
          <cell r="B2455" t="str">
            <v>PRODUCTION</v>
          </cell>
          <cell r="C2455" t="str">
            <v>CNPMCL0013</v>
          </cell>
          <cell r="D2455"/>
          <cell r="E2455" t="str">
            <v>MDDM-84155-830</v>
          </cell>
          <cell r="F2455" t="str">
            <v>KNIFE 1250</v>
          </cell>
        </row>
        <row r="2456">
          <cell r="B2456" t="str">
            <v>PRODUCTION</v>
          </cell>
          <cell r="C2456" t="str">
            <v>CNPMCL0007</v>
          </cell>
          <cell r="D2456"/>
          <cell r="E2456" t="str">
            <v>UXF-93000-104</v>
          </cell>
          <cell r="F2456" t="str">
            <v>Rubber Ball D-35</v>
          </cell>
        </row>
        <row r="2457">
          <cell r="B2457" t="str">
            <v>BUHLER</v>
          </cell>
          <cell r="C2457" t="str">
            <v>N/A</v>
          </cell>
          <cell r="D2457"/>
          <cell r="E2457" t="str">
            <v>UXF-93000-005</v>
          </cell>
          <cell r="F2457" t="str">
            <v>Rubber balls D=25 (Light Brown)</v>
          </cell>
        </row>
        <row r="2458">
          <cell r="B2458" t="str">
            <v>PRODUCTION</v>
          </cell>
          <cell r="C2458" t="str">
            <v>SPPMMS7318</v>
          </cell>
          <cell r="D2458"/>
          <cell r="E2458" t="str">
            <v>MDDQ-11512-001</v>
          </cell>
          <cell r="F2458" t="str">
            <v>SCRAPER BRUSH 1250</v>
          </cell>
        </row>
        <row r="2459">
          <cell r="B2459" t="str">
            <v>PRODUCTION</v>
          </cell>
          <cell r="C2459" t="str">
            <v>SPPMMS0181</v>
          </cell>
          <cell r="D2459"/>
          <cell r="E2459" t="str">
            <v>MPAH-83015-850</v>
          </cell>
          <cell r="F2459" t="str">
            <v>Insert Frame B 653X710 mm not clothed wihout sieve cleaner with Corrugated grate</v>
          </cell>
        </row>
        <row r="2460">
          <cell r="B2460" t="str">
            <v>PRODUCTION</v>
          </cell>
          <cell r="C2460" t="str">
            <v>CNPMFR0006</v>
          </cell>
          <cell r="D2460"/>
          <cell r="E2460" t="str">
            <v>MPAH-83055-850</v>
          </cell>
          <cell r="F2460" t="str">
            <v xml:space="preserve">INSERT FRAME WITH SHEET METAL LINING B710X653 WITHOUT SIEVE CLEANER </v>
          </cell>
        </row>
        <row r="2461">
          <cell r="B2461" t="str">
            <v>PRODUCTION</v>
          </cell>
          <cell r="C2461" t="str">
            <v>SPPMMS4335</v>
          </cell>
          <cell r="D2461"/>
          <cell r="E2461" t="str">
            <v>MQRE-74006-810</v>
          </cell>
          <cell r="F2461" t="str">
            <v xml:space="preserve">BRUSH SHOE 3187310 DERLIN 500, </v>
          </cell>
        </row>
        <row r="2462">
          <cell r="B2462" t="str">
            <v>PRODUCTION</v>
          </cell>
          <cell r="C2462" t="str">
            <v>SPPMMS0186</v>
          </cell>
          <cell r="D2462"/>
          <cell r="E2462" t="str">
            <v>MPAA-40068-010</v>
          </cell>
          <cell r="F2462" t="str">
            <v>Combi cleaner with nature bristles</v>
          </cell>
        </row>
        <row r="2463">
          <cell r="B2463" t="str">
            <v>PRODUCTION</v>
          </cell>
          <cell r="C2463" t="str">
            <v>SPPMMS4334</v>
          </cell>
          <cell r="D2463"/>
          <cell r="E2463" t="str">
            <v>MQRE-40321-010</v>
          </cell>
          <cell r="F2463" t="str">
            <v>Holder 3001028</v>
          </cell>
        </row>
        <row r="2464">
          <cell r="B2464" t="str">
            <v>BUHLER</v>
          </cell>
          <cell r="C2464" t="str">
            <v>SPPMMS4332</v>
          </cell>
          <cell r="D2464"/>
          <cell r="E2464" t="str">
            <v>MNSG-50060-020</v>
          </cell>
          <cell r="F2464" t="str">
            <v>Sliders for 1/2inch chain</v>
          </cell>
        </row>
        <row r="2465">
          <cell r="B2465" t="str">
            <v>PRODUCTION</v>
          </cell>
          <cell r="C2465" t="str">
            <v>SPPMMS4333</v>
          </cell>
          <cell r="D2465"/>
          <cell r="E2465" t="str">
            <v>MQRE-40322-010</v>
          </cell>
          <cell r="F2465" t="str">
            <v>Swithching Key 3001067 Delrin P500</v>
          </cell>
        </row>
        <row r="2466">
          <cell r="B2466" t="str">
            <v>PRODUCTION</v>
          </cell>
          <cell r="C2466" t="str">
            <v>SPPMMS4331</v>
          </cell>
          <cell r="D2466"/>
          <cell r="E2466" t="str">
            <v>MQRF-50152-010</v>
          </cell>
          <cell r="F2466" t="str">
            <v>Weight to brush</v>
          </cell>
        </row>
        <row r="2467">
          <cell r="B2467" t="str">
            <v>PRODUCTION</v>
          </cell>
          <cell r="C2467" t="str">
            <v>CNPMFR0007</v>
          </cell>
          <cell r="D2467"/>
          <cell r="E2467" t="str">
            <v>MPAJ-82044-850</v>
          </cell>
          <cell r="F2467" t="str">
            <v xml:space="preserve">INSERTION FRAME MADE OF AL TYPE N NOT CLOTHED WITHOUT COMBI CLEANER </v>
          </cell>
        </row>
        <row r="2468">
          <cell r="B2468" t="str">
            <v>PRODUCTION</v>
          </cell>
          <cell r="C2468" t="str">
            <v>SPPMMS4338</v>
          </cell>
          <cell r="D2468"/>
          <cell r="E2468" t="str">
            <v>MTRB-81013-810</v>
          </cell>
          <cell r="F2468" t="str">
            <v>Perforated Sheet With Triangular 3.5mm</v>
          </cell>
        </row>
        <row r="2469">
          <cell r="B2469" t="str">
            <v>PRODUCTION</v>
          </cell>
          <cell r="C2469" t="str">
            <v>SPPMMS5021</v>
          </cell>
          <cell r="D2469"/>
          <cell r="E2469" t="str">
            <v>MTRB-95008-130</v>
          </cell>
          <cell r="F2469" t="str">
            <v xml:space="preserve">SIEVE PLATE WITH ROUNBD HOLE 7.0 MODIFY </v>
          </cell>
        </row>
        <row r="2470">
          <cell r="B2470" t="str">
            <v>PRODUCTION</v>
          </cell>
          <cell r="C2470" t="str">
            <v>CNPMCL0004</v>
          </cell>
          <cell r="D2470"/>
          <cell r="E2470" t="str">
            <v>MDDQ-11511-001</v>
          </cell>
          <cell r="F2470" t="str">
            <v>Roller Scraper Brush 1000MM (MDDM-11511-001)</v>
          </cell>
        </row>
        <row r="2471">
          <cell r="B2471" t="str">
            <v>PRODUCTION</v>
          </cell>
          <cell r="C2471" t="str">
            <v>CNPMCL0008</v>
          </cell>
          <cell r="D2471"/>
          <cell r="E2471" t="str">
            <v>MQRE</v>
          </cell>
          <cell r="F2471" t="str">
            <v>Purifier Brush With White Nylon Bristles MQRE</v>
          </cell>
        </row>
        <row r="2472">
          <cell r="B2472" t="str">
            <v>BUHLER</v>
          </cell>
          <cell r="C2472" t="str">
            <v>SPPMES0746</v>
          </cell>
          <cell r="D2472"/>
          <cell r="E2472" t="str">
            <v>UNE-22203-915</v>
          </cell>
          <cell r="F2472" t="str">
            <v>Automatic safety switch s2 h-11</v>
          </cell>
        </row>
        <row r="2473">
          <cell r="B2473" t="str">
            <v>BUHLER</v>
          </cell>
          <cell r="C2473" t="str">
            <v>N/A</v>
          </cell>
          <cell r="D2473"/>
          <cell r="E2473" t="str">
            <v>3100-8083-000-00</v>
          </cell>
          <cell r="F2473" t="str">
            <v xml:space="preserve">FRAME SPACER FOR PURIFIERS MADE OF PE HD </v>
          </cell>
        </row>
        <row r="2474">
          <cell r="B2474" t="str">
            <v>PRODUCTION</v>
          </cell>
          <cell r="C2474" t="str">
            <v>CNPMFS0030</v>
          </cell>
          <cell r="D2474"/>
          <cell r="E2474" t="str">
            <v>3100-1083-000-00</v>
          </cell>
          <cell r="F2474" t="str">
            <v xml:space="preserve">NOVA SIEVE CLEANER WITH KNOBS </v>
          </cell>
        </row>
        <row r="2475">
          <cell r="B2475" t="str">
            <v>PRODUCTION</v>
          </cell>
          <cell r="C2475" t="str">
            <v>CNPMFS0014</v>
          </cell>
          <cell r="D2475"/>
          <cell r="E2475" t="str">
            <v>3100-1084-000-00</v>
          </cell>
          <cell r="F2475" t="str">
            <v>Nova Sieve Cleaner With Nylon Brush 3100-1084-000-00</v>
          </cell>
        </row>
        <row r="2476">
          <cell r="B2476" t="str">
            <v>PRODUCTION</v>
          </cell>
          <cell r="C2476" t="str">
            <v>SPPMMS4337</v>
          </cell>
          <cell r="D2476"/>
          <cell r="E2476" t="str">
            <v>MQRE-83305-810</v>
          </cell>
          <cell r="F2476" t="str">
            <v>Brush L=390</v>
          </cell>
        </row>
        <row r="2477">
          <cell r="B2477" t="str">
            <v>BUHLER</v>
          </cell>
          <cell r="C2477" t="str">
            <v>CNPMFR0003</v>
          </cell>
          <cell r="D2477"/>
          <cell r="E2477" t="str">
            <v>MTVA-14443-001</v>
          </cell>
          <cell r="F2477" t="str">
            <v>SCHROLLENRAHGEN EINTEILING GAKLEBT</v>
          </cell>
        </row>
        <row r="2478">
          <cell r="B2478" t="str">
            <v>BUHLER</v>
          </cell>
          <cell r="C2478" t="str">
            <v>SPPMMS4341</v>
          </cell>
          <cell r="D2478"/>
          <cell r="E2478" t="str">
            <v>MTSC-82052-820</v>
          </cell>
          <cell r="F2478" t="str">
            <v>Sorting plate long assy with key L=87</v>
          </cell>
        </row>
        <row r="2479">
          <cell r="B2479" t="str">
            <v>PRODUCTION</v>
          </cell>
          <cell r="C2479" t="str">
            <v>SPPMMS4345</v>
          </cell>
          <cell r="D2479"/>
          <cell r="E2479" t="str">
            <v>MTRA-83026-820</v>
          </cell>
          <cell r="F2479" t="str">
            <v>SCREEN TRIANGULAR PERFORATED</v>
          </cell>
        </row>
        <row r="2480">
          <cell r="B2480" t="str">
            <v>PRODUCTION</v>
          </cell>
          <cell r="C2480" t="str">
            <v>SPPMMS4342</v>
          </cell>
          <cell r="D2480"/>
          <cell r="E2480" t="str">
            <v>MTRA-82047-810</v>
          </cell>
          <cell r="F2480" t="str">
            <v>Sieve frame with hook rear clothed with perforated sheet D=7mm</v>
          </cell>
        </row>
        <row r="2481">
          <cell r="B2481" t="str">
            <v>PRODUCTION</v>
          </cell>
          <cell r="C2481" t="str">
            <v>SPPMMS0188</v>
          </cell>
          <cell r="D2481"/>
          <cell r="E2481" t="str">
            <v>UXB-30000-123</v>
          </cell>
          <cell r="F2481" t="str">
            <v>WIDE NECK BOTTLE</v>
          </cell>
        </row>
        <row r="2482">
          <cell r="B2482" t="str">
            <v>PRODUCTION</v>
          </cell>
          <cell r="C2482" t="str">
            <v>CNPMCL0003</v>
          </cell>
          <cell r="D2482"/>
          <cell r="E2482" t="str">
            <v>MDDK-84155-820</v>
          </cell>
          <cell r="F2482" t="str">
            <v>Roller Metal Scraper 1000MM (MDDM-84155-820)</v>
          </cell>
        </row>
        <row r="2483">
          <cell r="B2483" t="str">
            <v>BUHLER</v>
          </cell>
          <cell r="C2483" t="str">
            <v>N/A</v>
          </cell>
          <cell r="D2483"/>
          <cell r="E2483" t="str">
            <v>MTCB-84016-810</v>
          </cell>
          <cell r="F2483" t="str">
            <v>BEAM COMPLETE</v>
          </cell>
        </row>
        <row r="2484">
          <cell r="B2484" t="str">
            <v>BUHLER</v>
          </cell>
          <cell r="C2484" t="str">
            <v>N/A</v>
          </cell>
          <cell r="D2484"/>
          <cell r="E2484" t="str">
            <v>MTLB-50036-010</v>
          </cell>
          <cell r="F2484" t="str">
            <v>STRAP BLOT</v>
          </cell>
        </row>
        <row r="2485">
          <cell r="B2485" t="str">
            <v>BUHLER</v>
          </cell>
          <cell r="C2485" t="str">
            <v>N/A</v>
          </cell>
          <cell r="D2485"/>
          <cell r="E2485" t="str">
            <v>UNN-12016-009</v>
          </cell>
          <cell r="F2485" t="str">
            <v>GALVANIZED LOCK NUT M16</v>
          </cell>
        </row>
        <row r="2486">
          <cell r="B2486" t="str">
            <v>BUHLER</v>
          </cell>
          <cell r="C2486" t="str">
            <v>N/A</v>
          </cell>
          <cell r="D2486"/>
          <cell r="E2486" t="str">
            <v>UNN-14000-011</v>
          </cell>
          <cell r="F2486" t="str">
            <v>GALVANIZED WASHER D17/30X3</v>
          </cell>
        </row>
        <row r="2487">
          <cell r="B2487" t="str">
            <v>BUHLER</v>
          </cell>
          <cell r="C2487" t="str">
            <v>N/A</v>
          </cell>
          <cell r="D2487"/>
          <cell r="E2487" t="str">
            <v>UNN-10009-372</v>
          </cell>
          <cell r="F2487" t="str">
            <v>HEXAGON HEAD SCREW M16X80</v>
          </cell>
        </row>
        <row r="2488">
          <cell r="B2488" t="str">
            <v>BUHLER</v>
          </cell>
          <cell r="C2488" t="str">
            <v>SPPMES1754</v>
          </cell>
          <cell r="D2488" t="str">
            <v>3014-810</v>
          </cell>
          <cell r="E2488" t="str">
            <v>MTCB-83014-810</v>
          </cell>
          <cell r="F2488" t="str">
            <v>VIBRATOR FASTENING DEVICE</v>
          </cell>
        </row>
        <row r="2489">
          <cell r="B2489" t="str">
            <v>PRODUCTION</v>
          </cell>
          <cell r="C2489" t="str">
            <v>SPPMMS4346</v>
          </cell>
          <cell r="D2489"/>
          <cell r="E2489" t="str">
            <v>MTRA-95013-550</v>
          </cell>
          <cell r="F2489" t="str">
            <v>PERFORATED SHEET D-12</v>
          </cell>
        </row>
        <row r="2490">
          <cell r="B2490" t="str">
            <v>PRODUCTION</v>
          </cell>
          <cell r="C2490" t="str">
            <v>SPPMMS4347</v>
          </cell>
          <cell r="D2490"/>
          <cell r="E2490" t="str">
            <v>MTRA-95014-010</v>
          </cell>
          <cell r="F2490" t="str">
            <v>SCREEN 3.5 TRINGULAR PERFORATIONS 1078x1496</v>
          </cell>
        </row>
        <row r="2491">
          <cell r="B2491" t="str">
            <v>PRODUCTION</v>
          </cell>
          <cell r="C2491" t="str">
            <v>CNPMFS0004</v>
          </cell>
          <cell r="D2491"/>
          <cell r="E2491" t="str">
            <v>Filters /Wiremesh /Sieves</v>
          </cell>
          <cell r="F2491" t="str">
            <v>Filter Bags size:120mm Dia x 1350 mm Length</v>
          </cell>
        </row>
        <row r="2492">
          <cell r="B2492" t="str">
            <v>BUHLER</v>
          </cell>
          <cell r="C2492" t="str">
            <v>SPPMMS4349</v>
          </cell>
          <cell r="D2492"/>
          <cell r="E2492" t="str">
            <v>MTSC-80003-810</v>
          </cell>
          <cell r="F2492" t="str">
            <v>Guide Plate Complete MTSC-120/120</v>
          </cell>
        </row>
        <row r="2493">
          <cell r="B2493" t="str">
            <v>AERZEN</v>
          </cell>
          <cell r="C2493" t="str">
            <v>CNLUBR0047</v>
          </cell>
          <cell r="D2493"/>
          <cell r="E2493" t="str">
            <v>160755002</v>
          </cell>
          <cell r="F2493" t="str">
            <v>Multi Grade Oil (Gear oil)</v>
          </cell>
        </row>
        <row r="2494">
          <cell r="B2494" t="str">
            <v>PRODUCTION</v>
          </cell>
          <cell r="C2494" t="str">
            <v>SPPMMS4351</v>
          </cell>
          <cell r="D2494"/>
          <cell r="E2494" t="str">
            <v>MTSC-81075-810</v>
          </cell>
          <cell r="F2494" t="str">
            <v>Plastic Piece</v>
          </cell>
        </row>
        <row r="2495">
          <cell r="B2495" t="str">
            <v>BUHLER</v>
          </cell>
          <cell r="C2495" t="str">
            <v>SPPMMS4432</v>
          </cell>
          <cell r="D2495"/>
          <cell r="E2495" t="str">
            <v>UVV-00145-419</v>
          </cell>
          <cell r="F2495" t="str">
            <v>Chain Sprocket Simplex 1"X17.02mm 76Teeth OD628.4mm For Taperlock 3020</v>
          </cell>
        </row>
        <row r="2496">
          <cell r="B2496" t="str">
            <v>BUHLER</v>
          </cell>
          <cell r="C2496" t="str">
            <v>SPPMMS0189</v>
          </cell>
          <cell r="D2496"/>
          <cell r="E2496" t="str">
            <v>MAS35PP90</v>
          </cell>
          <cell r="F2496" t="str">
            <v>Barley feeding Conveyor motor , 1.5kw, RPM-1390,Type-MAS35 PP90</v>
          </cell>
        </row>
        <row r="2497">
          <cell r="B2497" t="str">
            <v>BUHLER</v>
          </cell>
          <cell r="C2497" t="str">
            <v>SPPMMS0196</v>
          </cell>
          <cell r="D2497"/>
          <cell r="E2497" t="str">
            <v>UVV-00009-725</v>
          </cell>
          <cell r="F2497" t="str">
            <v>Tirak rope 8mm, with point and hook(65 meter per winch)</v>
          </cell>
        </row>
        <row r="2498">
          <cell r="B2498" t="str">
            <v>BUHLER</v>
          </cell>
          <cell r="C2498" t="str">
            <v>SPPMMS0195</v>
          </cell>
          <cell r="D2498"/>
          <cell r="E2498" t="str">
            <v>UVV-00103-128</v>
          </cell>
          <cell r="F2498" t="str">
            <v>Winch Tirak T1022,D400V,50Hz,5.5kW 800kg</v>
          </cell>
        </row>
        <row r="2499">
          <cell r="B2499" t="str">
            <v>BUHLER</v>
          </cell>
          <cell r="C2499" t="str">
            <v>SPPMMS0190</v>
          </cell>
          <cell r="D2499"/>
          <cell r="E2499" t="str">
            <v>UXM-17612-973</v>
          </cell>
          <cell r="F2499" t="str">
            <v>Bevel Gear Drive With Motor B112-M/4-L32 4KW 220/230-380/400V 50HZ IK F IP65</v>
          </cell>
        </row>
        <row r="2500">
          <cell r="B2500" t="str">
            <v>BUHLER</v>
          </cell>
          <cell r="C2500" t="str">
            <v>SPPMMS4354</v>
          </cell>
          <cell r="D2500"/>
          <cell r="E2500" t="str">
            <v>RNE-30002-030</v>
          </cell>
          <cell r="F2500" t="str">
            <v>Deflection Roll D557/60 Bore 100 Keyway 28</v>
          </cell>
        </row>
        <row r="2501">
          <cell r="B2501" t="str">
            <v>BUHLER</v>
          </cell>
          <cell r="C2501" t="str">
            <v>SPPMMS4370</v>
          </cell>
          <cell r="D2501"/>
          <cell r="E2501" t="str">
            <v>UVV-00111-774</v>
          </cell>
          <cell r="F2501" t="str">
            <v>Helical geared motor R47DRS112M8/2BE5 415V 50HZ 0.8/3kw 710/78-2730/301rpm M1</v>
          </cell>
        </row>
        <row r="2502">
          <cell r="B2502" t="str">
            <v>BUHLER</v>
          </cell>
          <cell r="C2502" t="str">
            <v>SPPMMS0200</v>
          </cell>
          <cell r="D2502"/>
          <cell r="E2502" t="str">
            <v>UVV-00131-747</v>
          </cell>
          <cell r="F2502" t="str">
            <v>Helical gear motor 3KW,R77,RPM1455 Rep R72 (Shaft 40x80mm)</v>
          </cell>
        </row>
        <row r="2503">
          <cell r="B2503" t="str">
            <v>BUHLER</v>
          </cell>
          <cell r="C2503" t="str">
            <v>SPPMMS4361</v>
          </cell>
          <cell r="D2503"/>
          <cell r="E2503" t="str">
            <v>MDDQ-10852-010</v>
          </cell>
          <cell r="F2503" t="str">
            <v>Driving Wheel Top 6SPB D355</v>
          </cell>
        </row>
        <row r="2504">
          <cell r="B2504" t="str">
            <v>BUHLER</v>
          </cell>
          <cell r="C2504" t="str">
            <v>SPPMMS0201</v>
          </cell>
          <cell r="D2504"/>
          <cell r="E2504" t="str">
            <v>SIEMENS22KW6P</v>
          </cell>
          <cell r="F2504" t="str">
            <v>Siemens LOW-VOLTAGE MOTOR,6POLE FS200L22KW(50HZ)26.5KWKW(60HZ)50HZ 415VD,60HZ 460VD IM B 3</v>
          </cell>
        </row>
        <row r="2505">
          <cell r="B2505" t="str">
            <v>BUHLER</v>
          </cell>
          <cell r="C2505" t="str">
            <v>SPPMMS0203</v>
          </cell>
          <cell r="D2505"/>
          <cell r="E2505" t="str">
            <v>UNH-10001-985</v>
          </cell>
          <cell r="F2505" t="str">
            <v>Three Phase Motor WEG 200L IM1001 30kw / 87.3 50hz IE2 IP55</v>
          </cell>
        </row>
        <row r="2506">
          <cell r="B2506" t="str">
            <v>BUHLER</v>
          </cell>
          <cell r="C2506" t="str">
            <v>SPPMMS0209</v>
          </cell>
          <cell r="D2506"/>
          <cell r="E2506" t="str">
            <v>ABBMOTOR15KW</v>
          </cell>
          <cell r="F2506" t="str">
            <v>ABB Motor ,15KW, RPM-970, 6Pole (M3BA160MLC6B3)</v>
          </cell>
        </row>
        <row r="2507">
          <cell r="B2507" t="str">
            <v>BUHLER</v>
          </cell>
          <cell r="C2507" t="str">
            <v>SPPMMS0202</v>
          </cell>
          <cell r="D2507"/>
          <cell r="E2507" t="str">
            <v>UXM-14452-411</v>
          </cell>
          <cell r="F2507" t="str">
            <v>Three-phase motor 132S 38 F265 5.5kW 380V-420V 50Hz 6.4Kw 440-480V 60Hz IK F IP55 V3 IE2 rpm: 50Hz=3000 60Hz=3600 voltage +/-5%</v>
          </cell>
        </row>
        <row r="2508">
          <cell r="B2508" t="str">
            <v>BUHLER</v>
          </cell>
          <cell r="C2508" t="str">
            <v>SPPMMS0205</v>
          </cell>
          <cell r="D2508"/>
          <cell r="E2508" t="str">
            <v>UXM-14468-411</v>
          </cell>
          <cell r="F2508" t="str">
            <v>Three-phase motor 132S 38 F265 7.5kW 380V-420V 50Hz 8.8Kw 440-480V 60Hz IK F IP55 V3 IE2 rpm: 50Hz=3000 60Hz=3600 voltage +/-5%</v>
          </cell>
        </row>
        <row r="2509">
          <cell r="B2509" t="str">
            <v>BUHLER</v>
          </cell>
          <cell r="C2509" t="str">
            <v>SPPMMS0247</v>
          </cell>
          <cell r="D2509"/>
          <cell r="E2509" t="str">
            <v>LADB-10344-001</v>
          </cell>
          <cell r="F2509" t="str">
            <v>Trieur cylinder shaft</v>
          </cell>
        </row>
        <row r="2510">
          <cell r="B2510" t="str">
            <v>BUHLER</v>
          </cell>
          <cell r="C2510" t="str">
            <v>SPPMMS0206</v>
          </cell>
          <cell r="D2510"/>
          <cell r="E2510" t="str">
            <v>UXM-14496-411</v>
          </cell>
          <cell r="F2510" t="str">
            <v>Three-phase motor 132M 38 F265 4.00kW 380V-420V 50Hz 4.70Kw 440-480V 60Hz IK F IP55 B5 1/min: 50Hz=1000 60Hz=1200 voltage +/-5%</v>
          </cell>
        </row>
        <row r="2511">
          <cell r="B2511" t="str">
            <v>BUHLER</v>
          </cell>
          <cell r="C2511" t="str">
            <v>SPPMMS0204</v>
          </cell>
          <cell r="D2511"/>
          <cell r="E2511" t="str">
            <v>UXM-14426-271</v>
          </cell>
          <cell r="F2511" t="str">
            <v>Three-phase motor 132S 38 F265 3.00kW 380V-420V 50Hz 3.40Kw 440-480V 60Hz IK F IP55 B5 1/min: 50Hz=1000 60Hz=1200 voltage +/-5%</v>
          </cell>
        </row>
        <row r="2512">
          <cell r="B2512" t="str">
            <v>BUHLER</v>
          </cell>
          <cell r="C2512" t="str">
            <v>SPPMMS5355</v>
          </cell>
          <cell r="D2512"/>
          <cell r="E2512" t="str">
            <v>MPSH-91034-830</v>
          </cell>
          <cell r="F2512" t="str">
            <v>BLOW THROUGH AIRLOCK MPSH-LP 22/22 (Rep -MPSN-84010-810,MPSN-84014-810)</v>
          </cell>
        </row>
        <row r="2513">
          <cell r="B2513" t="str">
            <v>BUHLER</v>
          </cell>
          <cell r="C2513" t="str">
            <v>SPPMMS0207</v>
          </cell>
          <cell r="D2513"/>
          <cell r="E2513" t="str">
            <v>387726</v>
          </cell>
          <cell r="F2513" t="str">
            <v>BLOWER GMA 12.5</v>
          </cell>
        </row>
        <row r="2514">
          <cell r="B2514" t="str">
            <v>BUHLER</v>
          </cell>
          <cell r="C2514" t="str">
            <v>SPPMES1361</v>
          </cell>
          <cell r="D2514"/>
          <cell r="E2514" t="str">
            <v>UNH-10003-044</v>
          </cell>
          <cell r="F2514" t="str">
            <v xml:space="preserve">THREE PHASE MOTOR 2.2KW, RPM=3000, ABB M2QA, 90L, IM3001, 50HZ,IE1,IP55 </v>
          </cell>
        </row>
        <row r="2515">
          <cell r="B2515" t="str">
            <v>BUHLER</v>
          </cell>
          <cell r="C2515" t="str">
            <v>SPPMMS0208</v>
          </cell>
          <cell r="D2515"/>
          <cell r="E2515" t="str">
            <v>UNE-12109-067</v>
          </cell>
          <cell r="F2515" t="str">
            <v>Separating transformer 1-phase</v>
          </cell>
        </row>
        <row r="2516">
          <cell r="B2516" t="str">
            <v>BUHLER</v>
          </cell>
          <cell r="C2516" t="str">
            <v>SPPMMS4362</v>
          </cell>
          <cell r="D2516"/>
          <cell r="E2516" t="str">
            <v>UXM-12198-411</v>
          </cell>
          <cell r="F2516" t="str">
            <v>Three-phase motor 160M 42 F300 11.00kW 380V-420V 50Hz 12.9Kw 440-480V 60Hz IK F IP55 V3 IE2  1/min: 50Hz=3000 60Hz=3600 voltage +/-5%</v>
          </cell>
        </row>
        <row r="2517">
          <cell r="B2517" t="str">
            <v>BUHLER</v>
          </cell>
          <cell r="C2517" t="str">
            <v>SPPMMS4363</v>
          </cell>
          <cell r="D2517"/>
          <cell r="E2517" t="str">
            <v>SIEMENS11KW6P</v>
          </cell>
          <cell r="F2517" t="str">
            <v>Siemens LOW-VOLTAGE MOTOR,6POLE FS160L11KW(50HZ)12.6KW(60HZ)50HZ 415VD,60HZ 480VD IM B 3</v>
          </cell>
        </row>
        <row r="2518">
          <cell r="B2518" t="str">
            <v>BUHLER</v>
          </cell>
          <cell r="C2518" t="str">
            <v>SPPMMS0211</v>
          </cell>
          <cell r="D2518"/>
          <cell r="E2518" t="str">
            <v>ABBMOTOR7.5KW</v>
          </cell>
          <cell r="F2518" t="str">
            <v>ABB Motor ,7.5KW, RPM-2900, 2Pole (M3BA132SBB2B3)</v>
          </cell>
        </row>
        <row r="2519">
          <cell r="B2519" t="str">
            <v>BUHLER</v>
          </cell>
          <cell r="C2519" t="str">
            <v>SPPMMS0214</v>
          </cell>
          <cell r="D2519"/>
          <cell r="E2519" t="str">
            <v>ABBMOTOR5.5KW</v>
          </cell>
          <cell r="F2519" t="str">
            <v>ABB Motor ,5.5KW, RPM-2875, 2Pole (M3BA132SB2B3)</v>
          </cell>
        </row>
        <row r="2520">
          <cell r="B2520" t="str">
            <v>BUHLER</v>
          </cell>
          <cell r="C2520" t="str">
            <v>SPPMES1761</v>
          </cell>
          <cell r="D2520" t="str">
            <v>6167-106</v>
          </cell>
          <cell r="E2520" t="str">
            <v>UXM-46167-106</v>
          </cell>
          <cell r="F2520" t="str">
            <v>VIBRATION MOTOR 0.75KW/</v>
          </cell>
        </row>
        <row r="2521">
          <cell r="B2521" t="str">
            <v>BUHLER</v>
          </cell>
          <cell r="C2521" t="str">
            <v>SPPMES1359</v>
          </cell>
          <cell r="D2521"/>
          <cell r="E2521" t="str">
            <v>UVV-00225-031</v>
          </cell>
          <cell r="F2521" t="str">
            <v>MOTOR 3PH-K , 22KW, RPM 1477 , M3BP 180MLB 4 FOR MHTM-50.19,  REPL. OF ABB-415/50, MEBA180MLB6B3 , 3GBA182032-ADG</v>
          </cell>
        </row>
        <row r="2522">
          <cell r="B2522" t="str">
            <v>BUHLER</v>
          </cell>
          <cell r="C2522" t="str">
            <v>SPPMMS4365</v>
          </cell>
          <cell r="D2522"/>
          <cell r="E2522" t="str">
            <v>UXM-46109-114</v>
          </cell>
          <cell r="F2522" t="str">
            <v>Vibration Motor BHL 06/400 0.23kw 210-250v 50hz 600RPM</v>
          </cell>
        </row>
        <row r="2523">
          <cell r="B2523" t="str">
            <v>BUHLER</v>
          </cell>
          <cell r="C2523" t="str">
            <v>SPPMMS0359</v>
          </cell>
          <cell r="D2523"/>
          <cell r="E2523" t="str">
            <v>UVV-00003-093</v>
          </cell>
          <cell r="F2523" t="str">
            <v>Rotory Piston Blower Block Only GM35S/10 DN-150</v>
          </cell>
        </row>
        <row r="2524">
          <cell r="B2524" t="str">
            <v>BUHLER</v>
          </cell>
          <cell r="C2524" t="str">
            <v>SPPMMS8826</v>
          </cell>
          <cell r="D2524" t="str">
            <v>2012-810</v>
          </cell>
          <cell r="E2524" t="str">
            <v>MWPK-82012-810</v>
          </cell>
          <cell r="F2524" t="str">
            <v>CURTAIN COMPLETE</v>
          </cell>
        </row>
        <row r="2525">
          <cell r="B2525" t="str">
            <v>BUHLER</v>
          </cell>
          <cell r="C2525" t="str">
            <v>SPPMMS4435</v>
          </cell>
          <cell r="D2525"/>
          <cell r="E2525" t="str">
            <v>MPSN-82000-810</v>
          </cell>
          <cell r="F2525" t="str">
            <v>Airlock For Series 25/23-MS</v>
          </cell>
        </row>
        <row r="2526">
          <cell r="B2526" t="str">
            <v>BUHLER</v>
          </cell>
          <cell r="C2526" t="str">
            <v>SPPMMS5378</v>
          </cell>
          <cell r="D2526"/>
          <cell r="E2526" t="str">
            <v>UXM-18466-277</v>
          </cell>
          <cell r="F2526" t="str">
            <v>BEVEL GEAR 1.5KW 230/400V 50HZ 61MIN H1 F IP65 WITH MOTOR UXM-18466-277</v>
          </cell>
        </row>
        <row r="2527">
          <cell r="B2527" t="str">
            <v>BUHLER</v>
          </cell>
          <cell r="C2527" t="str">
            <v>SPPMMS0219</v>
          </cell>
          <cell r="D2527"/>
          <cell r="E2527" t="str">
            <v>UVV-00088-572</v>
          </cell>
          <cell r="F2527" t="str">
            <v>Helical geared motor RF47,KW-0.8,RPM-710/78,DRS112M8/2BE5HF Repl.of RF 60SSB112M8</v>
          </cell>
        </row>
        <row r="2528">
          <cell r="B2528" t="str">
            <v>BUHLER</v>
          </cell>
          <cell r="C2528" t="str">
            <v>SPPMMS0312</v>
          </cell>
          <cell r="D2528"/>
          <cell r="E2528" t="str">
            <v>UVV-00111-783</v>
          </cell>
          <cell r="F2528" t="str">
            <v>Helical geared motor R47DRS90M4 1.5kw 240/415V 50Hz 1395/96rpm M1 IE1 Isol.F IP-55</v>
          </cell>
        </row>
        <row r="2529">
          <cell r="B2529" t="str">
            <v>BUHLER</v>
          </cell>
          <cell r="C2529" t="str">
            <v>SPPMMS0216</v>
          </cell>
          <cell r="D2529"/>
          <cell r="E2529" t="str">
            <v>UXM-46064-114</v>
          </cell>
          <cell r="F2529" t="str">
            <v>Vibration motor BHL15/700  0.70KW Replacement of  UXM-46015-014</v>
          </cell>
        </row>
        <row r="2530">
          <cell r="B2530" t="str">
            <v>BUHLER</v>
          </cell>
          <cell r="C2530" t="str">
            <v>SPPMMS0304</v>
          </cell>
          <cell r="D2530"/>
          <cell r="E2530" t="str">
            <v>SK100L/4</v>
          </cell>
          <cell r="F2530" t="str">
            <v>Helical Gear Motor 3KW,6.8A,RPM1415</v>
          </cell>
        </row>
        <row r="2531">
          <cell r="B2531" t="str">
            <v>BUHLER</v>
          </cell>
          <cell r="C2531" t="str">
            <v>SPPMMS0352</v>
          </cell>
          <cell r="D2531"/>
          <cell r="E2531" t="str">
            <v>UNM-23004-027</v>
          </cell>
          <cell r="F2531" t="str">
            <v>ROTARY BLOWER GMA 12.4,</v>
          </cell>
        </row>
        <row r="2532">
          <cell r="B2532" t="str">
            <v>BUHLER</v>
          </cell>
          <cell r="C2532" t="str">
            <v>SPPMMS0224</v>
          </cell>
          <cell r="D2532"/>
          <cell r="E2532" t="str">
            <v>UXM-14316-271</v>
          </cell>
          <cell r="F2532" t="str">
            <v xml:space="preserve">Three-phase motor 100L 28 3.00kW 380V-420V 50Hz 3.45 Kw 440-480V 60Hz IK F IP55 B8 IE2 rpm :50Hz=1500 60Hz=1800 voltage +/-5% </v>
          </cell>
        </row>
        <row r="2533">
          <cell r="B2533" t="str">
            <v>BUHLER</v>
          </cell>
          <cell r="C2533" t="str">
            <v>SPPMMS4368</v>
          </cell>
          <cell r="D2533"/>
          <cell r="E2533" t="str">
            <v>UXM-14375-411</v>
          </cell>
          <cell r="F2533" t="str">
            <v>Three-phase motor 112M 28 F215 4.00kW 380V-420V 50Hz 4.70 Kw 440-480V 60Hz IK F IP55 V3  1/min. 50Hz=3000 60Hz=3600 voltage +/-5%</v>
          </cell>
        </row>
        <row r="2534">
          <cell r="B2534" t="str">
            <v>BUHLER</v>
          </cell>
          <cell r="C2534" t="str">
            <v>SPPMMS0235</v>
          </cell>
          <cell r="D2534"/>
          <cell r="E2534" t="str">
            <v>RPFH-83063-810</v>
          </cell>
          <cell r="F2534" t="str">
            <v>Immersion tube D400 To Horizontal Telescope Tube DN360</v>
          </cell>
        </row>
        <row r="2535">
          <cell r="B2535" t="str">
            <v>BUHLER</v>
          </cell>
          <cell r="C2535" t="str">
            <v>SPPMES1506</v>
          </cell>
          <cell r="D2535" t="str">
            <v>3KW-UXM</v>
          </cell>
          <cell r="E2535" t="str">
            <v>UXM-12325-001</v>
          </cell>
          <cell r="F2535" t="str">
            <v>Three Phase Motor 3KW,380-415V,RPM1500</v>
          </cell>
        </row>
        <row r="2536">
          <cell r="B2536" t="str">
            <v>BUHLER</v>
          </cell>
          <cell r="C2536" t="str">
            <v>SPPMES1506</v>
          </cell>
          <cell r="D2536" t="str">
            <v>2327-001</v>
          </cell>
          <cell r="E2536" t="str">
            <v>UXM-12327-001</v>
          </cell>
          <cell r="F2536" t="str">
            <v>Three Phase Motor 5.5KW,380-415V,RPM1500</v>
          </cell>
        </row>
        <row r="2537">
          <cell r="B2537" t="str">
            <v>BUHLER</v>
          </cell>
          <cell r="C2537" t="str">
            <v>SPPMMS0286</v>
          </cell>
          <cell r="D2537"/>
          <cell r="E2537" t="str">
            <v>MKZM-82041-850</v>
          </cell>
          <cell r="F2537" t="str">
            <v xml:space="preserve">SCREENING DRUM CYLINDER TO DISCHARGE JACKET SHEET 20/20, </v>
          </cell>
        </row>
        <row r="2538">
          <cell r="B2538" t="str">
            <v>BUHLER</v>
          </cell>
          <cell r="C2538" t="str">
            <v>SPPMMS4369</v>
          </cell>
          <cell r="D2538"/>
          <cell r="E2538" t="str">
            <v>UXB-90000-011</v>
          </cell>
          <cell r="F2538" t="str">
            <v xml:space="preserve">Blasting corundum ALODUR OS0 Grain 20 </v>
          </cell>
        </row>
        <row r="2539">
          <cell r="B2539" t="str">
            <v>BUHLER</v>
          </cell>
          <cell r="C2539" t="str">
            <v>SPPMMS4382</v>
          </cell>
          <cell r="D2539"/>
          <cell r="E2539" t="str">
            <v>RNA-83060-810</v>
          </cell>
          <cell r="F2539" t="str">
            <v>Chain Wheel 10Teeth 142V Bore 130,2X Key Way 32</v>
          </cell>
        </row>
        <row r="2540">
          <cell r="B2540" t="str">
            <v>BUHLER</v>
          </cell>
          <cell r="C2540" t="str">
            <v>SPPMMS4381</v>
          </cell>
          <cell r="D2540"/>
          <cell r="E2540" t="str">
            <v>RNA-83052-810</v>
          </cell>
          <cell r="F2540" t="str">
            <v>Chain Wheel 8 Teeth 142L Bore 90,2X  Keyway 25</v>
          </cell>
        </row>
        <row r="2541">
          <cell r="B2541" t="str">
            <v>BUHLER</v>
          </cell>
          <cell r="C2541" t="str">
            <v>SPPMMS4273</v>
          </cell>
          <cell r="D2541"/>
          <cell r="E2541" t="str">
            <v>RNA-83055-810</v>
          </cell>
          <cell r="F2541" t="str">
            <v xml:space="preserve">CHAIN WHEEL 8 TEETH, </v>
          </cell>
        </row>
        <row r="2542">
          <cell r="B2542" t="str">
            <v>BUHLER</v>
          </cell>
          <cell r="C2542" t="str">
            <v>SPPMMS4374</v>
          </cell>
          <cell r="D2542"/>
          <cell r="E2542" t="str">
            <v>MGEL-11895-001</v>
          </cell>
          <cell r="F2542" t="str">
            <v>Head Drum 500X300 Without Shaft</v>
          </cell>
        </row>
        <row r="2543">
          <cell r="B2543" t="str">
            <v>BUHLER</v>
          </cell>
          <cell r="C2543" t="str">
            <v>SPPMMS4375</v>
          </cell>
          <cell r="D2543"/>
          <cell r="E2543" t="str">
            <v>MGEL-11955-001</v>
          </cell>
          <cell r="F2543" t="str">
            <v>Head Drum Shaft Complete 500X300</v>
          </cell>
        </row>
        <row r="2544">
          <cell r="B2544" t="str">
            <v>BUHLER</v>
          </cell>
          <cell r="C2544" t="str">
            <v>SPPMMS4373</v>
          </cell>
          <cell r="D2544"/>
          <cell r="E2544" t="str">
            <v>MDDQ-10818-010</v>
          </cell>
          <cell r="F2544" t="str">
            <v>Holder</v>
          </cell>
        </row>
        <row r="2545">
          <cell r="B2545" t="str">
            <v>BUHLER</v>
          </cell>
          <cell r="C2545" t="str">
            <v>SPPMMS4350</v>
          </cell>
          <cell r="D2545"/>
          <cell r="E2545" t="str">
            <v>UNN-54050-049</v>
          </cell>
          <cell r="F2545" t="str">
            <v>pillow block SNL528</v>
          </cell>
        </row>
        <row r="2546">
          <cell r="B2546" t="str">
            <v>BUHLER</v>
          </cell>
          <cell r="C2546" t="str">
            <v>SPPMMS4372</v>
          </cell>
          <cell r="D2546"/>
          <cell r="E2546" t="str">
            <v>MPAH-81013-810</v>
          </cell>
          <cell r="F2546" t="str">
            <v>Tension Device Pair</v>
          </cell>
        </row>
        <row r="2547">
          <cell r="B2547" t="str">
            <v>BUHLER</v>
          </cell>
          <cell r="C2547" t="str">
            <v>SPPMMS0197</v>
          </cell>
          <cell r="D2547"/>
          <cell r="E2547" t="str">
            <v>UVV-00040-758</v>
          </cell>
          <cell r="F2547" t="str">
            <v>Winch Tirak X802 max.800kg, 400V/50Hz,3.0kW 18m/min,rope diameter 8mm</v>
          </cell>
        </row>
        <row r="2548">
          <cell r="B2548" t="str">
            <v>BUHLER</v>
          </cell>
          <cell r="C2548" t="str">
            <v>SPPMMS6718</v>
          </cell>
          <cell r="D2548"/>
          <cell r="E2548" t="str">
            <v>MPSJ-91038-830</v>
          </cell>
          <cell r="F2548" t="str">
            <v xml:space="preserve">DISCHARGE AIRLOCK MPSJ-LP 28/30 </v>
          </cell>
        </row>
        <row r="2549">
          <cell r="B2549" t="str">
            <v>BUHLER</v>
          </cell>
          <cell r="C2549" t="str">
            <v>SPPMES1342</v>
          </cell>
          <cell r="D2549"/>
          <cell r="E2549" t="str">
            <v>UVV-00224-862</v>
          </cell>
          <cell r="F2549" t="str">
            <v xml:space="preserve">BEVEL GEAR MOTOR KA97 DRN60M4/TF REPL. OF KA96 DV160M4/TF </v>
          </cell>
        </row>
        <row r="2550">
          <cell r="B2550" t="str">
            <v>BUHLER</v>
          </cell>
          <cell r="C2550" t="str">
            <v>SPPMMS0227</v>
          </cell>
          <cell r="D2550"/>
          <cell r="E2550" t="str">
            <v>MUR-74040-810</v>
          </cell>
          <cell r="F2550" t="str">
            <v>Connection spout D=250 1500/320 H=750</v>
          </cell>
        </row>
        <row r="2551">
          <cell r="B2551" t="str">
            <v>BUHLER</v>
          </cell>
          <cell r="C2551" t="str">
            <v>SPPMMS4379</v>
          </cell>
          <cell r="D2551"/>
          <cell r="E2551" t="str">
            <v>RGEL-82001-810</v>
          </cell>
          <cell r="F2551" t="str">
            <v>Head Drum Without shaft 250x150</v>
          </cell>
        </row>
        <row r="2552">
          <cell r="B2552" t="str">
            <v>HABASIT ITALIANA</v>
          </cell>
          <cell r="C2552" t="str">
            <v>SPPMMS0449</v>
          </cell>
          <cell r="D2552"/>
          <cell r="E2552" t="str">
            <v>BRANCONVEYORBELT</v>
          </cell>
          <cell r="F2552" t="str">
            <v>Bran conveyor belt B=650MM,L=2700MTR</v>
          </cell>
        </row>
        <row r="2553">
          <cell r="B2553" t="str">
            <v>BUHLER</v>
          </cell>
          <cell r="C2553" t="str">
            <v>SPPMMS0296</v>
          </cell>
          <cell r="D2553"/>
          <cell r="E2553" t="str">
            <v>MWPX-81036-810</v>
          </cell>
          <cell r="F2553" t="str">
            <v>Support</v>
          </cell>
        </row>
        <row r="2554">
          <cell r="B2554" t="str">
            <v>BUHLER</v>
          </cell>
          <cell r="C2554" t="str">
            <v>CPPEQ008</v>
          </cell>
          <cell r="D2554"/>
          <cell r="E2554"/>
          <cell r="F2554" t="str">
            <v>AIR LOCK TO PORTALIFT 250 T/H</v>
          </cell>
        </row>
        <row r="2555">
          <cell r="B2555" t="str">
            <v>BUHLER</v>
          </cell>
          <cell r="C2555" t="str">
            <v>SPPMMS4454</v>
          </cell>
          <cell r="D2555"/>
          <cell r="E2555" t="str">
            <v>UVV-00123-429</v>
          </cell>
          <cell r="F2555" t="str">
            <v>Cable Flexible JZ-500 1.5mmx4core</v>
          </cell>
        </row>
        <row r="2556">
          <cell r="B2556" t="str">
            <v>BUHLER</v>
          </cell>
          <cell r="C2556" t="str">
            <v>SPPMMS0249</v>
          </cell>
          <cell r="D2556"/>
          <cell r="E2556" t="str">
            <v>UVV-00123-427</v>
          </cell>
          <cell r="F2556" t="str">
            <v>Cable Flexible JZ-500 1mmx8Core</v>
          </cell>
        </row>
        <row r="2557">
          <cell r="B2557" t="str">
            <v>BUHLER</v>
          </cell>
          <cell r="C2557" t="str">
            <v>SPPMMS6962</v>
          </cell>
          <cell r="D2557"/>
          <cell r="E2557" t="str">
            <v>MDDK-30515-030</v>
          </cell>
          <cell r="F2557" t="str">
            <v>FEED ROLL S1 1000 STANDARD GEAR</v>
          </cell>
        </row>
        <row r="2558">
          <cell r="B2558" t="str">
            <v>BUHLER</v>
          </cell>
          <cell r="C2558" t="str">
            <v>SPPMMS0230</v>
          </cell>
          <cell r="D2558"/>
          <cell r="E2558" t="str">
            <v>MDDK-83172-830</v>
          </cell>
          <cell r="F2558" t="str">
            <v>Feed roll S3 1000 Front</v>
          </cell>
        </row>
        <row r="2559">
          <cell r="B2559" t="str">
            <v>BUHLER</v>
          </cell>
          <cell r="C2559" t="str">
            <v>SPPMMS0237</v>
          </cell>
          <cell r="D2559"/>
          <cell r="E2559" t="str">
            <v>UVV-00128-979</v>
          </cell>
          <cell r="F2559" t="str">
            <v>ABB 3 squirel gauge motor 15KW,RPM1473,415V,50Hz 3GBP162032-ADG</v>
          </cell>
        </row>
        <row r="2560">
          <cell r="B2560" t="str">
            <v>BUHLER</v>
          </cell>
          <cell r="C2560" t="str">
            <v>SPPMMS4390</v>
          </cell>
          <cell r="D2560"/>
          <cell r="E2560" t="str">
            <v>UVV-00135-952</v>
          </cell>
          <cell r="F2560" t="str">
            <v>Chain wheel triplex 76teeth (Shaft dia 50mm)</v>
          </cell>
        </row>
        <row r="2561">
          <cell r="B2561" t="str">
            <v>BUHLER</v>
          </cell>
          <cell r="C2561" t="str">
            <v>SPPMMS4352</v>
          </cell>
          <cell r="D2561"/>
          <cell r="E2561" t="str">
            <v>UVV-00124-877</v>
          </cell>
          <cell r="F2561" t="str">
            <v>Helical Gear Motor 3KW 415V 50HZ</v>
          </cell>
        </row>
        <row r="2562">
          <cell r="B2562" t="str">
            <v>KTR</v>
          </cell>
          <cell r="C2562" t="str">
            <v>SPPMMS7653</v>
          </cell>
          <cell r="D2562" t="str">
            <v>D9520000</v>
          </cell>
          <cell r="E2562"/>
          <cell r="F2562" t="str">
            <v>POLY NORM 200 ADR</v>
          </cell>
        </row>
        <row r="2563">
          <cell r="B2563" t="str">
            <v>BUHLER</v>
          </cell>
          <cell r="C2563" t="str">
            <v>SPPMMS4357</v>
          </cell>
          <cell r="D2563"/>
          <cell r="E2563" t="str">
            <v>UVV-00018-855</v>
          </cell>
          <cell r="F2563" t="str">
            <v>ROTARY PISTON BLOWER (GM 3S DN 50)</v>
          </cell>
        </row>
        <row r="2564">
          <cell r="B2564" t="str">
            <v>BUHLER</v>
          </cell>
          <cell r="C2564" t="str">
            <v>SPPMMS4385</v>
          </cell>
          <cell r="D2564"/>
          <cell r="E2564" t="str">
            <v>UVV-00003-092</v>
          </cell>
          <cell r="F2564" t="str">
            <v>Rotary piston blower Block only GM 4S/10 ,DN 80 (repl of UNM-23004-022)</v>
          </cell>
        </row>
        <row r="2565">
          <cell r="B2565" t="str">
            <v>BUHLER</v>
          </cell>
          <cell r="C2565" t="str">
            <v>SPPMMS4415</v>
          </cell>
          <cell r="D2565"/>
          <cell r="E2565" t="str">
            <v>UVV-00001-860</v>
          </cell>
          <cell r="F2565" t="str">
            <v>Rotary piston blower block only GM10S DN80</v>
          </cell>
        </row>
        <row r="2566">
          <cell r="B2566" t="str">
            <v>BUHLER</v>
          </cell>
          <cell r="C2566" t="str">
            <v>SPPMMS0233</v>
          </cell>
          <cell r="D2566"/>
          <cell r="E2566" t="str">
            <v>MKLA-40022-010</v>
          </cell>
          <cell r="F2566" t="str">
            <v>Shaft</v>
          </cell>
        </row>
        <row r="2567">
          <cell r="B2567" t="str">
            <v>BUHLER</v>
          </cell>
          <cell r="C2567" t="str">
            <v>SPPMMS4391</v>
          </cell>
          <cell r="D2567"/>
          <cell r="E2567" t="str">
            <v>RGEL-81088-810</v>
          </cell>
          <cell r="F2567" t="str">
            <v>Side Wall Assy To Foot</v>
          </cell>
        </row>
        <row r="2568">
          <cell r="B2568" t="str">
            <v>BUHLER</v>
          </cell>
          <cell r="C2568" t="str">
            <v>SPPMMS4388</v>
          </cell>
          <cell r="D2568"/>
          <cell r="E2568" t="str">
            <v>MTRA-84027-810</v>
          </cell>
          <cell r="F2568" t="str">
            <v>Sieve fasterning</v>
          </cell>
        </row>
        <row r="2569">
          <cell r="B2569" t="str">
            <v>BUHLER</v>
          </cell>
          <cell r="C2569" t="str">
            <v>SPPMMS5032</v>
          </cell>
          <cell r="D2569"/>
          <cell r="E2569" t="str">
            <v>UVV-00001-855</v>
          </cell>
          <cell r="F2569" t="str">
            <v xml:space="preserve">ROTARY PISTON BLOWER BLOCK ONLY GM3S/10 DN50 </v>
          </cell>
        </row>
        <row r="2570">
          <cell r="B2570" t="str">
            <v>BUHLER</v>
          </cell>
          <cell r="C2570" t="str">
            <v>SPPMMS5358</v>
          </cell>
          <cell r="D2570"/>
          <cell r="E2570" t="str">
            <v>MDDK-81224-810</v>
          </cell>
          <cell r="F2570" t="str">
            <v xml:space="preserve">GEAR COVER LOWER PART </v>
          </cell>
        </row>
        <row r="2571">
          <cell r="B2571" t="str">
            <v>BUHLER</v>
          </cell>
          <cell r="C2571" t="str">
            <v>SPPMMS4053</v>
          </cell>
          <cell r="D2571"/>
          <cell r="E2571" t="str">
            <v>UVV-00101-385</v>
          </cell>
          <cell r="F2571" t="str">
            <v xml:space="preserve">Sprocket 1",76teeth </v>
          </cell>
        </row>
        <row r="2572">
          <cell r="B2572" t="str">
            <v>BUHLER</v>
          </cell>
          <cell r="C2572" t="str">
            <v>SPPMMS4429</v>
          </cell>
          <cell r="D2572"/>
          <cell r="E2572" t="str">
            <v>MDDK-82789-910</v>
          </cell>
          <cell r="F2572" t="str">
            <v>FEED ROLL DRIVE RIGHT FOR PNEUMATIC</v>
          </cell>
        </row>
        <row r="2573">
          <cell r="B2573" t="str">
            <v>BUHLER</v>
          </cell>
          <cell r="C2573" t="str">
            <v>SPPMMS0329</v>
          </cell>
          <cell r="D2573"/>
          <cell r="E2573" t="str">
            <v>UVV-00131-746</v>
          </cell>
          <cell r="F2573" t="str">
            <v>Helical gear motor 1.1KW,R47,RPM1420 Rep R60 (Shaft 30x60mm)</v>
          </cell>
        </row>
        <row r="2574">
          <cell r="B2574" t="str">
            <v>BUHLER</v>
          </cell>
          <cell r="C2574" t="str">
            <v>SPPMMS0338</v>
          </cell>
          <cell r="D2574"/>
          <cell r="E2574" t="str">
            <v>UVV-00078-374</v>
          </cell>
          <cell r="F2574" t="str">
            <v>Helical geared motor  S57,KW- 0.37,RMP-1330/42,Repl.of 011103063.3.03.03001</v>
          </cell>
        </row>
        <row r="2575">
          <cell r="B2575" t="str">
            <v>BUHLER</v>
          </cell>
          <cell r="C2575" t="str">
            <v>N/A</v>
          </cell>
          <cell r="D2575"/>
          <cell r="E2575" t="str">
            <v>MPAG-10018-010</v>
          </cell>
          <cell r="F2575" t="str">
            <v>Batten To Housing Retrofit 2150</v>
          </cell>
        </row>
        <row r="2576">
          <cell r="B2576" t="str">
            <v>BUHLER</v>
          </cell>
          <cell r="C2576" t="str">
            <v>SPPMMS6679</v>
          </cell>
          <cell r="D2576"/>
          <cell r="E2576" t="str">
            <v>MWBB-82011-810</v>
          </cell>
          <cell r="F2576" t="str">
            <v xml:space="preserve">Bottom Gate </v>
          </cell>
        </row>
        <row r="2577">
          <cell r="B2577" t="str">
            <v>BUHLER</v>
          </cell>
          <cell r="C2577" t="str">
            <v>SPPMMS6678</v>
          </cell>
          <cell r="D2577"/>
          <cell r="E2577" t="str">
            <v>MWBB-81018-810</v>
          </cell>
          <cell r="F2577" t="str">
            <v>Weigh Hopper 140L</v>
          </cell>
        </row>
        <row r="2578">
          <cell r="B2578" t="str">
            <v>BUHLER</v>
          </cell>
          <cell r="C2578" t="str">
            <v>SPPMMS0298</v>
          </cell>
          <cell r="D2578"/>
          <cell r="E2578" t="str">
            <v>RGEL-82184-810</v>
          </cell>
          <cell r="F2578" t="str">
            <v xml:space="preserve">HEAD HOOD FRONT PART 500X300 FOR SHAFT D=80, </v>
          </cell>
        </row>
        <row r="2579">
          <cell r="B2579" t="str">
            <v>BUHLER</v>
          </cell>
          <cell r="C2579" t="str">
            <v>SPPMMS0299</v>
          </cell>
          <cell r="D2579"/>
          <cell r="E2579" t="str">
            <v>RGEL-82212-810</v>
          </cell>
          <cell r="F2579" t="str">
            <v>HEAD HOOD REAR PART 500X300,</v>
          </cell>
        </row>
        <row r="2580">
          <cell r="B2580" t="str">
            <v>BUHLER</v>
          </cell>
          <cell r="C2580" t="str">
            <v>SPPMMS4353</v>
          </cell>
          <cell r="D2580"/>
          <cell r="E2580" t="str">
            <v>MUFA-81008-920</v>
          </cell>
          <cell r="F2580" t="str">
            <v>SCREW OUTLET SLIDE GATE 250 WITH IMPULSE VALVE AND PROXIMITY SWITCH 24V,</v>
          </cell>
        </row>
        <row r="2581">
          <cell r="B2581" t="str">
            <v>BUHLER</v>
          </cell>
          <cell r="C2581" t="str">
            <v>SPPMMS6677</v>
          </cell>
          <cell r="D2581"/>
          <cell r="E2581" t="str">
            <v>MTRA-82128-810</v>
          </cell>
          <cell r="F2581" t="str">
            <v>Inlet Complete MTRA-100 MTRA-100/200</v>
          </cell>
        </row>
        <row r="2582">
          <cell r="B2582" t="str">
            <v>BUHLER</v>
          </cell>
          <cell r="C2582" t="str">
            <v>SPPMMS0232</v>
          </cell>
          <cell r="D2582"/>
          <cell r="E2582" t="str">
            <v>UVV-00134-241</v>
          </cell>
          <cell r="F2582" t="str">
            <v>ABB Three Phase squirel gauge motor 4KW,RPM2900,415V,50Hz 1P55,1MB3/1M1001</v>
          </cell>
        </row>
        <row r="2583">
          <cell r="B2583" t="str">
            <v>BUHLER</v>
          </cell>
          <cell r="C2583" t="str">
            <v>SPPMES1341</v>
          </cell>
          <cell r="D2583"/>
          <cell r="E2583" t="str">
            <v>UVV-00224-861</v>
          </cell>
          <cell r="F2583" t="str">
            <v>GEAR MOTOR RF63 DT90L4 WITH MOTOR DRN90L4FG ASSEMBLED (REPLACMENT FOR NO. 011106299.3.01.02002)</v>
          </cell>
        </row>
        <row r="2584">
          <cell r="B2584" t="str">
            <v>BUHLER</v>
          </cell>
          <cell r="C2584" t="str">
            <v>SPPMMS4434</v>
          </cell>
          <cell r="D2584"/>
          <cell r="E2584" t="str">
            <v>MPSN-82001-810</v>
          </cell>
          <cell r="F2584" t="str">
            <v>Airlock For Series 25/15-MS</v>
          </cell>
        </row>
        <row r="2585">
          <cell r="B2585" t="str">
            <v>BUHLER</v>
          </cell>
          <cell r="C2585" t="str">
            <v>CNPMFR0005</v>
          </cell>
          <cell r="D2585"/>
          <cell r="E2585" t="str">
            <v>MKLA-80029-810</v>
          </cell>
          <cell r="F2585" t="str">
            <v xml:space="preserve">METAL SIEVE FRAME 45/110STAINLESS COMPLETE WITH SIEVE </v>
          </cell>
        </row>
        <row r="2586">
          <cell r="B2586" t="str">
            <v>BUHLER</v>
          </cell>
          <cell r="C2586" t="str">
            <v>SPPMMS4389</v>
          </cell>
          <cell r="D2586"/>
          <cell r="E2586" t="str">
            <v>MTRA-95013-190</v>
          </cell>
          <cell r="F2586" t="str">
            <v>Perforated sheet  D=2.5 1078X1496 , MTRA-95014-010</v>
          </cell>
        </row>
        <row r="2587">
          <cell r="B2587" t="str">
            <v>PRODUCTION</v>
          </cell>
          <cell r="C2587" t="str">
            <v>CNPMFR0009</v>
          </cell>
          <cell r="D2587"/>
          <cell r="E2587" t="str">
            <v>MKLA-81007-820</v>
          </cell>
          <cell r="F2587" t="str">
            <v>SIEVE FRAME NOT CLOTHED</v>
          </cell>
        </row>
        <row r="2588">
          <cell r="B2588" t="str">
            <v>PRODUCTION</v>
          </cell>
          <cell r="C2588" t="str">
            <v>SPPMMS5367</v>
          </cell>
          <cell r="D2588"/>
          <cell r="E2588" t="str">
            <v>MKZB-30011-060</v>
          </cell>
          <cell r="F2588" t="str">
            <v xml:space="preserve">SIEVE JACKET D=3 </v>
          </cell>
        </row>
        <row r="2589">
          <cell r="B2589" t="str">
            <v>BUHLER</v>
          </cell>
          <cell r="C2589" t="str">
            <v>SPPMMS4187</v>
          </cell>
          <cell r="D2589"/>
          <cell r="E2589" t="str">
            <v>WVNR-82102-860</v>
          </cell>
          <cell r="F2589" t="str">
            <v>Valve assy DN250 Repl.of MUSA-83017-970 , MUSA-82102</v>
          </cell>
        </row>
        <row r="2590">
          <cell r="B2590" t="str">
            <v>BUHLER</v>
          </cell>
          <cell r="C2590" t="str">
            <v>SPPMMS5331</v>
          </cell>
          <cell r="D2590"/>
          <cell r="E2590" t="str">
            <v>MVSH-30029-020</v>
          </cell>
          <cell r="F2590" t="str">
            <v xml:space="preserve">WINDOW PANE PMMA MVSH-100 </v>
          </cell>
        </row>
        <row r="2591">
          <cell r="B2591" t="str">
            <v>BUHLER</v>
          </cell>
          <cell r="C2591" t="str">
            <v>SPPMMS4416</v>
          </cell>
          <cell r="D2591"/>
          <cell r="E2591" t="str">
            <v>UVV-00001-851</v>
          </cell>
          <cell r="F2591" t="str">
            <v>Rotary piston blower GM7L DN80</v>
          </cell>
        </row>
        <row r="2592">
          <cell r="B2592" t="str">
            <v>PRODUCTION</v>
          </cell>
          <cell r="C2592" t="str">
            <v>SPPMMS4339</v>
          </cell>
          <cell r="D2592"/>
          <cell r="E2592" t="str">
            <v>MTRB-81013-820</v>
          </cell>
          <cell r="F2592" t="str">
            <v>Sleeve frame front compl rear</v>
          </cell>
        </row>
        <row r="2593">
          <cell r="B2593" t="str">
            <v>BUHLER</v>
          </cell>
          <cell r="C2593" t="str">
            <v>SPPMMS0337</v>
          </cell>
          <cell r="D2593"/>
          <cell r="E2593" t="str">
            <v>UVV-00131-738</v>
          </cell>
          <cell r="F2593" t="str">
            <v xml:space="preserve">Helical gear motor 0.75KW,FAF67,RPM1435 Rep R13 </v>
          </cell>
        </row>
        <row r="2594">
          <cell r="B2594" t="str">
            <v>BUHLER</v>
          </cell>
          <cell r="C2594" t="str">
            <v>SPPMMS4340</v>
          </cell>
          <cell r="D2594"/>
          <cell r="E2594" t="str">
            <v>MTSC-82045-820</v>
          </cell>
          <cell r="F2594" t="str">
            <v>Sorting Plate Long Assy With Key L=87</v>
          </cell>
        </row>
        <row r="2595">
          <cell r="B2595" t="str">
            <v>BUHLER</v>
          </cell>
          <cell r="C2595" t="str">
            <v>SPPMMS4348</v>
          </cell>
          <cell r="D2595"/>
          <cell r="E2595" t="str">
            <v>MTSC-82050-820</v>
          </cell>
          <cell r="F2595" t="str">
            <v>Sorting plate short MW1.2/D5</v>
          </cell>
        </row>
        <row r="2596">
          <cell r="B2596" t="str">
            <v>BUHLER</v>
          </cell>
          <cell r="C2596" t="str">
            <v>SPPMMS0339</v>
          </cell>
          <cell r="D2596"/>
          <cell r="E2596" t="str">
            <v>UVV-00131-743</v>
          </cell>
          <cell r="F2596" t="str">
            <v>Helical gear motor 2.2KW,R77,RPM1425 Rep R72 (Shaft 40x80mm)</v>
          </cell>
        </row>
        <row r="2597">
          <cell r="B2597" t="str">
            <v>BUHLER</v>
          </cell>
          <cell r="C2597" t="str">
            <v>SPPMMS4428</v>
          </cell>
          <cell r="D2597"/>
          <cell r="E2597" t="str">
            <v>MDDK-20094-370</v>
          </cell>
          <cell r="F2597" t="str">
            <v>Helical gear wheel 56 teeth left</v>
          </cell>
        </row>
        <row r="2598">
          <cell r="B2598" t="str">
            <v>BUHLER</v>
          </cell>
          <cell r="C2598" t="str">
            <v>SPPMMS0494</v>
          </cell>
          <cell r="D2598"/>
          <cell r="E2598" t="str">
            <v>30052M</v>
          </cell>
          <cell r="F2598" t="str">
            <v>Body With Opening For 120 L Air Lock -Machine Without Filter</v>
          </cell>
        </row>
        <row r="2599">
          <cell r="B2599" t="str">
            <v>BUHLER</v>
          </cell>
          <cell r="C2599" t="str">
            <v>SPPMMS0495</v>
          </cell>
          <cell r="D2599"/>
          <cell r="E2599" t="str">
            <v>30053M</v>
          </cell>
          <cell r="F2599" t="str">
            <v>Complete Bearing Carrier</v>
          </cell>
        </row>
        <row r="2600">
          <cell r="B2600" t="str">
            <v>BUHLER</v>
          </cell>
          <cell r="C2600" t="str">
            <v>SPPMMS0511</v>
          </cell>
          <cell r="D2600"/>
          <cell r="E2600" t="str">
            <v>A015225</v>
          </cell>
          <cell r="F2600" t="str">
            <v>Elbow 30</v>
          </cell>
        </row>
        <row r="2601">
          <cell r="B2601" t="str">
            <v>BUHLER</v>
          </cell>
          <cell r="C2601" t="str">
            <v>SPPMMS0510</v>
          </cell>
          <cell r="D2601"/>
          <cell r="E2601" t="str">
            <v>A014225</v>
          </cell>
          <cell r="F2601" t="str">
            <v>Elbow 45</v>
          </cell>
        </row>
        <row r="2602">
          <cell r="B2602" t="str">
            <v>ABB</v>
          </cell>
          <cell r="C2602" t="str">
            <v>SPPMMS0272</v>
          </cell>
          <cell r="D2602"/>
          <cell r="E2602" t="str">
            <v>(MEBA280SMB2B3)</v>
          </cell>
          <cell r="F2602" t="str">
            <v>ABB MOTOR,90KW, RPM-2978, 6POLE (MEBA280SMB2B3)</v>
          </cell>
        </row>
        <row r="2603">
          <cell r="B2603" t="str">
            <v>BUHLER</v>
          </cell>
          <cell r="C2603" t="str">
            <v>SPPMMS6697</v>
          </cell>
          <cell r="D2603"/>
          <cell r="E2603" t="str">
            <v>MWPX-83072-810</v>
          </cell>
          <cell r="F2603" t="str">
            <v xml:space="preserve">ADJUSTABLE TENSION LEVER ASSEMBLY </v>
          </cell>
        </row>
        <row r="2604">
          <cell r="B2604" t="str">
            <v>BUHLER</v>
          </cell>
          <cell r="C2604" t="str">
            <v>N/A</v>
          </cell>
          <cell r="D2604"/>
          <cell r="E2604" t="str">
            <v>MPAG-82001-810</v>
          </cell>
          <cell r="F2604" t="str">
            <v>Bottom</v>
          </cell>
        </row>
        <row r="2605">
          <cell r="B2605" t="str">
            <v>BUHLER</v>
          </cell>
          <cell r="C2605" t="str">
            <v>N/A</v>
          </cell>
          <cell r="D2605"/>
          <cell r="E2605" t="str">
            <v>MPAK-14845-001</v>
          </cell>
          <cell r="F2605" t="str">
            <v>Bottom Plate Compartment</v>
          </cell>
        </row>
        <row r="2606">
          <cell r="B2606" t="str">
            <v>BUHLER</v>
          </cell>
          <cell r="C2606" t="str">
            <v>N/A</v>
          </cell>
          <cell r="D2606"/>
          <cell r="E2606" t="str">
            <v>MPAK-14846-001</v>
          </cell>
          <cell r="F2606" t="str">
            <v>Bottom Plate To Compartment MPAJ</v>
          </cell>
        </row>
        <row r="2607">
          <cell r="B2607" t="str">
            <v>BUHLER</v>
          </cell>
          <cell r="C2607" t="str">
            <v>SPPMMS6687</v>
          </cell>
          <cell r="D2607"/>
          <cell r="E2607" t="str">
            <v xml:space="preserve"> MWPX-82055-820</v>
          </cell>
          <cell r="F2607" t="str">
            <v>CATCH TO TABLE LEFT</v>
          </cell>
        </row>
        <row r="2608">
          <cell r="B2608" t="str">
            <v>BUHLER</v>
          </cell>
          <cell r="C2608" t="str">
            <v>SPPMMS6707</v>
          </cell>
          <cell r="D2608"/>
          <cell r="E2608" t="str">
            <v>MWPX-83121-810</v>
          </cell>
          <cell r="F2608" t="str">
            <v>CENTERING DEVICE , LEFT</v>
          </cell>
        </row>
        <row r="2609">
          <cell r="B2609" t="str">
            <v>BUHLER</v>
          </cell>
          <cell r="C2609" t="str">
            <v>SPPMMS6706</v>
          </cell>
          <cell r="D2609"/>
          <cell r="E2609" t="str">
            <v>MWPX-83121-820</v>
          </cell>
          <cell r="F2609" t="str">
            <v>CENTERING DEVICE , RIGHT</v>
          </cell>
        </row>
        <row r="2610">
          <cell r="B2610" t="str">
            <v>BUHLER</v>
          </cell>
          <cell r="C2610" t="str">
            <v>SPPMMS6690</v>
          </cell>
          <cell r="D2610"/>
          <cell r="E2610" t="str">
            <v>MWPX-40201-030</v>
          </cell>
          <cell r="F2610" t="str">
            <v xml:space="preserve">CHAIN 238 LINK 12 B-1-3/4" </v>
          </cell>
        </row>
        <row r="2611">
          <cell r="B2611" t="str">
            <v>BUHLER</v>
          </cell>
          <cell r="C2611" t="str">
            <v>N/A</v>
          </cell>
          <cell r="D2611"/>
          <cell r="E2611" t="str">
            <v>MPAG-83109-830</v>
          </cell>
          <cell r="F2611" t="str">
            <v>Channel Covering Front</v>
          </cell>
        </row>
        <row r="2612">
          <cell r="B2612" t="str">
            <v>BUHLER</v>
          </cell>
          <cell r="C2612" t="str">
            <v>N/A</v>
          </cell>
          <cell r="D2612"/>
          <cell r="E2612" t="str">
            <v>MPAG-83109-820</v>
          </cell>
          <cell r="F2612" t="str">
            <v>Channel Covering Lateral</v>
          </cell>
        </row>
        <row r="2613">
          <cell r="B2613" t="str">
            <v>BUHLER</v>
          </cell>
          <cell r="C2613" t="str">
            <v>N/A</v>
          </cell>
          <cell r="D2613"/>
          <cell r="E2613" t="str">
            <v>MPAG-83109-810</v>
          </cell>
          <cell r="F2613" t="str">
            <v>Channel Covering Rear</v>
          </cell>
        </row>
        <row r="2614">
          <cell r="B2614" t="str">
            <v>BUHLER</v>
          </cell>
          <cell r="C2614" t="str">
            <v>N/A</v>
          </cell>
          <cell r="D2614"/>
          <cell r="E2614" t="str">
            <v>MPAH-83012-810</v>
          </cell>
          <cell r="F2614" t="str">
            <v>Channel Sealing</v>
          </cell>
        </row>
        <row r="2615">
          <cell r="B2615" t="str">
            <v>BUHLER</v>
          </cell>
          <cell r="C2615" t="str">
            <v>N/A</v>
          </cell>
          <cell r="D2615"/>
          <cell r="E2615" t="str">
            <v>MPAH-83012-820</v>
          </cell>
          <cell r="F2615" t="str">
            <v>Channel Sealing</v>
          </cell>
        </row>
        <row r="2616">
          <cell r="B2616" t="str">
            <v>BUHLER</v>
          </cell>
          <cell r="C2616" t="str">
            <v>N/A</v>
          </cell>
          <cell r="D2616"/>
          <cell r="E2616" t="str">
            <v>MPAH-83012-830</v>
          </cell>
          <cell r="F2616" t="str">
            <v>Channel Sealing</v>
          </cell>
        </row>
        <row r="2617">
          <cell r="B2617" t="str">
            <v>BUHLER</v>
          </cell>
          <cell r="C2617" t="str">
            <v>N/A</v>
          </cell>
          <cell r="D2617"/>
          <cell r="E2617" t="str">
            <v>UNN-10510-209</v>
          </cell>
          <cell r="F2617" t="str">
            <v>Chipboard Counter Screw 6x50</v>
          </cell>
        </row>
        <row r="2618">
          <cell r="B2618" t="str">
            <v>BUHLER</v>
          </cell>
          <cell r="C2618" t="str">
            <v>N/A</v>
          </cell>
          <cell r="D2618"/>
          <cell r="E2618" t="str">
            <v>UNN-10510-063</v>
          </cell>
          <cell r="F2618" t="str">
            <v>Chipboard Screw 3.5x20</v>
          </cell>
        </row>
        <row r="2619">
          <cell r="B2619" t="str">
            <v>BUHLER</v>
          </cell>
          <cell r="C2619" t="str">
            <v>N/A</v>
          </cell>
          <cell r="D2619"/>
          <cell r="E2619" t="str">
            <v>UNN-10510-066</v>
          </cell>
          <cell r="F2619" t="str">
            <v>Chipboard Screw 3.5x35</v>
          </cell>
        </row>
        <row r="2620">
          <cell r="B2620" t="str">
            <v>BUHLER</v>
          </cell>
          <cell r="C2620" t="str">
            <v>N/A</v>
          </cell>
          <cell r="D2620"/>
          <cell r="E2620" t="str">
            <v>UNN-10503-043</v>
          </cell>
          <cell r="F2620" t="str">
            <v>Chipboard Screw 4X16</v>
          </cell>
        </row>
        <row r="2621">
          <cell r="B2621" t="str">
            <v>BUHLER</v>
          </cell>
          <cell r="C2621" t="str">
            <v>N/A</v>
          </cell>
          <cell r="D2621"/>
          <cell r="E2621" t="str">
            <v>MPAG-80026-810</v>
          </cell>
          <cell r="F2621" t="str">
            <v>Closing Strip Inside</v>
          </cell>
        </row>
        <row r="2622">
          <cell r="B2622" t="str">
            <v>BUHLER</v>
          </cell>
          <cell r="C2622" t="str">
            <v>N/A</v>
          </cell>
          <cell r="D2622"/>
          <cell r="E2622" t="str">
            <v>MPAG-80015-810</v>
          </cell>
          <cell r="F2622" t="str">
            <v>Closing Strip Outside</v>
          </cell>
        </row>
        <row r="2623">
          <cell r="B2623" t="str">
            <v>BUHLER</v>
          </cell>
          <cell r="C2623" t="str">
            <v>N/A</v>
          </cell>
          <cell r="D2623"/>
          <cell r="E2623" t="str">
            <v>MPAG-80025-810</v>
          </cell>
          <cell r="F2623" t="str">
            <v>Closing Strip Rear</v>
          </cell>
        </row>
        <row r="2624">
          <cell r="B2624" t="str">
            <v>BUHLER</v>
          </cell>
          <cell r="C2624" t="str">
            <v>N/A</v>
          </cell>
          <cell r="D2624"/>
          <cell r="E2624" t="str">
            <v>MPAH-80058-810</v>
          </cell>
          <cell r="F2624" t="str">
            <v>Closing Strip Retrofit Lateral</v>
          </cell>
        </row>
        <row r="2625">
          <cell r="B2625" t="str">
            <v>BUHLER</v>
          </cell>
          <cell r="C2625" t="str">
            <v>N/A</v>
          </cell>
          <cell r="D2625"/>
          <cell r="E2625" t="str">
            <v>MPAH-80056-810</v>
          </cell>
          <cell r="F2625" t="str">
            <v>Closing Strip Retrofit Rear</v>
          </cell>
        </row>
        <row r="2626">
          <cell r="B2626" t="str">
            <v>BUHLER</v>
          </cell>
          <cell r="C2626" t="str">
            <v>SPPMMS6683</v>
          </cell>
          <cell r="D2626"/>
          <cell r="E2626" t="str">
            <v>MWPX-84061-810</v>
          </cell>
          <cell r="F2626" t="str">
            <v>CONTRACTION ROLL COMPLETE B=1400 MWPX-84061-810</v>
          </cell>
        </row>
        <row r="2627">
          <cell r="B2627" t="str">
            <v>BUHLER</v>
          </cell>
          <cell r="C2627" t="str">
            <v>N/A</v>
          </cell>
          <cell r="D2627"/>
          <cell r="E2627" t="str">
            <v>CSMU-95082-810</v>
          </cell>
          <cell r="F2627" t="str">
            <v>Conversion Instructions MPAG/J/H</v>
          </cell>
        </row>
        <row r="2628">
          <cell r="B2628" t="str">
            <v>BUHLER</v>
          </cell>
          <cell r="C2628" t="str">
            <v>N/A</v>
          </cell>
          <cell r="D2628"/>
          <cell r="E2628" t="str">
            <v>MPAG-95021-810</v>
          </cell>
          <cell r="F2628" t="str">
            <v>Conversion Kit 1 Compartment</v>
          </cell>
        </row>
        <row r="2629">
          <cell r="B2629" t="str">
            <v>BUHLER</v>
          </cell>
          <cell r="C2629" t="str">
            <v>N/A</v>
          </cell>
          <cell r="D2629"/>
          <cell r="E2629" t="str">
            <v>MPAH-95027-810</v>
          </cell>
          <cell r="F2629" t="str">
            <v>Conversion Kit 1 Compartment</v>
          </cell>
        </row>
        <row r="2630">
          <cell r="B2630" t="str">
            <v>BUHLER</v>
          </cell>
          <cell r="C2630" t="str">
            <v>N/A</v>
          </cell>
          <cell r="D2630"/>
          <cell r="E2630" t="str">
            <v>MPAH-10095-010</v>
          </cell>
          <cell r="F2630" t="str">
            <v>Conversion Kit Batten To Housing</v>
          </cell>
        </row>
        <row r="2631">
          <cell r="B2631" t="str">
            <v>BUHLER</v>
          </cell>
          <cell r="C2631" t="str">
            <v>N/A</v>
          </cell>
          <cell r="D2631"/>
          <cell r="E2631" t="str">
            <v>MPAH-10094-010</v>
          </cell>
          <cell r="F2631" t="str">
            <v>Conversion Kit Door Molding</v>
          </cell>
        </row>
        <row r="2632">
          <cell r="B2632" t="str">
            <v>BUHLER</v>
          </cell>
          <cell r="C2632" t="str">
            <v>N/A</v>
          </cell>
          <cell r="D2632"/>
          <cell r="E2632" t="str">
            <v>MPAH-10096-010</v>
          </cell>
          <cell r="F2632" t="str">
            <v>Conversion Kit Seal Rear</v>
          </cell>
        </row>
        <row r="2633">
          <cell r="B2633" t="str">
            <v>BUHLER</v>
          </cell>
          <cell r="C2633" t="str">
            <v>N/A</v>
          </cell>
          <cell r="D2633"/>
          <cell r="E2633" t="str">
            <v>UNN-10060-388</v>
          </cell>
          <cell r="F2633" t="str">
            <v>Counter Sunk Bolt M8x20</v>
          </cell>
        </row>
        <row r="2634">
          <cell r="B2634" t="str">
            <v>BUHLER</v>
          </cell>
          <cell r="C2634" t="str">
            <v>N/A</v>
          </cell>
          <cell r="D2634"/>
          <cell r="E2634" t="str">
            <v>UNN-14012-009</v>
          </cell>
          <cell r="F2634" t="str">
            <v>Counter Sunk Washer D6.4/18X3.5</v>
          </cell>
        </row>
        <row r="2635">
          <cell r="B2635" t="str">
            <v>BUHLER</v>
          </cell>
          <cell r="C2635" t="str">
            <v>N/A</v>
          </cell>
          <cell r="D2635"/>
          <cell r="E2635" t="str">
            <v>UNN-14012-011</v>
          </cell>
          <cell r="F2635" t="str">
            <v>Counter Sunk Washer D8.4/25X5</v>
          </cell>
        </row>
        <row r="2636">
          <cell r="B2636" t="str">
            <v>BUHLER</v>
          </cell>
          <cell r="C2636" t="str">
            <v>N/A</v>
          </cell>
          <cell r="D2636"/>
          <cell r="E2636" t="str">
            <v>UVN-10116-352</v>
          </cell>
          <cell r="F2636" t="str">
            <v>Countersunk Sheet Metal Screw 4.2X13</v>
          </cell>
        </row>
        <row r="2637">
          <cell r="B2637" t="str">
            <v>BUHLER</v>
          </cell>
          <cell r="C2637" t="str">
            <v>N/A</v>
          </cell>
          <cell r="D2637"/>
          <cell r="E2637" t="str">
            <v>MPAG-10017-010</v>
          </cell>
          <cell r="F2637" t="str">
            <v>Door Molding Retrofit 2150</v>
          </cell>
        </row>
        <row r="2638">
          <cell r="B2638" t="str">
            <v>BUHLER</v>
          </cell>
          <cell r="C2638" t="str">
            <v>SPPMMS0243</v>
          </cell>
          <cell r="D2638"/>
          <cell r="E2638" t="str">
            <v>MWPX-40226-010</v>
          </cell>
          <cell r="F2638" t="str">
            <v>End Roll B=1400 Drawing MWPX-81092/MWPX-81091</v>
          </cell>
        </row>
        <row r="2639">
          <cell r="B2639" t="str">
            <v>BUHLER</v>
          </cell>
          <cell r="C2639" t="str">
            <v>N/A</v>
          </cell>
          <cell r="D2639"/>
          <cell r="E2639" t="str">
            <v>MPAH-10164-001</v>
          </cell>
          <cell r="F2639" t="str">
            <v>Erection Template To Door Molding</v>
          </cell>
        </row>
        <row r="2640">
          <cell r="B2640" t="str">
            <v>BUHLER</v>
          </cell>
          <cell r="C2640" t="str">
            <v>SPPMMS6712</v>
          </cell>
          <cell r="D2640"/>
          <cell r="E2640" t="str">
            <v xml:space="preserve">MPAG-10074-001 </v>
          </cell>
          <cell r="F2640" t="str">
            <v>ERECTION TEMPLATE TO DOOR MOLDING/ 2150</v>
          </cell>
        </row>
        <row r="2641">
          <cell r="B2641" t="str">
            <v>BUHLER</v>
          </cell>
          <cell r="C2641" t="str">
            <v>N/A</v>
          </cell>
          <cell r="D2641"/>
          <cell r="E2641" t="str">
            <v>UVR-73000-147</v>
          </cell>
          <cell r="F2641" t="str">
            <v>Felt Strip 22/2 MM White</v>
          </cell>
        </row>
        <row r="2642">
          <cell r="B2642" t="str">
            <v>BUHLER</v>
          </cell>
          <cell r="C2642" t="str">
            <v>SPPMMS4317</v>
          </cell>
          <cell r="D2642"/>
          <cell r="E2642" t="str">
            <v>UVR-73000-146</v>
          </cell>
          <cell r="F2642" t="str">
            <v>FELT STRIP WHITE 16/2 M</v>
          </cell>
        </row>
        <row r="2643">
          <cell r="B2643" t="str">
            <v>BUHLER</v>
          </cell>
          <cell r="C2643" t="str">
            <v>SPPMMS6704</v>
          </cell>
          <cell r="D2643"/>
          <cell r="E2643" t="str">
            <v>MWPX-84068-810</v>
          </cell>
          <cell r="F2643" t="str">
            <v xml:space="preserve">GUIDE COMPLETE </v>
          </cell>
        </row>
        <row r="2644">
          <cell r="B2644" t="str">
            <v>BUHLER</v>
          </cell>
          <cell r="C2644" t="str">
            <v>N/A</v>
          </cell>
          <cell r="D2644"/>
          <cell r="E2644" t="str">
            <v>UNN-10009-226</v>
          </cell>
          <cell r="F2644" t="str">
            <v>Hexagon Head Bolt M8X100</v>
          </cell>
        </row>
        <row r="2645">
          <cell r="B2645" t="str">
            <v>BUHLER</v>
          </cell>
          <cell r="C2645" t="str">
            <v>N/A</v>
          </cell>
          <cell r="D2645"/>
          <cell r="E2645" t="str">
            <v>UNN-10009-220</v>
          </cell>
          <cell r="F2645" t="str">
            <v>Hexagon Head Bolt M8X70</v>
          </cell>
        </row>
        <row r="2646">
          <cell r="B2646" t="str">
            <v>BUHLER</v>
          </cell>
          <cell r="C2646" t="str">
            <v>SPPMMS6705</v>
          </cell>
          <cell r="D2646"/>
          <cell r="E2646" t="str">
            <v>UNM-29103-052</v>
          </cell>
          <cell r="F2646" t="str">
            <v xml:space="preserve">IDLER GALVANIZED D 89X650 </v>
          </cell>
        </row>
        <row r="2647">
          <cell r="B2647" t="str">
            <v>BUHLER</v>
          </cell>
          <cell r="C2647" t="str">
            <v>N/A</v>
          </cell>
          <cell r="D2647"/>
          <cell r="E2647" t="str">
            <v>MPAG-84120-810</v>
          </cell>
          <cell r="F2647" t="str">
            <v xml:space="preserve">Inclined Duct </v>
          </cell>
        </row>
        <row r="2648">
          <cell r="B2648" t="str">
            <v>BUHLER</v>
          </cell>
          <cell r="C2648" t="str">
            <v>N/A</v>
          </cell>
          <cell r="D2648"/>
          <cell r="E2648" t="str">
            <v>MPAG-84119-810</v>
          </cell>
          <cell r="F2648" t="str">
            <v>Inclined Duct Left</v>
          </cell>
        </row>
        <row r="2649">
          <cell r="B2649" t="str">
            <v>BUHLER</v>
          </cell>
          <cell r="C2649" t="str">
            <v>N/A</v>
          </cell>
          <cell r="D2649"/>
          <cell r="E2649" t="str">
            <v>MPAH-84016-810</v>
          </cell>
          <cell r="F2649" t="str">
            <v>Inclined Duct Left</v>
          </cell>
        </row>
        <row r="2650">
          <cell r="B2650" t="str">
            <v>BUHLER</v>
          </cell>
          <cell r="C2650" t="str">
            <v>N/A</v>
          </cell>
          <cell r="D2650"/>
          <cell r="E2650" t="str">
            <v>MPAH-84017-810</v>
          </cell>
          <cell r="F2650" t="str">
            <v>Inclined Duct Left</v>
          </cell>
        </row>
        <row r="2651">
          <cell r="B2651" t="str">
            <v>BUHLER</v>
          </cell>
          <cell r="C2651" t="str">
            <v>N/A</v>
          </cell>
          <cell r="D2651"/>
          <cell r="E2651" t="str">
            <v>MPAG-84119-820</v>
          </cell>
          <cell r="F2651" t="str">
            <v>Inclined Duct Right</v>
          </cell>
        </row>
        <row r="2652">
          <cell r="B2652" t="str">
            <v>BUHLER</v>
          </cell>
          <cell r="C2652" t="str">
            <v>N/A</v>
          </cell>
          <cell r="D2652"/>
          <cell r="E2652" t="str">
            <v>MPAG-84120-820</v>
          </cell>
          <cell r="F2652" t="str">
            <v>Inclined Duct Right</v>
          </cell>
        </row>
        <row r="2653">
          <cell r="B2653" t="str">
            <v>BUHLER</v>
          </cell>
          <cell r="C2653" t="str">
            <v>N/A</v>
          </cell>
          <cell r="D2653"/>
          <cell r="E2653" t="str">
            <v>MPAH-84016-820</v>
          </cell>
          <cell r="F2653" t="str">
            <v>Inclined Duct Right</v>
          </cell>
        </row>
        <row r="2654">
          <cell r="B2654" t="str">
            <v>BUHLER</v>
          </cell>
          <cell r="C2654" t="str">
            <v>N/A</v>
          </cell>
          <cell r="D2654"/>
          <cell r="E2654" t="str">
            <v>MPAH-84017-820</v>
          </cell>
          <cell r="F2654" t="str">
            <v>Inclined Duct Right</v>
          </cell>
        </row>
        <row r="2655">
          <cell r="B2655" t="str">
            <v>BUHLER</v>
          </cell>
          <cell r="C2655" t="str">
            <v>N/A</v>
          </cell>
          <cell r="D2655"/>
          <cell r="E2655" t="str">
            <v>MPAK-81535-810</v>
          </cell>
          <cell r="F2655" t="str">
            <v>Intermediate Frame Type B 12mm Stainless</v>
          </cell>
        </row>
        <row r="2656">
          <cell r="B2656" t="str">
            <v>BUHLER</v>
          </cell>
          <cell r="C2656" t="str">
            <v>N/A</v>
          </cell>
          <cell r="D2656"/>
          <cell r="E2656" t="str">
            <v>MPAK-81539-810</v>
          </cell>
          <cell r="F2656" t="str">
            <v>Intermediate Frame XB 12mm Stainless</v>
          </cell>
        </row>
        <row r="2657">
          <cell r="B2657" t="str">
            <v>BUHLER</v>
          </cell>
          <cell r="C2657" t="str">
            <v>SPPMMS6703</v>
          </cell>
          <cell r="D2657"/>
          <cell r="E2657" t="str">
            <v>MWPX-82068-810</v>
          </cell>
          <cell r="F2657" t="str">
            <v xml:space="preserve">LIFTING TABLE ASSEMBLY NB=1750 </v>
          </cell>
        </row>
        <row r="2658">
          <cell r="B2658" t="str">
            <v>BUHLER</v>
          </cell>
          <cell r="C2658" t="str">
            <v>SPPMMS6708</v>
          </cell>
          <cell r="D2658"/>
          <cell r="E2658" t="str">
            <v>MWPX-82023-820</v>
          </cell>
          <cell r="F2658" t="str">
            <v xml:space="preserve">MATERIAL KIT OF FLAP  B=1896 </v>
          </cell>
        </row>
        <row r="2659">
          <cell r="B2659" t="str">
            <v>BUHLER</v>
          </cell>
          <cell r="C2659" t="str">
            <v>SPPMMS6709</v>
          </cell>
          <cell r="D2659"/>
          <cell r="E2659" t="str">
            <v>MWPX-81040-810</v>
          </cell>
          <cell r="F2659" t="str">
            <v xml:space="preserve">MATERIAL KIT OF PRESS FORCE PRETENSION </v>
          </cell>
        </row>
        <row r="2660">
          <cell r="B2660" t="str">
            <v>BUHLER</v>
          </cell>
          <cell r="C2660" t="str">
            <v>N/A</v>
          </cell>
          <cell r="D2660"/>
          <cell r="E2660" t="str">
            <v>UVN-10116-013</v>
          </cell>
          <cell r="F2660" t="str">
            <v>Over Head Counter Sunk Screw 4.8X38</v>
          </cell>
        </row>
        <row r="2661">
          <cell r="B2661" t="str">
            <v>BUHLER</v>
          </cell>
          <cell r="C2661" t="str">
            <v>SPPMMS6700</v>
          </cell>
          <cell r="D2661"/>
          <cell r="E2661" t="str">
            <v>UNN-28002-463</v>
          </cell>
          <cell r="F2661" t="str">
            <v xml:space="preserve">PARALLEL KEY FORM A 18/11X100 </v>
          </cell>
        </row>
        <row r="2662">
          <cell r="B2662" t="str">
            <v>BUHLER</v>
          </cell>
          <cell r="C2662" t="str">
            <v>SPPMMS6694</v>
          </cell>
          <cell r="D2662"/>
          <cell r="E2662" t="str">
            <v>MWPX-85006-810</v>
          </cell>
          <cell r="F2662" t="str">
            <v xml:space="preserve">PILLOW BLOCK COMPLETE TO DIP 80 </v>
          </cell>
        </row>
        <row r="2663">
          <cell r="B2663" t="str">
            <v>BUHLER</v>
          </cell>
          <cell r="C2663" t="str">
            <v>SPPMMS0394</v>
          </cell>
          <cell r="D2663"/>
          <cell r="E2663" t="str">
            <v>UVV-00145-344</v>
          </cell>
          <cell r="F2663" t="str">
            <v>Radial Fan MXE025-016030 160m P226/225 Motor B3 11kw 415V 50HZ 2920R/Min D400mm 400X315mm</v>
          </cell>
        </row>
        <row r="2664">
          <cell r="B2664" t="str">
            <v>BUHLER</v>
          </cell>
          <cell r="C2664" t="str">
            <v>SPPMES1323</v>
          </cell>
          <cell r="D2664"/>
          <cell r="E2664" t="str">
            <v>UVV-00218-533</v>
          </cell>
          <cell r="F2664" t="str">
            <v xml:space="preserve">REPLACMENT FOR TYPE SWM 100-004030-00 FOR HTM 12.18 </v>
          </cell>
        </row>
        <row r="2665">
          <cell r="B2665" t="str">
            <v>BUHLER</v>
          </cell>
          <cell r="C2665" t="str">
            <v>SPPMMS6693</v>
          </cell>
          <cell r="D2665"/>
          <cell r="E2665" t="str">
            <v>UXN-70093-032</v>
          </cell>
          <cell r="F2665" t="str">
            <v xml:space="preserve">ROLLER CHAIN 5/8" X 3/8" 32 CHAIN LINK TYPE SYNO 10 B-1 </v>
          </cell>
        </row>
        <row r="2666">
          <cell r="B2666" t="str">
            <v>BUHLER</v>
          </cell>
          <cell r="C2666" t="str">
            <v>SPPMMS6692</v>
          </cell>
          <cell r="D2666"/>
          <cell r="E2666" t="str">
            <v>UXN-70093-450</v>
          </cell>
          <cell r="F2666" t="str">
            <v xml:space="preserve">ROLLER CHAIN 5/8" X 3/8" 450 LINK </v>
          </cell>
        </row>
        <row r="2667">
          <cell r="B2667" t="str">
            <v>BUHLER</v>
          </cell>
          <cell r="C2667" t="str">
            <v>N/A</v>
          </cell>
          <cell r="D2667"/>
          <cell r="E2667" t="str">
            <v>MPAK-15800-001</v>
          </cell>
          <cell r="F2667" t="str">
            <v>Screws Pocket Complete</v>
          </cell>
        </row>
        <row r="2668">
          <cell r="B2668" t="str">
            <v>BUHLER</v>
          </cell>
          <cell r="C2668" t="str">
            <v>N/A</v>
          </cell>
          <cell r="D2668"/>
          <cell r="E2668" t="str">
            <v>MAPG-81006-080</v>
          </cell>
          <cell r="F2668" t="str">
            <v>Seal</v>
          </cell>
        </row>
        <row r="2669">
          <cell r="B2669" t="str">
            <v>BUHLER</v>
          </cell>
          <cell r="C2669" t="str">
            <v>N/A</v>
          </cell>
          <cell r="D2669"/>
          <cell r="E2669" t="str">
            <v>MPAG-81006-090</v>
          </cell>
          <cell r="F2669" t="str">
            <v>Seal</v>
          </cell>
        </row>
        <row r="2670">
          <cell r="B2670" t="str">
            <v>BUHLER</v>
          </cell>
          <cell r="C2670" t="str">
            <v>N/A</v>
          </cell>
          <cell r="D2670"/>
          <cell r="E2670" t="str">
            <v>MPAG-81006-120</v>
          </cell>
          <cell r="F2670" t="str">
            <v>Seal</v>
          </cell>
        </row>
        <row r="2671">
          <cell r="B2671" t="str">
            <v>BUHLER</v>
          </cell>
          <cell r="C2671" t="str">
            <v>N/A</v>
          </cell>
          <cell r="D2671"/>
          <cell r="E2671" t="str">
            <v>MPAH-84083-020</v>
          </cell>
          <cell r="F2671" t="str">
            <v>Seal 732X53X4</v>
          </cell>
        </row>
        <row r="2672">
          <cell r="B2672" t="str">
            <v>BUHLER</v>
          </cell>
          <cell r="C2672" t="str">
            <v>N/A</v>
          </cell>
          <cell r="D2672"/>
          <cell r="E2672" t="str">
            <v>MPAH-83008-040</v>
          </cell>
          <cell r="F2672" t="str">
            <v>Seal 833X80X43</v>
          </cell>
        </row>
        <row r="2673">
          <cell r="B2673" t="str">
            <v>BUHLER</v>
          </cell>
          <cell r="C2673" t="str">
            <v>N/A</v>
          </cell>
          <cell r="D2673"/>
          <cell r="E2673" t="str">
            <v>MPAG-10016-010</v>
          </cell>
          <cell r="F2673" t="str">
            <v>Seal Retrofit 2150</v>
          </cell>
        </row>
        <row r="2674">
          <cell r="B2674" t="str">
            <v>BUHLER</v>
          </cell>
          <cell r="C2674" t="str">
            <v>N/A</v>
          </cell>
          <cell r="D2674"/>
          <cell r="E2674" t="str">
            <v>MPAH-80054-810</v>
          </cell>
          <cell r="F2674" t="str">
            <v>Sealing Strip</v>
          </cell>
        </row>
        <row r="2675">
          <cell r="B2675" t="str">
            <v>BUHLER</v>
          </cell>
          <cell r="C2675" t="str">
            <v>N/A</v>
          </cell>
          <cell r="D2675"/>
          <cell r="E2675" t="str">
            <v>MPAH-80055-810</v>
          </cell>
          <cell r="F2675" t="str">
            <v>Sealing Strip</v>
          </cell>
        </row>
        <row r="2676">
          <cell r="B2676" t="str">
            <v>BUHLER</v>
          </cell>
          <cell r="C2676" t="str">
            <v>N/A</v>
          </cell>
          <cell r="D2676"/>
          <cell r="E2676" t="str">
            <v>MPAG-10122-001</v>
          </cell>
          <cell r="F2676" t="str">
            <v>Sealing Strip Lateral Outside Side</v>
          </cell>
        </row>
        <row r="2677">
          <cell r="B2677" t="str">
            <v>BUHLER</v>
          </cell>
          <cell r="C2677" t="str">
            <v>N/A</v>
          </cell>
          <cell r="D2677"/>
          <cell r="E2677" t="str">
            <v>MPAG-80022-810</v>
          </cell>
          <cell r="F2677" t="str">
            <v>Sealing Strip Rear</v>
          </cell>
        </row>
        <row r="2678">
          <cell r="B2678" t="str">
            <v>BUHLER</v>
          </cell>
          <cell r="C2678" t="str">
            <v>N/A</v>
          </cell>
          <cell r="D2678"/>
          <cell r="E2678" t="str">
            <v>UVN-10116-518</v>
          </cell>
          <cell r="F2678" t="str">
            <v>Self Drilling Screw 4.2X19</v>
          </cell>
        </row>
        <row r="2679">
          <cell r="B2679" t="str">
            <v>BUHLER</v>
          </cell>
          <cell r="C2679" t="str">
            <v>N/A</v>
          </cell>
          <cell r="D2679"/>
          <cell r="E2679" t="str">
            <v>UXN-10020-027</v>
          </cell>
          <cell r="F2679" t="str">
            <v>Self Drilling Screw 4.8X19</v>
          </cell>
        </row>
        <row r="2680">
          <cell r="B2680" t="str">
            <v>BUHLER</v>
          </cell>
          <cell r="C2680" t="str">
            <v>SPPMMS6701</v>
          </cell>
          <cell r="D2680"/>
          <cell r="E2680" t="str">
            <v>UNN-10084-062</v>
          </cell>
          <cell r="F2680" t="str">
            <v xml:space="preserve">SET SCREW M10X20 STRENGTH CLASS </v>
          </cell>
        </row>
        <row r="2681">
          <cell r="B2681" t="str">
            <v>BUHLER</v>
          </cell>
          <cell r="C2681" t="str">
            <v>SPPMMS6686</v>
          </cell>
          <cell r="D2681"/>
          <cell r="E2681" t="str">
            <v>UNN-14014-109</v>
          </cell>
          <cell r="F2681" t="str">
            <v xml:space="preserve">SHAFT END WASHER D 10.5/55X7 </v>
          </cell>
        </row>
        <row r="2682">
          <cell r="B2682" t="str">
            <v>BUHLER</v>
          </cell>
          <cell r="C2682" t="str">
            <v>SPPMMS6698</v>
          </cell>
          <cell r="D2682"/>
          <cell r="E2682" t="str">
            <v>MWPX-30099-020</v>
          </cell>
          <cell r="F2682" t="str">
            <v xml:space="preserve">SHAFT LONG </v>
          </cell>
        </row>
        <row r="2683">
          <cell r="B2683" t="str">
            <v>BUHLER</v>
          </cell>
          <cell r="C2683" t="str">
            <v>SPPMMS6958</v>
          </cell>
          <cell r="D2683"/>
          <cell r="E2683" t="str">
            <v>MWBB-20021-010</v>
          </cell>
          <cell r="F2683" t="str">
            <v xml:space="preserve">SIDE GATE SEAL </v>
          </cell>
        </row>
        <row r="2684">
          <cell r="B2684" t="str">
            <v>PRODUCTION</v>
          </cell>
          <cell r="C2684" t="str">
            <v>SPPMMS6713</v>
          </cell>
          <cell r="D2684"/>
          <cell r="E2684" t="str">
            <v>MPAG-10128-001</v>
          </cell>
          <cell r="F2684" t="str">
            <v>SIEVE STACK NOVAPUR RETROFIT MPAG SIZE FRAME 640X640MM MPAG-10128-001/ SECTION A PASSAGE B1/ 24 FRAMES</v>
          </cell>
        </row>
        <row r="2685">
          <cell r="B2685" t="str">
            <v>PRODUCTION</v>
          </cell>
          <cell r="C2685" t="str">
            <v>N/A</v>
          </cell>
          <cell r="D2685"/>
          <cell r="E2685" t="str">
            <v>MPAH-10162-001</v>
          </cell>
          <cell r="F2685" t="str">
            <v>SIEVE STACK NOVAPUR RETROFIT MPAH SIZE FRAME 730X730MM 24 FRAMES</v>
          </cell>
        </row>
        <row r="2686">
          <cell r="B2686" t="str">
            <v>BUHLER</v>
          </cell>
          <cell r="C2686" t="str">
            <v>SPPMMS6688</v>
          </cell>
          <cell r="D2686"/>
          <cell r="E2686" t="str">
            <v>UNN-10043-051</v>
          </cell>
          <cell r="F2686" t="str">
            <v xml:space="preserve">SOCKET HEAD CAP SCREW M8X35 </v>
          </cell>
        </row>
        <row r="2687">
          <cell r="B2687" t="str">
            <v>BUHLER</v>
          </cell>
          <cell r="C2687" t="str">
            <v>SPPMMS6685</v>
          </cell>
          <cell r="D2687"/>
          <cell r="E2687" t="str">
            <v>UXN-20227-007</v>
          </cell>
          <cell r="F2687" t="str">
            <v xml:space="preserve">SOLID SHAFT D=40X3835 M 10 HEAT TREATABLE STEEL INDUCTIVE HARDENED AND GROUND </v>
          </cell>
        </row>
        <row r="2688">
          <cell r="B2688" t="str">
            <v>BUHLER</v>
          </cell>
          <cell r="C2688" t="str">
            <v>SPPMMS6691</v>
          </cell>
          <cell r="D2688"/>
          <cell r="E2688" t="str">
            <v>UNN-68023-005</v>
          </cell>
          <cell r="F2688" t="str">
            <v xml:space="preserve">SPROCKET WHEEL 5/8" 14Z FOR CHAIN TENSIONER 10B-1 </v>
          </cell>
        </row>
        <row r="2689">
          <cell r="B2689" t="str">
            <v>BUHLER</v>
          </cell>
          <cell r="C2689" t="str">
            <v>N/A</v>
          </cell>
          <cell r="D2689"/>
          <cell r="E2689" t="str">
            <v>MPAG-84005-810</v>
          </cell>
          <cell r="F2689" t="str">
            <v>Stop Bar</v>
          </cell>
        </row>
        <row r="2690">
          <cell r="B2690" t="str">
            <v>BUHLER</v>
          </cell>
          <cell r="C2690" t="str">
            <v>N/A</v>
          </cell>
          <cell r="D2690"/>
          <cell r="E2690" t="str">
            <v>UXN-14023-004</v>
          </cell>
          <cell r="F2690" t="str">
            <v>Tab Washer D=8.4/22X0.75</v>
          </cell>
        </row>
        <row r="2691">
          <cell r="B2691" t="str">
            <v>BUHLER</v>
          </cell>
          <cell r="C2691" t="str">
            <v>SPPMMS6684</v>
          </cell>
          <cell r="D2691"/>
          <cell r="E2691" t="str">
            <v>MWPX-83130-820</v>
          </cell>
          <cell r="F2691" t="str">
            <v xml:space="preserve">TENSION SLEDGE LEFT </v>
          </cell>
        </row>
        <row r="2692">
          <cell r="B2692" t="str">
            <v>BUHLER</v>
          </cell>
          <cell r="C2692" t="str">
            <v>SPPMES1324</v>
          </cell>
          <cell r="D2692"/>
          <cell r="E2692" t="str">
            <v>UVV-00218-534</v>
          </cell>
          <cell r="F2692" t="str">
            <v xml:space="preserve">VENTILATOR W/O MOTOR MXE 100-004030-00/03, POWER 15 KW, RPM 2838 </v>
          </cell>
        </row>
        <row r="2693">
          <cell r="B2693" t="str">
            <v>BUHLER</v>
          </cell>
          <cell r="C2693" t="str">
            <v>SPPMMS0403</v>
          </cell>
          <cell r="D2693"/>
          <cell r="E2693" t="str">
            <v>UVV-00159-964</v>
          </cell>
          <cell r="F2693" t="str">
            <v>Bevel Gear K127 AD7 1400/130 110X210mm</v>
          </cell>
        </row>
        <row r="2694">
          <cell r="B2694" t="str">
            <v>HABASIT ITALIANA</v>
          </cell>
          <cell r="C2694" t="str">
            <v>SPPMMS6433</v>
          </cell>
          <cell r="D2694"/>
          <cell r="E2694" t="str">
            <v>NAG-7EEDV</v>
          </cell>
          <cell r="F2694" t="str">
            <v>PVC GRIP SURFACE BELT OPEN END, WIDTH=600 NAG-7EEDV</v>
          </cell>
        </row>
        <row r="2695">
          <cell r="B2695" t="str">
            <v>ALAPALA</v>
          </cell>
          <cell r="C2695" t="str">
            <v>SPPMMS8210</v>
          </cell>
          <cell r="D2695" t="str">
            <v>15KW</v>
          </cell>
          <cell r="E2695"/>
          <cell r="F2695" t="str">
            <v>GEAR MOTOR 15KW 36RPM SK9072</v>
          </cell>
        </row>
        <row r="2696">
          <cell r="B2696" t="str">
            <v>ALAPALA</v>
          </cell>
          <cell r="C2696" t="str">
            <v>SPPMMS0361</v>
          </cell>
          <cell r="D2696"/>
          <cell r="E2696" t="str">
            <v>AIRLOCK28/30</v>
          </cell>
          <cell r="F2696" t="str">
            <v>AirLock 28/30 1.50KW T KEKM Code 84379000 (Alapala)</v>
          </cell>
        </row>
        <row r="2697">
          <cell r="B2697" t="str">
            <v>BUHLER</v>
          </cell>
          <cell r="C2697" t="str">
            <v>SPPMMS4427</v>
          </cell>
          <cell r="D2697"/>
          <cell r="E2697" t="str">
            <v>UVV-00063-524</v>
          </cell>
          <cell r="F2697" t="str">
            <v>Belt JET FDA Witdh 260mm</v>
          </cell>
        </row>
        <row r="2698">
          <cell r="B2698" t="str">
            <v>BUHLER</v>
          </cell>
          <cell r="C2698" t="str">
            <v>SPPMMS0370</v>
          </cell>
          <cell r="D2698"/>
          <cell r="E2698" t="str">
            <v>MGEL-11906-001</v>
          </cell>
          <cell r="F2698" t="str">
            <v>Boot Pulley 500X300 To Elevator Boot Rep RGEL-82032-810</v>
          </cell>
        </row>
        <row r="2699">
          <cell r="B2699" t="str">
            <v>BUHLER</v>
          </cell>
          <cell r="C2699" t="str">
            <v>SPPMMS4424</v>
          </cell>
          <cell r="D2699"/>
          <cell r="E2699" t="str">
            <v>RNG-83231-870</v>
          </cell>
          <cell r="F2699" t="str">
            <v>Chain Link 490-142Z Cross Bar 45/12mm</v>
          </cell>
        </row>
        <row r="2700">
          <cell r="B2700" t="str">
            <v>BUHLER</v>
          </cell>
          <cell r="C2700" t="str">
            <v>SPPMMS4438</v>
          </cell>
          <cell r="D2700"/>
          <cell r="E2700" t="str">
            <v>UNT-13630-071</v>
          </cell>
          <cell r="F2700" t="str">
            <v>Elevator belt DEPREUX FDA/EPW3 B/M=7 315N/mm,b=200,s=6.9</v>
          </cell>
        </row>
        <row r="2701">
          <cell r="B2701" t="str">
            <v>BUHLER</v>
          </cell>
          <cell r="C2701" t="str">
            <v>SPPMMS4426</v>
          </cell>
          <cell r="D2701"/>
          <cell r="E2701" t="str">
            <v>UVV-00064-810</v>
          </cell>
          <cell r="F2701" t="str">
            <v>Elevator Belt FDA White, wide=110mm,L=73mtr</v>
          </cell>
        </row>
        <row r="2702">
          <cell r="B2702" t="str">
            <v>BUHLER</v>
          </cell>
          <cell r="C2702" t="str">
            <v>SPPMMS5376</v>
          </cell>
          <cell r="D2702"/>
          <cell r="E2702" t="str">
            <v>UNT-13662-051</v>
          </cell>
          <cell r="F2702" t="str">
            <v>ELEVATOR BELT JET FDA VLE 400N/MM B/M=12 B=120 S=6.0 HOLE 2XD8 UNT-13662-051</v>
          </cell>
        </row>
        <row r="2703">
          <cell r="B2703" t="str">
            <v>BUHLER</v>
          </cell>
          <cell r="C2703" t="str">
            <v>SPPMMS5377</v>
          </cell>
          <cell r="D2703"/>
          <cell r="E2703" t="str">
            <v>LBEB-27352-001</v>
          </cell>
          <cell r="F2703" t="str">
            <v>ELEVATOR BUCKET PACKAGE JET 10-90 STEEL COMPLETE WITH BOLTED JOINT LBEB-27352-001</v>
          </cell>
        </row>
        <row r="2704">
          <cell r="B2704" t="str">
            <v>BUHLER</v>
          </cell>
          <cell r="C2704" t="str">
            <v>SPPMMS0371</v>
          </cell>
          <cell r="D2704"/>
          <cell r="E2704" t="str">
            <v>MPAR-81015-810</v>
          </cell>
          <cell r="F2704" t="str">
            <v xml:space="preserve">Stand With Drive And Support Cross Joint </v>
          </cell>
        </row>
        <row r="2705">
          <cell r="B2705" t="str">
            <v>BUHLER</v>
          </cell>
          <cell r="C2705" t="str">
            <v>SPPMMS7222</v>
          </cell>
          <cell r="D2705"/>
          <cell r="E2705" t="str">
            <v>MWBB-81018-830</v>
          </cell>
          <cell r="F2705" t="str">
            <v xml:space="preserve">WEIGH HOPPER </v>
          </cell>
        </row>
        <row r="2706">
          <cell r="B2706" t="str">
            <v>BUHLER</v>
          </cell>
          <cell r="C2706" t="str">
            <v>SPPMMS0363</v>
          </cell>
          <cell r="D2706"/>
          <cell r="E2706" t="str">
            <v>UYZ-38825-448</v>
          </cell>
          <cell r="F2706" t="str">
            <v>WIRE ROPE 145M</v>
          </cell>
        </row>
        <row r="2707">
          <cell r="B2707" t="str">
            <v>ALAN</v>
          </cell>
          <cell r="C2707" t="str">
            <v>SPPMES1486</v>
          </cell>
          <cell r="D2707" t="str">
            <v>BP225SMB</v>
          </cell>
          <cell r="E2707" t="str">
            <v xml:space="preserve">ABB MOTOR 45KW </v>
          </cell>
          <cell r="F2707" t="str">
            <v>ABB MOTOR 45KW 4P B3 M3BP225SMB</v>
          </cell>
        </row>
        <row r="2708">
          <cell r="B2708" t="str">
            <v>ALAN</v>
          </cell>
          <cell r="C2708" t="str">
            <v>SPPMES1486</v>
          </cell>
          <cell r="D2708" t="str">
            <v>P250SMB4</v>
          </cell>
          <cell r="E2708" t="str">
            <v xml:space="preserve">ABB MOTOR 55KW </v>
          </cell>
          <cell r="F2708" t="str">
            <v>ABB MOTOR 55KW 4P B3 M3BP250SMB</v>
          </cell>
        </row>
        <row r="2709">
          <cell r="B2709" t="str">
            <v>ALAN</v>
          </cell>
          <cell r="C2709" t="str">
            <v>SPPMES1486</v>
          </cell>
          <cell r="D2709" t="str">
            <v>51E3F3WE</v>
          </cell>
          <cell r="E2709" t="str">
            <v xml:space="preserve">ABB MOTOR 7.5KW </v>
          </cell>
          <cell r="F2709" t="str">
            <v>ABB MOTOR 7.5KW 4P B3 7.5K4P132B5I</v>
          </cell>
        </row>
        <row r="2710">
          <cell r="B2710" t="str">
            <v>BUHLER</v>
          </cell>
          <cell r="C2710" t="str">
            <v>SPPMMS0355</v>
          </cell>
          <cell r="D2710"/>
          <cell r="E2710" t="str">
            <v>UVV-00134-244</v>
          </cell>
          <cell r="F2710" t="str">
            <v>ABB Three Phase squirel gauge motor 18.5KW,RPM989,415V,50Hz 1P55,1MB3/1M1001</v>
          </cell>
        </row>
        <row r="2711">
          <cell r="B2711" t="str">
            <v>BUHLER</v>
          </cell>
          <cell r="C2711" t="str">
            <v>N/A</v>
          </cell>
          <cell r="D2711"/>
          <cell r="E2711"/>
          <cell r="F2711" t="str">
            <v>Air LOCK (Shipunloader) / Capital Item.</v>
          </cell>
        </row>
        <row r="2712">
          <cell r="B2712" t="str">
            <v>BUHLER</v>
          </cell>
          <cell r="C2712" t="str">
            <v>SPPMMS0491</v>
          </cell>
          <cell r="D2712"/>
          <cell r="E2712" t="str">
            <v>800MMX18MTR</v>
          </cell>
          <cell r="F2712" t="str">
            <v>Belt 800mmx18mtr Chevron V Type Endless Profile</v>
          </cell>
        </row>
        <row r="2713">
          <cell r="B2713" t="str">
            <v>BUHLER</v>
          </cell>
          <cell r="C2713" t="str">
            <v>SPPMMS0387</v>
          </cell>
          <cell r="D2713"/>
          <cell r="E2713" t="str">
            <v>UVV-00122-251</v>
          </cell>
          <cell r="F2713" t="str">
            <v>Bevel Gear Drive K157 AD8 1400/51 RPM M1B Foot Drive Shaft 70X140MM</v>
          </cell>
        </row>
        <row r="2714">
          <cell r="B2714" t="str">
            <v>BUHLER</v>
          </cell>
          <cell r="C2714" t="str">
            <v>SPPMMS0397</v>
          </cell>
          <cell r="D2714"/>
          <cell r="E2714" t="str">
            <v>UVV-00159-955</v>
          </cell>
          <cell r="F2714" t="str">
            <v>Bevel Gear Type K187 AD8 Speed 1400/42 160X300</v>
          </cell>
        </row>
        <row r="2715">
          <cell r="B2715" t="str">
            <v>BUHLER</v>
          </cell>
          <cell r="C2715" t="str">
            <v>SPPMMS0378</v>
          </cell>
          <cell r="D2715"/>
          <cell r="E2715" t="str">
            <v>UVV-00055-832</v>
          </cell>
          <cell r="F2715" t="str">
            <v>Brake motor KBA 140 B6 A 6.1kW; 935rpm;IP-55; IK-F B3; 240/415V-50Hz analog UXM-12172</v>
          </cell>
        </row>
        <row r="2716">
          <cell r="B2716" t="str">
            <v>BUHLER</v>
          </cell>
          <cell r="C2716" t="str">
            <v>SPPMMS6959</v>
          </cell>
          <cell r="D2716"/>
          <cell r="E2716" t="str">
            <v>MWBS-82000-820</v>
          </cell>
          <cell r="F2716" t="str">
            <v xml:space="preserve">BUFFER HOPPER LOWER PART COMPLETE WITHOUT WEIGH HOPPER PROBE </v>
          </cell>
        </row>
        <row r="2717">
          <cell r="B2717" t="str">
            <v>BUHLER</v>
          </cell>
          <cell r="C2717" t="str">
            <v>SPPMMS6716</v>
          </cell>
          <cell r="D2717"/>
          <cell r="E2717" t="str">
            <v>RNA-81038-810</v>
          </cell>
          <cell r="F2717" t="str">
            <v xml:space="preserve">DRIVE END 770 42 14 TEETH  H=800 </v>
          </cell>
        </row>
        <row r="2718">
          <cell r="B2718" t="str">
            <v>BUHLER</v>
          </cell>
          <cell r="C2718" t="str">
            <v>SPPMMS0386</v>
          </cell>
          <cell r="D2718"/>
          <cell r="E2718" t="str">
            <v>UVV-00124-862</v>
          </cell>
          <cell r="F2718" t="str">
            <v>Drive motor RPM1400,R107</v>
          </cell>
        </row>
        <row r="2719">
          <cell r="B2719" t="str">
            <v>BUHLER</v>
          </cell>
          <cell r="C2719" t="str">
            <v>SPPMMS7686</v>
          </cell>
          <cell r="D2719" t="str">
            <v>80130-81</v>
          </cell>
          <cell r="E2719" t="str">
            <v>RFKG-80130-810</v>
          </cell>
          <cell r="F2719" t="str">
            <v>Drive Station With Intermediate Bottom</v>
          </cell>
        </row>
        <row r="2720">
          <cell r="B2720" t="str">
            <v>BUHLER</v>
          </cell>
          <cell r="C2720" t="str">
            <v>SPPMMS0351</v>
          </cell>
          <cell r="D2720"/>
          <cell r="E2720" t="str">
            <v>UVV-00002-138</v>
          </cell>
          <cell r="F2720" t="str">
            <v>GM-25S/10 DN-125 DELTA Rotary piston blower bloc only without feet,drive,etc</v>
          </cell>
        </row>
        <row r="2721">
          <cell r="B2721" t="str">
            <v>BUHLER</v>
          </cell>
          <cell r="C2721" t="str">
            <v>SPPMMS0353</v>
          </cell>
          <cell r="D2721"/>
          <cell r="E2721" t="str">
            <v>UVV-00131-775</v>
          </cell>
          <cell r="F2721" t="str">
            <v>Helical gear motor 3.3/4KW,RPM1450,KAF87 DRS132S4 (Repl KAF86)</v>
          </cell>
        </row>
        <row r="2722">
          <cell r="B2722" t="str">
            <v>BUHLER</v>
          </cell>
          <cell r="C2722" t="str">
            <v>SPPMMS0385</v>
          </cell>
          <cell r="D2722"/>
          <cell r="E2722" t="str">
            <v>UVV-00124-871</v>
          </cell>
          <cell r="F2722" t="str">
            <v>Helical Gear Motor KAF87 DRS132S4/2BE5HR/TF/V 1450/26 2915/51 Rato 1450/26 M4B 270 60MM 3.3/4.0kw 50HZ 415v Brake BE05-240V/AC NM</v>
          </cell>
        </row>
        <row r="2723">
          <cell r="B2723" t="str">
            <v>BUHLER</v>
          </cell>
          <cell r="C2723" t="str">
            <v>SPPMMS0373</v>
          </cell>
          <cell r="D2723"/>
          <cell r="E2723" t="str">
            <v>UXM-12336-411</v>
          </cell>
          <cell r="F2723" t="str">
            <v>Motor 3PH,30KW 50HZ 1000/Min</v>
          </cell>
        </row>
        <row r="2724">
          <cell r="B2724" t="str">
            <v>BUHLER</v>
          </cell>
          <cell r="C2724" t="str">
            <v>SPPMMS0350</v>
          </cell>
          <cell r="D2724"/>
          <cell r="E2724" t="str">
            <v>UNM-23004-030</v>
          </cell>
          <cell r="F2724" t="str">
            <v xml:space="preserve">ROTARY BLOWER GMA 13.6, </v>
          </cell>
        </row>
        <row r="2725">
          <cell r="B2725" t="str">
            <v>BUHLER</v>
          </cell>
          <cell r="C2725" t="str">
            <v>SPPMMS0354</v>
          </cell>
          <cell r="D2725"/>
          <cell r="E2725" t="str">
            <v>UVV-00134-243</v>
          </cell>
          <cell r="F2725" t="str">
            <v>Siemens Three Phase squirel gauge motor 22KW,RPM987,415V,50Hz 1P55,1MB3/1M1001</v>
          </cell>
        </row>
        <row r="2726">
          <cell r="B2726" t="str">
            <v>BUHLER</v>
          </cell>
          <cell r="C2726" t="str">
            <v>SPPMMS0376</v>
          </cell>
          <cell r="D2726"/>
          <cell r="E2726" t="str">
            <v>UVV-00134-242</v>
          </cell>
          <cell r="F2726" t="str">
            <v>Squirrel cage motor 3PH,11KW,RPM975</v>
          </cell>
        </row>
        <row r="2727">
          <cell r="B2727" t="str">
            <v>BUHLER</v>
          </cell>
          <cell r="C2727" t="str">
            <v>SPPMMS0374</v>
          </cell>
          <cell r="D2727"/>
          <cell r="E2727" t="str">
            <v>UVV-00134-245</v>
          </cell>
          <cell r="F2727" t="str">
            <v>Squirrel cage motor 3PH,30KW,RPM2956</v>
          </cell>
        </row>
        <row r="2728">
          <cell r="B2728" t="str">
            <v>BUHLER</v>
          </cell>
          <cell r="C2728" t="str">
            <v>SPPMMS0375</v>
          </cell>
          <cell r="D2728"/>
          <cell r="E2728" t="str">
            <v>UVV-00134-251</v>
          </cell>
          <cell r="F2728" t="str">
            <v>Squirrel cage motor 3PH,7.5KW,RPM978</v>
          </cell>
        </row>
        <row r="2729">
          <cell r="B2729" t="str">
            <v>BUHLER</v>
          </cell>
          <cell r="C2729" t="str">
            <v>SPPMMS0368</v>
          </cell>
          <cell r="D2729"/>
          <cell r="E2729" t="str">
            <v>UXM-14498-411</v>
          </cell>
          <cell r="F2729" t="str">
            <v>Three Phase Motor 5.5kw 380-420V 50hz 1500/min B3 F IP55</v>
          </cell>
        </row>
        <row r="2730">
          <cell r="B2730" t="str">
            <v>BUHLER</v>
          </cell>
          <cell r="C2730" t="str">
            <v>SPPMMS0367</v>
          </cell>
          <cell r="D2730"/>
          <cell r="E2730" t="str">
            <v>UNH-10001-981</v>
          </cell>
          <cell r="F2730" t="str">
            <v>Three Phase Motor ABB M3BP 160M IM1001 11Kw 50HZ 1500RPM</v>
          </cell>
        </row>
        <row r="2731">
          <cell r="B2731" t="str">
            <v>BUHLER</v>
          </cell>
          <cell r="C2731" t="str">
            <v>SPPMMS0392</v>
          </cell>
          <cell r="D2731"/>
          <cell r="E2731" t="str">
            <v>UNH-10001-983</v>
          </cell>
          <cell r="F2731" t="str">
            <v>Three Phase Motor ABB M3BP 180M IM3001 22kw 50HZ 3000rpm</v>
          </cell>
        </row>
        <row r="2732">
          <cell r="B2732" t="str">
            <v>BUHLER</v>
          </cell>
          <cell r="C2732" t="str">
            <v>SPPMMS0369</v>
          </cell>
          <cell r="D2732"/>
          <cell r="E2732" t="str">
            <v>UNH-10001-982</v>
          </cell>
          <cell r="F2732" t="str">
            <v>Three Phase Motor ABB M3BP 200 M IM1001 30kw 50hz RPM1500,415V</v>
          </cell>
        </row>
        <row r="2733">
          <cell r="B2733" t="str">
            <v>BUHLER</v>
          </cell>
          <cell r="C2733" t="str">
            <v>SPPMMS0393</v>
          </cell>
          <cell r="D2733"/>
          <cell r="E2733" t="str">
            <v>UNH-10001-984</v>
          </cell>
          <cell r="F2733" t="str">
            <v>Three Phase Motor ABB M3BP 280S IM2001 90kw 50HZ RPM3000,415V</v>
          </cell>
        </row>
        <row r="2734">
          <cell r="B2734" t="str">
            <v>BUHLER</v>
          </cell>
          <cell r="C2734" t="str">
            <v>SPPMMS0401</v>
          </cell>
          <cell r="D2734"/>
          <cell r="E2734" t="str">
            <v>UVV-00159-601</v>
          </cell>
          <cell r="F2734" t="str">
            <v>Turbo Coupling 422 TV06 1475 DIN6885/1</v>
          </cell>
        </row>
        <row r="2735">
          <cell r="B2735" t="str">
            <v>BUHLER</v>
          </cell>
          <cell r="C2735" t="str">
            <v>SPPMMS6960</v>
          </cell>
          <cell r="D2735"/>
          <cell r="E2735" t="str">
            <v>MWBS-82002-810</v>
          </cell>
          <cell r="F2735" t="str">
            <v xml:space="preserve">WEIGH HOPPER LOWER PART COMPLETE </v>
          </cell>
        </row>
        <row r="2736">
          <cell r="B2736" t="str">
            <v>BUHLER</v>
          </cell>
          <cell r="C2736" t="str">
            <v>SPPMMS7430</v>
          </cell>
          <cell r="D2736" t="str">
            <v>2203-850</v>
          </cell>
          <cell r="E2736" t="str">
            <v>RNT-82203-850</v>
          </cell>
          <cell r="F2736" t="str">
            <v>Bottom 3000x428x6,with bar</v>
          </cell>
        </row>
        <row r="2737">
          <cell r="B2737" t="str">
            <v>BUHLER</v>
          </cell>
          <cell r="C2737" t="str">
            <v>SPPMMS3821</v>
          </cell>
          <cell r="D2737"/>
          <cell r="E2737" t="str">
            <v>RNT-83002-820</v>
          </cell>
          <cell r="F2737" t="str">
            <v>Bottom rail 25/10</v>
          </cell>
        </row>
        <row r="2738">
          <cell r="B2738" t="str">
            <v>BUHLER</v>
          </cell>
          <cell r="C2738" t="str">
            <v>SPPMMS7430</v>
          </cell>
          <cell r="D2738" t="str">
            <v>3882-820</v>
          </cell>
          <cell r="E2738" t="str">
            <v>RNT-83882-820</v>
          </cell>
          <cell r="F2738" t="str">
            <v>Bottom Rail 60/10,L=2393</v>
          </cell>
        </row>
        <row r="2739">
          <cell r="B2739" t="str">
            <v>BUHLER</v>
          </cell>
          <cell r="C2739" t="str">
            <v>SPPMMS7430</v>
          </cell>
          <cell r="D2739" t="str">
            <v>3090-820</v>
          </cell>
          <cell r="E2739" t="str">
            <v>RNT-83090-820</v>
          </cell>
          <cell r="F2739" t="str">
            <v>Bottom Rail 60/10,L=2998</v>
          </cell>
        </row>
        <row r="2740">
          <cell r="B2740" t="str">
            <v>BUHLER</v>
          </cell>
          <cell r="C2740" t="str">
            <v>SPPMMS4459</v>
          </cell>
          <cell r="D2740"/>
          <cell r="E2740" t="str">
            <v>RGL-83143-820</v>
          </cell>
          <cell r="F2740" t="str">
            <v>Branching Pipe 500/500,double with flange</v>
          </cell>
        </row>
        <row r="2741">
          <cell r="B2741" t="str">
            <v>BUHLER</v>
          </cell>
          <cell r="C2741" t="str">
            <v>SPPMMS7431</v>
          </cell>
          <cell r="D2741" t="str">
            <v>3092-820</v>
          </cell>
          <cell r="E2741" t="str">
            <v>RGL-83092-820</v>
          </cell>
          <cell r="F2741" t="str">
            <v>Branching Pipe 500/500,square with flange</v>
          </cell>
        </row>
        <row r="2742">
          <cell r="B2742" t="str">
            <v>BUHLER</v>
          </cell>
          <cell r="C2742" t="str">
            <v>SPPMMS4384</v>
          </cell>
          <cell r="D2742"/>
          <cell r="E2742" t="str">
            <v>RNE-40008-020</v>
          </cell>
          <cell r="F2742" t="str">
            <v>Deflection Roll D345/40 Bore 60 Keyway 18</v>
          </cell>
        </row>
        <row r="2743">
          <cell r="B2743" t="str">
            <v>BUHLER</v>
          </cell>
          <cell r="C2743" t="str">
            <v>SPPMMS7434</v>
          </cell>
          <cell r="D2743" t="str">
            <v>MTSC-300</v>
          </cell>
          <cell r="E2743" t="str">
            <v>MTSC-30039-010</v>
          </cell>
          <cell r="F2743" t="str">
            <v>Perforated Sheet D=2.7</v>
          </cell>
        </row>
        <row r="2744">
          <cell r="B2744" t="str">
            <v>BUHLER</v>
          </cell>
          <cell r="C2744" t="str">
            <v>SPPMMS7434</v>
          </cell>
          <cell r="D2744" t="str">
            <v>30039-02</v>
          </cell>
          <cell r="E2744" t="str">
            <v>MTSC-30039-020</v>
          </cell>
          <cell r="F2744" t="str">
            <v>Perforated Sheet D=2.7</v>
          </cell>
        </row>
        <row r="2745">
          <cell r="B2745" t="str">
            <v>BUHLER</v>
          </cell>
          <cell r="C2745" t="str">
            <v>SPPMMS7434</v>
          </cell>
          <cell r="D2745" t="str">
            <v>30039-06</v>
          </cell>
          <cell r="E2745" t="str">
            <v>MTSC-30039-060</v>
          </cell>
          <cell r="F2745" t="str">
            <v>Perforated Sheet D=5</v>
          </cell>
        </row>
        <row r="2746">
          <cell r="B2746" t="str">
            <v>BUHLER</v>
          </cell>
          <cell r="C2746" t="str">
            <v>SPPMMS7434</v>
          </cell>
          <cell r="D2746" t="str">
            <v>30039-03</v>
          </cell>
          <cell r="E2746" t="str">
            <v>MTSC-30039-030</v>
          </cell>
          <cell r="F2746" t="str">
            <v>Perforated Sheet D=7</v>
          </cell>
        </row>
        <row r="2747">
          <cell r="B2747" t="str">
            <v>BUHLER</v>
          </cell>
          <cell r="C2747" t="str">
            <v>SPPMMS4460</v>
          </cell>
          <cell r="D2747"/>
          <cell r="E2747" t="str">
            <v>NEN-04110-100</v>
          </cell>
          <cell r="F2747" t="str">
            <v>Pipe Bend 90 D=80 Inside D=90 Outside R=800mm S=5mm</v>
          </cell>
        </row>
        <row r="2748">
          <cell r="B2748" t="str">
            <v>BUHLER</v>
          </cell>
          <cell r="C2748" t="str">
            <v>SPPMMS4461</v>
          </cell>
          <cell r="D2748"/>
          <cell r="E2748" t="str">
            <v>NEN-04110-110</v>
          </cell>
          <cell r="F2748" t="str">
            <v>Pipe Bend 90 D=85 Inside D=95 Outside R=800mm S=5mm</v>
          </cell>
        </row>
        <row r="2749">
          <cell r="B2749" t="str">
            <v>BUHLER</v>
          </cell>
          <cell r="C2749" t="str">
            <v>SPPMMS7435</v>
          </cell>
          <cell r="D2749" t="str">
            <v>4084-150</v>
          </cell>
          <cell r="E2749" t="str">
            <v>NEN-04084-150</v>
          </cell>
          <cell r="F2749" t="str">
            <v>Pipe Bend 90,L=110</v>
          </cell>
        </row>
        <row r="2750">
          <cell r="B2750" t="str">
            <v>BUHLER</v>
          </cell>
          <cell r="C2750" t="str">
            <v>SPPMMS7435</v>
          </cell>
          <cell r="D2750" t="str">
            <v>4084-160</v>
          </cell>
          <cell r="E2750" t="str">
            <v>NEN-04084-160</v>
          </cell>
          <cell r="F2750" t="str">
            <v>Pipe Bend 90,L=120</v>
          </cell>
        </row>
        <row r="2751">
          <cell r="B2751" t="str">
            <v>BUHLER</v>
          </cell>
          <cell r="C2751" t="str">
            <v>SPPMMS7435</v>
          </cell>
          <cell r="D2751" t="str">
            <v>4110-080</v>
          </cell>
          <cell r="E2751" t="str">
            <v>NEN-04110-080</v>
          </cell>
          <cell r="F2751" t="str">
            <v>Pipe Bend 90,L=70</v>
          </cell>
        </row>
        <row r="2752">
          <cell r="B2752" t="str">
            <v>BUHLER</v>
          </cell>
          <cell r="C2752" t="str">
            <v>SPPMMS7435</v>
          </cell>
          <cell r="D2752" t="str">
            <v>4110-090</v>
          </cell>
          <cell r="E2752" t="str">
            <v>NEN-04110-090</v>
          </cell>
          <cell r="F2752" t="str">
            <v>Pipe Bend 90,L=75</v>
          </cell>
        </row>
        <row r="2753">
          <cell r="B2753" t="str">
            <v>BUHLER</v>
          </cell>
          <cell r="C2753" t="str">
            <v>SPPMMS7435</v>
          </cell>
          <cell r="D2753" t="str">
            <v>4110-120</v>
          </cell>
          <cell r="E2753" t="str">
            <v>NEN-04110-120</v>
          </cell>
          <cell r="F2753" t="str">
            <v>Pipe Bend 90,L=90</v>
          </cell>
        </row>
        <row r="2754">
          <cell r="B2754" t="str">
            <v>BUHLER</v>
          </cell>
          <cell r="C2754" t="str">
            <v>SPPMMS4459</v>
          </cell>
          <cell r="D2754"/>
          <cell r="E2754" t="str">
            <v>UNN-74014-086</v>
          </cell>
          <cell r="F2754" t="str">
            <v>Pipe Elbow 101.6/95,R400</v>
          </cell>
        </row>
        <row r="2755">
          <cell r="B2755" t="str">
            <v>BUHLER</v>
          </cell>
          <cell r="C2755" t="str">
            <v>SPPMMS7436</v>
          </cell>
          <cell r="D2755" t="str">
            <v>3012-820</v>
          </cell>
          <cell r="E2755" t="str">
            <v>RGL-83012-820</v>
          </cell>
          <cell r="F2755" t="str">
            <v>Pipe Elbow 40,500/500-4 square with flange</v>
          </cell>
        </row>
        <row r="2756">
          <cell r="B2756" t="str">
            <v>BUHLER</v>
          </cell>
          <cell r="C2756" t="str">
            <v>SPPMMS4457</v>
          </cell>
          <cell r="D2756"/>
          <cell r="E2756" t="str">
            <v>UNN-74014-084</v>
          </cell>
          <cell r="F2756" t="str">
            <v>Pipe Elbow 88.9/83,R400</v>
          </cell>
        </row>
        <row r="2757">
          <cell r="B2757" t="str">
            <v>BUHLER</v>
          </cell>
          <cell r="C2757" t="str">
            <v>SPPMMS4458</v>
          </cell>
          <cell r="D2757"/>
          <cell r="E2757" t="str">
            <v>UNN-74014-085</v>
          </cell>
          <cell r="F2757" t="str">
            <v>Pipe Elbow R=400 90 D=95.0/89.2</v>
          </cell>
        </row>
        <row r="2758">
          <cell r="B2758" t="str">
            <v>BUHLER</v>
          </cell>
          <cell r="C2758" t="str">
            <v>SPPMMS4439</v>
          </cell>
          <cell r="D2758"/>
          <cell r="E2758" t="str">
            <v>UVR-51642-002</v>
          </cell>
          <cell r="F2758" t="str">
            <v>Plate PU/ST 8mm Rhino HYDE SB 8 Blue With Steel Inlet</v>
          </cell>
        </row>
        <row r="2759">
          <cell r="B2759" t="str">
            <v>BUHLER</v>
          </cell>
          <cell r="C2759" t="str">
            <v>SPPMMS3822</v>
          </cell>
          <cell r="D2759"/>
          <cell r="E2759" t="str">
            <v>RNT-83030-810</v>
          </cell>
          <cell r="F2759" t="str">
            <v>Return rail connection casing 25/10</v>
          </cell>
        </row>
        <row r="2760">
          <cell r="B2760" t="str">
            <v>BUHLER</v>
          </cell>
          <cell r="C2760" t="str">
            <v>SPPMMS7437</v>
          </cell>
          <cell r="D2760" t="str">
            <v>3033-810</v>
          </cell>
          <cell r="E2760" t="str">
            <v>RNT-83033-810</v>
          </cell>
          <cell r="F2760" t="str">
            <v>Return Straight Rail 40/10,L=2998mm</v>
          </cell>
        </row>
        <row r="2761">
          <cell r="B2761" t="str">
            <v>BUHLER</v>
          </cell>
          <cell r="C2761" t="str">
            <v>SPPMMS7439</v>
          </cell>
          <cell r="D2761" t="str">
            <v>20069-01</v>
          </cell>
          <cell r="E2761" t="str">
            <v>RNT-20069-010</v>
          </cell>
          <cell r="F2761" t="str">
            <v>Side Wall</v>
          </cell>
        </row>
        <row r="2762">
          <cell r="B2762" t="str">
            <v>BUHLER</v>
          </cell>
          <cell r="C2762" t="str">
            <v>SPPMMS4717</v>
          </cell>
          <cell r="D2762" t="str">
            <v>50019-01</v>
          </cell>
          <cell r="E2762" t="str">
            <v>MUSA-50019-010</v>
          </cell>
          <cell r="F2762" t="str">
            <v>Wear Plate</v>
          </cell>
        </row>
        <row r="2763">
          <cell r="B2763" t="str">
            <v>BUHLER</v>
          </cell>
          <cell r="C2763" t="str">
            <v>SPPMMS4717</v>
          </cell>
          <cell r="D2763" t="str">
            <v>50036-01</v>
          </cell>
          <cell r="E2763" t="str">
            <v>MUSA-50036-010</v>
          </cell>
          <cell r="F2763" t="str">
            <v>Wear Plate</v>
          </cell>
        </row>
        <row r="2764">
          <cell r="B2764" t="str">
            <v>BUHLER</v>
          </cell>
          <cell r="C2764" t="str">
            <v>SPPMMS4443</v>
          </cell>
          <cell r="D2764"/>
          <cell r="E2764" t="str">
            <v>UNT-13630-341</v>
          </cell>
          <cell r="F2764" t="str">
            <v>Belt Depreux FDA/EPW3 800N/mm B=750 S=10.4 Without Perforations STIF Rubber White For MGEL-800X800 -Rep UNT-13630-346</v>
          </cell>
        </row>
        <row r="2765">
          <cell r="B2765" t="str">
            <v>BUHLER</v>
          </cell>
          <cell r="C2765" t="str">
            <v>SPPMMS7692</v>
          </cell>
          <cell r="D2765" t="str">
            <v>2117-001</v>
          </cell>
          <cell r="E2765" t="str">
            <v>MTVA-12117-001</v>
          </cell>
          <cell r="F2765" t="str">
            <v>Belt Pulley</v>
          </cell>
        </row>
        <row r="2766">
          <cell r="B2766" t="str">
            <v>BUHLER</v>
          </cell>
          <cell r="C2766" t="str">
            <v>SPPMMS7693</v>
          </cell>
          <cell r="D2766" t="str">
            <v>4700-001</v>
          </cell>
          <cell r="E2766" t="str">
            <v>MTVA-14700-001</v>
          </cell>
          <cell r="F2766" t="str">
            <v>Bottom Connecting Piece D-300/200</v>
          </cell>
        </row>
        <row r="2767">
          <cell r="B2767" t="str">
            <v>BUHLER</v>
          </cell>
          <cell r="C2767" t="str">
            <v>SPPMMS7694</v>
          </cell>
          <cell r="D2767" t="str">
            <v>4695-001</v>
          </cell>
          <cell r="E2767" t="str">
            <v>MTVA-14695-001</v>
          </cell>
          <cell r="F2767" t="str">
            <v>Bottom Spout D-210/120</v>
          </cell>
        </row>
        <row r="2768">
          <cell r="B2768" t="str">
            <v>BUHLER</v>
          </cell>
          <cell r="C2768" t="str">
            <v>SPPMMS4419</v>
          </cell>
          <cell r="D2768"/>
          <cell r="E2768" t="str">
            <v>RNG-83018-940</v>
          </cell>
          <cell r="F2768" t="str">
            <v>Bucket Link BT 490-142 Left Cross-Bar 20/20</v>
          </cell>
        </row>
        <row r="2769">
          <cell r="B2769" t="str">
            <v>BUHLER</v>
          </cell>
          <cell r="C2769" t="str">
            <v>SPPMMS4420</v>
          </cell>
          <cell r="D2769"/>
          <cell r="E2769" t="str">
            <v>RNG-83018-850</v>
          </cell>
          <cell r="F2769" t="str">
            <v>Bucket Link BT 490-142 RightCross-Bar 20/20</v>
          </cell>
        </row>
        <row r="2770">
          <cell r="B2770" t="str">
            <v>BUHLER</v>
          </cell>
          <cell r="C2770" t="str">
            <v>SPPMMS4423</v>
          </cell>
          <cell r="D2770"/>
          <cell r="E2770" t="str">
            <v>RNG-83236-870</v>
          </cell>
          <cell r="F2770" t="str">
            <v>Chain Link 490-142V</v>
          </cell>
        </row>
        <row r="2771">
          <cell r="B2771" t="str">
            <v>BUHLER</v>
          </cell>
          <cell r="C2771" t="str">
            <v>SPPMMS4418</v>
          </cell>
          <cell r="D2771"/>
          <cell r="E2771" t="str">
            <v>RNG-83809-870</v>
          </cell>
          <cell r="F2771" t="str">
            <v>Chain link 770/270/142</v>
          </cell>
        </row>
        <row r="2772">
          <cell r="B2772" t="str">
            <v>BUHLER</v>
          </cell>
          <cell r="C2772" t="str">
            <v>SPPMMS4425</v>
          </cell>
          <cell r="D2772"/>
          <cell r="E2772" t="str">
            <v>RNG-83222-850</v>
          </cell>
          <cell r="F2772" t="str">
            <v>Chain Link BT 340-10 Cross Bar 30/8</v>
          </cell>
        </row>
        <row r="2773">
          <cell r="B2773" t="str">
            <v>BUHLER</v>
          </cell>
          <cell r="C2773" t="str">
            <v>N/A</v>
          </cell>
          <cell r="D2773"/>
          <cell r="E2773" t="str">
            <v>MTVA-12345-001</v>
          </cell>
          <cell r="F2773" t="str">
            <v>Clamping Arm Below</v>
          </cell>
        </row>
        <row r="2774">
          <cell r="B2774" t="str">
            <v>BUHLER</v>
          </cell>
          <cell r="C2774" t="str">
            <v>SPPMMS7696</v>
          </cell>
          <cell r="D2774" t="str">
            <v>2410-001</v>
          </cell>
          <cell r="E2774" t="str">
            <v>MTVA-12410-001</v>
          </cell>
          <cell r="F2774" t="str">
            <v>Clamping Arm Top</v>
          </cell>
        </row>
        <row r="2775">
          <cell r="B2775" t="str">
            <v>BUHLER</v>
          </cell>
          <cell r="C2775" t="str">
            <v>SPPMMS8090</v>
          </cell>
          <cell r="D2775" t="str">
            <v>16551001</v>
          </cell>
          <cell r="E2775" t="str">
            <v>MTVA-16551-001</v>
          </cell>
          <cell r="F2775" t="str">
            <v xml:space="preserve">Coarse Screen With Sealing </v>
          </cell>
        </row>
        <row r="2776">
          <cell r="B2776" t="str">
            <v>BUHLER</v>
          </cell>
          <cell r="C2776" t="str">
            <v>SPPMMS0396</v>
          </cell>
          <cell r="D2776"/>
          <cell r="E2776" t="str">
            <v>UVV-00158-935</v>
          </cell>
          <cell r="F2776" t="str">
            <v xml:space="preserve">Coupling A250 Hole 110 H7 Dia -250mm </v>
          </cell>
        </row>
        <row r="2777">
          <cell r="B2777" t="str">
            <v>BUHLER</v>
          </cell>
          <cell r="C2777" t="str">
            <v>SPPMMS0400</v>
          </cell>
          <cell r="D2777"/>
          <cell r="E2777" t="str">
            <v>UVV-00159-767</v>
          </cell>
          <cell r="F2777" t="str">
            <v>Coupling Poly Norm 200ADR Hub Bore 120H7 Flange Bore 100H7</v>
          </cell>
        </row>
        <row r="2778">
          <cell r="B2778" t="str">
            <v>BUHLER</v>
          </cell>
          <cell r="C2778" t="str">
            <v>SPPMMS4431</v>
          </cell>
          <cell r="D2778"/>
          <cell r="E2778" t="str">
            <v>RVQ-82143-820</v>
          </cell>
          <cell r="F2778" t="str">
            <v>Croos Slide Gate 490/1000 With Drive Pneumatic For Control Voltage 24V DC With Bottom Raill</v>
          </cell>
        </row>
        <row r="2779">
          <cell r="B2779" t="str">
            <v>BUHLER</v>
          </cell>
          <cell r="C2779" t="str">
            <v>SPPMMS7697</v>
          </cell>
          <cell r="D2779" t="str">
            <v>MPAK-500</v>
          </cell>
          <cell r="E2779" t="str">
            <v>MPAK-50006-010</v>
          </cell>
          <cell r="F2779" t="str">
            <v>Door Lock</v>
          </cell>
        </row>
        <row r="2780">
          <cell r="B2780" t="str">
            <v>BUHLER</v>
          </cell>
          <cell r="C2780" t="str">
            <v>SPPMMS7698</v>
          </cell>
          <cell r="D2780" t="str">
            <v>4604-001</v>
          </cell>
          <cell r="E2780" t="str">
            <v>MTVA-14604-001</v>
          </cell>
          <cell r="F2780" t="str">
            <v>Door Pre-Cleaning Assembly</v>
          </cell>
        </row>
        <row r="2781">
          <cell r="B2781" t="str">
            <v>BUHLER</v>
          </cell>
          <cell r="C2781" t="str">
            <v>SPPMMS4442</v>
          </cell>
          <cell r="D2781"/>
          <cell r="E2781" t="str">
            <v>RGEL-95501-840</v>
          </cell>
          <cell r="F2781" t="str">
            <v>Elevaor bucket JET 24-160 with screw connection M10X40 (Repl UNT-13081-004)</v>
          </cell>
        </row>
        <row r="2782">
          <cell r="B2782" t="str">
            <v>BUHLER</v>
          </cell>
          <cell r="C2782" t="str">
            <v>SPPMMS4436</v>
          </cell>
          <cell r="D2782"/>
          <cell r="E2782" t="str">
            <v>UNT-13630-047</v>
          </cell>
          <cell r="F2782" t="str">
            <v>Elevator Belt DEPREUX FDA/EPW3 B/M=8 315N/mm,b=120,s=6.9 2XD7 Rubber White</v>
          </cell>
        </row>
        <row r="2783">
          <cell r="B2783" t="str">
            <v>BUHLER</v>
          </cell>
          <cell r="C2783" t="str">
            <v>SPPMMS4445</v>
          </cell>
          <cell r="D2783"/>
          <cell r="E2783" t="str">
            <v>RGEL-95501-860</v>
          </cell>
          <cell r="F2783" t="str">
            <v>Elevator Bucket Jet 35-215 Steel REPL Elevator Bucket Jet 35-215 Steel Greased With Bolted Joint M10X40</v>
          </cell>
        </row>
        <row r="2784">
          <cell r="B2784" t="str">
            <v>BUHLER</v>
          </cell>
          <cell r="C2784" t="str">
            <v>SPPMMS0318</v>
          </cell>
          <cell r="D2784"/>
          <cell r="E2784" t="str">
            <v>UVV-00144-607</v>
          </cell>
          <cell r="F2784" t="str">
            <v xml:space="preserve">ELEVATOR DRIVE WITH BEVEL X3KSB150/HH/B M1 FOR MOTOR 110KW, </v>
          </cell>
        </row>
        <row r="2785">
          <cell r="B2785" t="str">
            <v>BUHLER</v>
          </cell>
          <cell r="C2785" t="str">
            <v>SPPMMS0362</v>
          </cell>
          <cell r="D2785"/>
          <cell r="E2785" t="str">
            <v>UVV-00078-170</v>
          </cell>
          <cell r="F2785" t="str">
            <v>Flange Shut-off Valve typ SO1-52 DN300 PN10-6bar,solenoid valve 24V DC</v>
          </cell>
        </row>
        <row r="2786">
          <cell r="B2786" t="str">
            <v>BUHLER</v>
          </cell>
          <cell r="C2786" t="str">
            <v>SPPMMS7699</v>
          </cell>
          <cell r="D2786" t="str">
            <v>4965-001</v>
          </cell>
          <cell r="E2786" t="str">
            <v>MTVA-14965-001</v>
          </cell>
          <cell r="F2786" t="str">
            <v>Flow Retarder Pre-Cleaning Assembly</v>
          </cell>
        </row>
        <row r="2787">
          <cell r="B2787" t="str">
            <v>PRODUCTION</v>
          </cell>
          <cell r="C2787" t="str">
            <v>CNPMGN0022</v>
          </cell>
          <cell r="D2787"/>
          <cell r="E2787" t="str">
            <v>MTVA-14360-001</v>
          </cell>
          <cell r="F2787" t="str">
            <v>Frame Nova One Piece Glued</v>
          </cell>
        </row>
        <row r="2788">
          <cell r="B2788" t="str">
            <v>BUHLER</v>
          </cell>
          <cell r="C2788" t="str">
            <v>SPPMMS7700</v>
          </cell>
          <cell r="D2788" t="str">
            <v>6029-005</v>
          </cell>
          <cell r="E2788" t="str">
            <v>UNP-96029-005</v>
          </cell>
          <cell r="F2788" t="str">
            <v>Grip Ring D-200</v>
          </cell>
        </row>
        <row r="2789">
          <cell r="B2789" t="str">
            <v>BUHLER</v>
          </cell>
          <cell r="C2789" t="str">
            <v>SPPMMS7701</v>
          </cell>
          <cell r="D2789" t="str">
            <v>2115-001</v>
          </cell>
          <cell r="E2789" t="str">
            <v>MTVA-12115-001</v>
          </cell>
          <cell r="F2789" t="str">
            <v>Idler Pulley</v>
          </cell>
        </row>
        <row r="2790">
          <cell r="B2790" t="str">
            <v>BUHLER</v>
          </cell>
          <cell r="C2790" t="str">
            <v>SPPMMS7690</v>
          </cell>
          <cell r="D2790" t="str">
            <v>6214-001</v>
          </cell>
          <cell r="E2790" t="str">
            <v>MTVA-16214-001</v>
          </cell>
          <cell r="F2790" t="str">
            <v>Inlet Chute Hardened 132/82</v>
          </cell>
        </row>
        <row r="2791">
          <cell r="B2791" t="str">
            <v>BUHLER</v>
          </cell>
          <cell r="C2791" t="str">
            <v>SPPMMS7690</v>
          </cell>
          <cell r="D2791" t="str">
            <v>82/132</v>
          </cell>
          <cell r="E2791" t="str">
            <v>MTVA-16215-001</v>
          </cell>
          <cell r="F2791" t="str">
            <v>Inlet Chute Hardened 82/132</v>
          </cell>
        </row>
        <row r="2792">
          <cell r="B2792" t="str">
            <v>BUHLER</v>
          </cell>
          <cell r="C2792" t="str">
            <v>N/A</v>
          </cell>
          <cell r="D2792"/>
          <cell r="E2792" t="str">
            <v>MTVA-16229-001</v>
          </cell>
          <cell r="F2792" t="str">
            <v>Inlet D-200/300</v>
          </cell>
        </row>
        <row r="2793">
          <cell r="B2793" t="str">
            <v>BUHLER</v>
          </cell>
          <cell r="C2793" t="str">
            <v>SPPMMS7703</v>
          </cell>
          <cell r="D2793" t="str">
            <v>3930-001</v>
          </cell>
          <cell r="E2793" t="str">
            <v>MTVA-13930-001</v>
          </cell>
          <cell r="F2793" t="str">
            <v>Outlet Hopper Complet</v>
          </cell>
        </row>
        <row r="2794">
          <cell r="B2794" t="str">
            <v>BUHLER</v>
          </cell>
          <cell r="C2794" t="str">
            <v>SPPMMS7704</v>
          </cell>
          <cell r="D2794" t="str">
            <v>3913-001</v>
          </cell>
          <cell r="E2794" t="str">
            <v>MTVA-13913-001</v>
          </cell>
          <cell r="F2794" t="str">
            <v>Outlet Hopper Right</v>
          </cell>
        </row>
        <row r="2795">
          <cell r="B2795" t="str">
            <v>BUHLER</v>
          </cell>
          <cell r="C2795" t="str">
            <v>SPPMMS7705</v>
          </cell>
          <cell r="D2795" t="str">
            <v>3848-001</v>
          </cell>
          <cell r="E2795" t="str">
            <v>MTVA-13848-001</v>
          </cell>
          <cell r="F2795" t="str">
            <v>Outlet Spout D-210</v>
          </cell>
        </row>
        <row r="2796">
          <cell r="B2796" t="str">
            <v>BUHLER</v>
          </cell>
          <cell r="C2796" t="str">
            <v>SPPMMS0391</v>
          </cell>
          <cell r="D2796"/>
          <cell r="E2796" t="str">
            <v>MUSA-50078-010</v>
          </cell>
          <cell r="F2796" t="str">
            <v>Pipe D=300x1980</v>
          </cell>
        </row>
        <row r="2797">
          <cell r="B2797" t="str">
            <v>BUHLER</v>
          </cell>
          <cell r="C2797" t="str">
            <v>SPPMMS7691</v>
          </cell>
          <cell r="D2797" t="str">
            <v>5641-001</v>
          </cell>
          <cell r="E2797" t="str">
            <v>MTVA-15641-001</v>
          </cell>
          <cell r="F2797" t="str">
            <v>Product DistributIon</v>
          </cell>
        </row>
        <row r="2798">
          <cell r="B2798" t="str">
            <v>BUHLER</v>
          </cell>
          <cell r="C2798" t="str">
            <v>SPPMMS7691</v>
          </cell>
          <cell r="D2798" t="str">
            <v>4964-001</v>
          </cell>
          <cell r="E2798" t="str">
            <v>MTVA-14964-001</v>
          </cell>
          <cell r="F2798" t="str">
            <v>Product Distributor Pre-Cleaning Diagram</v>
          </cell>
        </row>
        <row r="2799">
          <cell r="B2799" t="str">
            <v>BUHLER</v>
          </cell>
          <cell r="C2799" t="str">
            <v>SPPMMS0388</v>
          </cell>
          <cell r="D2799"/>
          <cell r="E2799" t="str">
            <v>RPHV-82015-870</v>
          </cell>
          <cell r="F2799" t="str">
            <v>Safety Valve 30S 070</v>
          </cell>
        </row>
        <row r="2800">
          <cell r="B2800" t="str">
            <v>PRODUCTION</v>
          </cell>
          <cell r="C2800" t="str">
            <v>SPPMMS5022</v>
          </cell>
          <cell r="D2800"/>
          <cell r="E2800" t="str">
            <v>MTRB-95009-010</v>
          </cell>
          <cell r="F2800" t="str">
            <v xml:space="preserve">SIEVE PLATE WITH TRIANGULAR PERFORATION 3.5 MODIFY </v>
          </cell>
        </row>
        <row r="2801">
          <cell r="B2801" t="str">
            <v>BUHLER</v>
          </cell>
          <cell r="C2801" t="str">
            <v>SPPMMS7706</v>
          </cell>
          <cell r="D2801" t="str">
            <v>M12X20</v>
          </cell>
          <cell r="E2801" t="str">
            <v>UXN-10043-007</v>
          </cell>
          <cell r="F2801" t="str">
            <v>Socket Head Screw M12X20</v>
          </cell>
        </row>
        <row r="2802">
          <cell r="B2802" t="str">
            <v>BUHLER</v>
          </cell>
          <cell r="C2802" t="str">
            <v>SPPMMS7443</v>
          </cell>
          <cell r="D2802" t="str">
            <v>4071-810</v>
          </cell>
          <cell r="E2802" t="str">
            <v>RGL-84071-810</v>
          </cell>
          <cell r="F2802" t="str">
            <v>Square Pipe 500/500,2flange,L=1980mm</v>
          </cell>
        </row>
        <row r="2803">
          <cell r="B2803" t="str">
            <v>BUHLER</v>
          </cell>
          <cell r="C2803" t="str">
            <v>SPPMMS6801</v>
          </cell>
          <cell r="D2803" t="str">
            <v>4654-001</v>
          </cell>
          <cell r="E2803" t="str">
            <v>MTVA-14654-001</v>
          </cell>
          <cell r="F2803" t="str">
            <v>Support</v>
          </cell>
        </row>
        <row r="2804">
          <cell r="B2804" t="str">
            <v>BUHLER</v>
          </cell>
          <cell r="C2804" t="str">
            <v>SPPMMS0399</v>
          </cell>
          <cell r="D2804"/>
          <cell r="E2804" t="str">
            <v>UVV-00159-583</v>
          </cell>
          <cell r="F2804" t="str">
            <v>Turbo Coupling 487 TVG 1475 DIN6885/1</v>
          </cell>
        </row>
        <row r="2805">
          <cell r="B2805" t="str">
            <v>BUHLER</v>
          </cell>
          <cell r="C2805" t="str">
            <v>SPPMMS0380</v>
          </cell>
          <cell r="D2805"/>
          <cell r="E2805" t="str">
            <v>UVV-00062-232</v>
          </cell>
          <cell r="F2805" t="str">
            <v>Rotary blower M 315L/10 DN 500,for vacuum operation (Capaital item)</v>
          </cell>
        </row>
        <row r="2806">
          <cell r="B2806" t="str">
            <v>BUHLER</v>
          </cell>
          <cell r="C2806" t="str">
            <v>SPPMMS6780</v>
          </cell>
          <cell r="D2806"/>
          <cell r="E2806" t="str">
            <v>UVV-00115-646</v>
          </cell>
          <cell r="F2806" t="str">
            <v xml:space="preserve">TRIPLEX CHAIN WHEEL 1 1/2" 30Z WITH TAPER LOCK 4545 D=110MM, 24B-3 </v>
          </cell>
        </row>
        <row r="2807">
          <cell r="B2807" t="str">
            <v>SEW</v>
          </cell>
          <cell r="C2807" t="str">
            <v>N/A</v>
          </cell>
          <cell r="D2807"/>
          <cell r="E2807"/>
          <cell r="F2807" t="str">
            <v>Helical Bevel Gear</v>
          </cell>
        </row>
        <row r="2808">
          <cell r="B2808" t="str">
            <v>SEW</v>
          </cell>
          <cell r="C2808" t="str">
            <v>N/A</v>
          </cell>
          <cell r="D2808"/>
          <cell r="E2808"/>
          <cell r="F2808" t="str">
            <v>Helical Gear Motor</v>
          </cell>
        </row>
        <row r="2809">
          <cell r="B2809" t="str">
            <v>TECH 9</v>
          </cell>
          <cell r="C2809" t="str">
            <v>SPPMES1463</v>
          </cell>
          <cell r="D2809" t="str">
            <v>E3-160M4</v>
          </cell>
          <cell r="E2809"/>
          <cell r="F2809" t="str">
            <v>OME Motor 11KW,P4,415V</v>
          </cell>
        </row>
        <row r="2810">
          <cell r="B2810" t="str">
            <v>TECH 9</v>
          </cell>
          <cell r="C2810" t="str">
            <v>SPPMES1463</v>
          </cell>
          <cell r="D2810" t="str">
            <v>3-160MB2</v>
          </cell>
          <cell r="E2810"/>
          <cell r="F2810" t="str">
            <v>OME Motor 15KW,P2,415V</v>
          </cell>
        </row>
        <row r="2811">
          <cell r="B2811" t="str">
            <v>TECH 9</v>
          </cell>
          <cell r="C2811" t="str">
            <v>N/A</v>
          </cell>
          <cell r="D2811"/>
          <cell r="E2811"/>
          <cell r="F2811" t="str">
            <v>OME Motor 15KW,P2,415V (Not order this motor)</v>
          </cell>
        </row>
        <row r="2812">
          <cell r="B2812" t="str">
            <v>TECH 9</v>
          </cell>
          <cell r="C2812" t="str">
            <v>SPPMES1463</v>
          </cell>
          <cell r="D2812" t="str">
            <v>E3-250M6</v>
          </cell>
          <cell r="E2812"/>
          <cell r="F2812" t="str">
            <v>OME Motor 37KW,P6,415V</v>
          </cell>
        </row>
        <row r="2813">
          <cell r="B2813" t="str">
            <v>TECH 9</v>
          </cell>
          <cell r="C2813" t="str">
            <v>SPPMES1463</v>
          </cell>
          <cell r="D2813" t="str">
            <v>E3-225M2</v>
          </cell>
          <cell r="E2813"/>
          <cell r="F2813" t="str">
            <v>OME Motor 45KW,P2,415V</v>
          </cell>
        </row>
        <row r="2814">
          <cell r="B2814" t="str">
            <v>TECH 9</v>
          </cell>
          <cell r="C2814" t="str">
            <v>SPPMES1486</v>
          </cell>
          <cell r="D2814" t="str">
            <v>P250SMB4</v>
          </cell>
          <cell r="E2814"/>
          <cell r="F2814" t="str">
            <v>OME Motor 55KW,P2,415V</v>
          </cell>
        </row>
        <row r="2815">
          <cell r="B2815" t="str">
            <v>TECH 9</v>
          </cell>
          <cell r="C2815" t="str">
            <v>N/A</v>
          </cell>
          <cell r="D2815"/>
          <cell r="E2815"/>
          <cell r="F2815" t="str">
            <v>OME Motor 55KW,P6,415V</v>
          </cell>
        </row>
        <row r="2816">
          <cell r="B2816" t="str">
            <v>BUHLER</v>
          </cell>
          <cell r="C2816" t="str">
            <v>SPPMMS6830</v>
          </cell>
          <cell r="D2816" t="str">
            <v>12121001</v>
          </cell>
          <cell r="E2816" t="str">
            <v>MTVA-12121-001</v>
          </cell>
          <cell r="F2816" t="str">
            <v xml:space="preserve">Timing belt pulley HTD48-8M-30 </v>
          </cell>
        </row>
        <row r="2817">
          <cell r="B2817" t="str">
            <v>BUHLER</v>
          </cell>
          <cell r="C2817" t="str">
            <v>SPPMMS8067</v>
          </cell>
          <cell r="D2817" t="str">
            <v>56042011</v>
          </cell>
          <cell r="E2817" t="str">
            <v>UNN-56042-011</v>
          </cell>
          <cell r="F2817" t="str">
            <v>Track roller D62</v>
          </cell>
        </row>
        <row r="2818">
          <cell r="B2818" t="str">
            <v>BUHLER</v>
          </cell>
          <cell r="C2818" t="str">
            <v>SPPMMS4422</v>
          </cell>
          <cell r="D2818"/>
          <cell r="E2818" t="str">
            <v>RNG-20017-010</v>
          </cell>
          <cell r="F2818" t="str">
            <v>Longitudial Chain Link 142Z</v>
          </cell>
        </row>
        <row r="2819">
          <cell r="B2819" t="str">
            <v>BUHLER</v>
          </cell>
          <cell r="C2819" t="str">
            <v>SPPMMS4440</v>
          </cell>
          <cell r="D2819"/>
          <cell r="E2819" t="str">
            <v>MUSA-50077-010</v>
          </cell>
          <cell r="F2819" t="str">
            <v>Pipe D=250X1980</v>
          </cell>
        </row>
        <row r="2820">
          <cell r="B2820" t="str">
            <v>VIGAN</v>
          </cell>
          <cell r="C2820" t="str">
            <v>SPPMMS0458</v>
          </cell>
          <cell r="D2820"/>
          <cell r="E2820">
            <v>20026</v>
          </cell>
          <cell r="F2820" t="str">
            <v xml:space="preserve">COMPLETE TURBO BLOWER 4 STAGES FOR MOBILE MACHNINE, </v>
          </cell>
        </row>
        <row r="2821">
          <cell r="B2821" t="str">
            <v>BUHLER</v>
          </cell>
          <cell r="C2821" t="str">
            <v>SPPMMS0398</v>
          </cell>
          <cell r="D2821"/>
          <cell r="E2821" t="str">
            <v>UVV-00133-705</v>
          </cell>
          <cell r="F2821" t="str">
            <v>ABB 3-Phase Motor 110kw 1500rpm 400v 50hz</v>
          </cell>
        </row>
        <row r="2822">
          <cell r="B2822" t="str">
            <v>BUHLER</v>
          </cell>
          <cell r="C2822" t="str">
            <v>SPPMMS0402</v>
          </cell>
          <cell r="D2822"/>
          <cell r="E2822" t="str">
            <v>UVV-00133-706</v>
          </cell>
          <cell r="F2822" t="str">
            <v>ABB 3-Phase Motor 75kw 1500rpm 400v 50hz</v>
          </cell>
        </row>
        <row r="2823">
          <cell r="B2823" t="str">
            <v>BUHLER</v>
          </cell>
          <cell r="C2823" t="str">
            <v>N/A</v>
          </cell>
          <cell r="D2823"/>
          <cell r="E2823"/>
          <cell r="F2823" t="str">
            <v>BAG CONVEYOR BELT MWTK</v>
          </cell>
        </row>
        <row r="2824">
          <cell r="B2824" t="str">
            <v>VIGAN</v>
          </cell>
          <cell r="C2824" t="str">
            <v>SPPMMS6437</v>
          </cell>
          <cell r="D2824"/>
          <cell r="E2824" t="str">
            <v>30051M</v>
          </cell>
          <cell r="F2824" t="str">
            <v xml:space="preserve">120 l Airlock For Diesel Mobile Machine </v>
          </cell>
        </row>
        <row r="2825">
          <cell r="B2825" t="str">
            <v>BUHLER</v>
          </cell>
          <cell r="C2825" t="str">
            <v>SPPMMS4441</v>
          </cell>
          <cell r="D2825"/>
          <cell r="E2825" t="str">
            <v>RGL-85061-810</v>
          </cell>
          <cell r="F2825" t="str">
            <v>Pipe D=400 2flange,L=1980mm</v>
          </cell>
        </row>
        <row r="2826">
          <cell r="B2826" t="str">
            <v>BUHLER</v>
          </cell>
          <cell r="C2826" t="str">
            <v>SPPMMS8880</v>
          </cell>
          <cell r="D2826" t="str">
            <v>LBEB-273</v>
          </cell>
          <cell r="E2826" t="str">
            <v>LBEB-27364-001</v>
          </cell>
          <cell r="F2826" t="str">
            <v>ELEVATOR BUCKET JET35-215</v>
          </cell>
        </row>
        <row r="2827">
          <cell r="B2827" t="str">
            <v>BUHLER</v>
          </cell>
          <cell r="C2827" t="str">
            <v>SPPMMS0287</v>
          </cell>
          <cell r="D2827"/>
          <cell r="E2827" t="str">
            <v>MKZM-82040-870</v>
          </cell>
          <cell r="F2827" t="str">
            <v xml:space="preserve">SCREENING DRUM CYLINDER TO INLET JACKET SHEET 30/30,WITHOUT BOTTOM, </v>
          </cell>
        </row>
        <row r="2828">
          <cell r="B2828" t="str">
            <v>BUHLER</v>
          </cell>
          <cell r="C2828" t="str">
            <v>SPPMMS6781</v>
          </cell>
          <cell r="D2828"/>
          <cell r="E2828" t="str">
            <v>UVV-00115-642</v>
          </cell>
          <cell r="F2828" t="str">
            <v xml:space="preserve">TRIPLEX CHAIN WHEEL 1 1/2" 76Z WITH TAPER LOCK 4545 D=90MM, 24B-3 </v>
          </cell>
        </row>
        <row r="2829">
          <cell r="B2829" t="str">
            <v>BUHLER</v>
          </cell>
          <cell r="C2829" t="str">
            <v>SPPMMS4880</v>
          </cell>
          <cell r="D2829"/>
          <cell r="E2829" t="str">
            <v>RGL-83071-820</v>
          </cell>
          <cell r="F2829" t="str">
            <v xml:space="preserve">ELBOW 40DEGREE, D=400, </v>
          </cell>
        </row>
        <row r="2830">
          <cell r="B2830" t="str">
            <v>VIGAN</v>
          </cell>
          <cell r="C2830" t="str">
            <v>SPPMMS0461</v>
          </cell>
          <cell r="D2830"/>
          <cell r="E2830" t="str">
            <v>A010S.225</v>
          </cell>
          <cell r="F2830" t="str">
            <v>Flexible Tube With Cones LG 3mtr</v>
          </cell>
        </row>
        <row r="2831">
          <cell r="B2831" t="str">
            <v>VIGAN</v>
          </cell>
          <cell r="C2831" t="str">
            <v>SPPMMS0514</v>
          </cell>
          <cell r="D2831"/>
          <cell r="E2831" t="str">
            <v>WTD-14-049</v>
          </cell>
          <cell r="F2831" t="str">
            <v xml:space="preserve">Floating Plate Assembly </v>
          </cell>
        </row>
        <row r="2832">
          <cell r="B2832" t="str">
            <v>VIGAN</v>
          </cell>
          <cell r="C2832" t="str">
            <v>SPPMMS0508</v>
          </cell>
          <cell r="D2832"/>
          <cell r="E2832" t="str">
            <v>A010.225</v>
          </cell>
          <cell r="F2832" t="str">
            <v>Heavy Flexible Tube LG 3mtr</v>
          </cell>
        </row>
        <row r="2833">
          <cell r="B2833" t="str">
            <v>VIGAN</v>
          </cell>
          <cell r="C2833" t="str">
            <v>SPPMMS0462</v>
          </cell>
          <cell r="D2833"/>
          <cell r="E2833" t="str">
            <v>A011.225</v>
          </cell>
          <cell r="F2833" t="str">
            <v>Heavy Flexible Tube LG 4.5mtr</v>
          </cell>
        </row>
        <row r="2834">
          <cell r="B2834" t="str">
            <v>HABASIT ITALIANA</v>
          </cell>
          <cell r="C2834" t="str">
            <v>SPPMMS6435</v>
          </cell>
          <cell r="D2834"/>
          <cell r="E2834" t="str">
            <v>NCS 62C</v>
          </cell>
          <cell r="F2834" t="str">
            <v>HINGE PIN NCS 62C</v>
          </cell>
        </row>
        <row r="2835">
          <cell r="B2835" t="str">
            <v>HABASIT ITALIANA</v>
          </cell>
          <cell r="C2835" t="str">
            <v>SPPMMS6434</v>
          </cell>
          <cell r="D2835"/>
          <cell r="E2835" t="str">
            <v>RS62/1200</v>
          </cell>
          <cell r="F2835" t="str">
            <v>LACERS, HABIGRAF RS62/1200</v>
          </cell>
        </row>
        <row r="2836">
          <cell r="B2836" t="str">
            <v>VIGAN</v>
          </cell>
          <cell r="C2836" t="str">
            <v>SPPMMS6438</v>
          </cell>
          <cell r="D2836"/>
          <cell r="E2836">
            <v>90175</v>
          </cell>
          <cell r="F2836" t="str">
            <v>Lifting Jack Rear Crane</v>
          </cell>
        </row>
        <row r="2837">
          <cell r="B2837" t="str">
            <v>ABB</v>
          </cell>
          <cell r="C2837" t="str">
            <v>CPPEQ237</v>
          </cell>
          <cell r="D2837"/>
          <cell r="E2837" t="str">
            <v>315KW MOTOR</v>
          </cell>
          <cell r="F2837" t="str">
            <v>Motor 315kw 3GBP352220-ADG 415VD 50HZ QU 355 M4CK</v>
          </cell>
        </row>
        <row r="2838">
          <cell r="B2838" t="str">
            <v>BUHLER</v>
          </cell>
          <cell r="C2838" t="str">
            <v>SPPMMS4407</v>
          </cell>
          <cell r="D2838"/>
          <cell r="E2838" t="str">
            <v>UNN-74014-019</v>
          </cell>
          <cell r="F2838" t="str">
            <v>Pipe Elbow R=400 30 D=88.9/83.10 REP UNN-74014-009</v>
          </cell>
        </row>
        <row r="2839">
          <cell r="B2839" t="str">
            <v>HABASIT ITALIANA</v>
          </cell>
          <cell r="C2839" t="str">
            <v>SPPMMS5179</v>
          </cell>
          <cell r="D2839"/>
          <cell r="E2839" t="str">
            <v>HD-AVD-20S SMW</v>
          </cell>
          <cell r="F2839" t="str">
            <v>PVC SMOOTH SURFACE BELT FOR BARLEY CONVEYOR, WHITE COLOR HD-AVD-20S SMW (B=800MM, L=4270MM T=3MM, ENDLESS SPLICED)</v>
          </cell>
        </row>
        <row r="2840">
          <cell r="B2840" t="str">
            <v>HABASIT ITALIANA</v>
          </cell>
          <cell r="C2840" t="str">
            <v>SPPMMS6436</v>
          </cell>
          <cell r="D2840"/>
          <cell r="E2840" t="str">
            <v>62-RET-50</v>
          </cell>
          <cell r="F2840" t="str">
            <v>RETAINER RING 62-RET-50</v>
          </cell>
        </row>
        <row r="2841">
          <cell r="B2841" t="str">
            <v>BUHLER</v>
          </cell>
          <cell r="C2841" t="str">
            <v>SPPMES1360</v>
          </cell>
          <cell r="D2841"/>
          <cell r="E2841" t="str">
            <v>UNH-10002-014</v>
          </cell>
          <cell r="F2841" t="str">
            <v>THREE PHASE MOTOR 7.5KW, RPM=1000, ABB , M3AA, 160M , IM 3013, 50HZ, IE3, IP65 UNH-10002-014</v>
          </cell>
        </row>
        <row r="2842">
          <cell r="B2842" t="str">
            <v>GULF ENGINEERING</v>
          </cell>
          <cell r="C2842" t="str">
            <v>SPPMMS0398</v>
          </cell>
          <cell r="D2842"/>
          <cell r="E2842" t="str">
            <v>110KW</v>
          </cell>
          <cell r="F2842" t="str">
            <v>Three Phase Squirrel Cage Motor 110kw Type-DOR315S-02-3G</v>
          </cell>
        </row>
        <row r="2843">
          <cell r="B2843" t="str">
            <v>BUHLER</v>
          </cell>
          <cell r="C2843" t="str">
            <v>SPPMMS0379</v>
          </cell>
          <cell r="D2843"/>
          <cell r="E2843" t="str">
            <v>UVV-00084-789</v>
          </cell>
          <cell r="F2843" t="str">
            <v>Belt drive complete to 315kW power rating Blower Pulley D4536</v>
          </cell>
        </row>
        <row r="2844">
          <cell r="B2844" t="str">
            <v>BUHLER</v>
          </cell>
          <cell r="C2844" t="str">
            <v>SPPMMS4446</v>
          </cell>
          <cell r="D2844"/>
          <cell r="E2844" t="str">
            <v>UNT-13082-003</v>
          </cell>
          <cell r="F2844" t="str">
            <v>Steel bucket AS18 flat protection oil coat</v>
          </cell>
        </row>
        <row r="2845">
          <cell r="B2845" t="str">
            <v>BUHLER</v>
          </cell>
          <cell r="C2845" t="str">
            <v>SPPMMS0383</v>
          </cell>
          <cell r="D2845"/>
          <cell r="E2845" t="str">
            <v>UVV-00123-426</v>
          </cell>
          <cell r="F2845" t="str">
            <v xml:space="preserve">Cable Flexible JZ-500 1.5mmx7core </v>
          </cell>
        </row>
        <row r="2846">
          <cell r="B2846" t="str">
            <v>BUHLER</v>
          </cell>
          <cell r="C2846" t="str">
            <v>SPPMMS0382</v>
          </cell>
          <cell r="D2846"/>
          <cell r="E2846" t="str">
            <v>25X10L=2998MM</v>
          </cell>
          <cell r="F2846" t="str">
            <v>Chain Guide Rail (+/-15mm) 25X10L=2998mm</v>
          </cell>
        </row>
        <row r="2847">
          <cell r="B2847" t="str">
            <v>BUHLER</v>
          </cell>
          <cell r="C2847" t="str">
            <v>SPPMMS0383</v>
          </cell>
          <cell r="D2847"/>
          <cell r="E2847" t="str">
            <v>40X10L=2998MM</v>
          </cell>
          <cell r="F2847" t="str">
            <v>Chain Guide Rail (+/-15mm) 40X10L=2998mm</v>
          </cell>
        </row>
        <row r="2848">
          <cell r="B2848" t="str">
            <v>BUHLER</v>
          </cell>
          <cell r="C2848" t="str">
            <v>SPPMMS0383</v>
          </cell>
          <cell r="D2848"/>
          <cell r="E2848" t="str">
            <v>UNE-30530-005</v>
          </cell>
          <cell r="F2848" t="str">
            <v>Trailing Line Cable 4X10mm 2 Not Shielded Dext=18.5</v>
          </cell>
        </row>
        <row r="2849">
          <cell r="B2849" t="str">
            <v>BUHLER</v>
          </cell>
          <cell r="C2849" t="str">
            <v>SPPMMS4450</v>
          </cell>
          <cell r="D2849"/>
          <cell r="E2849" t="str">
            <v>UVV-00123-428</v>
          </cell>
          <cell r="F2849" t="str">
            <v>Cable Flexible JZ-500 4X6mm 2</v>
          </cell>
        </row>
        <row r="2850">
          <cell r="B2850" t="str">
            <v>BUHLER</v>
          </cell>
          <cell r="C2850" t="str">
            <v>SPPMMS0384</v>
          </cell>
          <cell r="D2850"/>
          <cell r="E2850" t="str">
            <v>60X10L=2998MM</v>
          </cell>
          <cell r="F2850" t="str">
            <v>Chain Guide Rail (+/-15mm) 60X10L=2998mm</v>
          </cell>
        </row>
        <row r="2851">
          <cell r="B2851" t="str">
            <v>BUHLER</v>
          </cell>
          <cell r="C2851" t="str">
            <v>SPPMMS4452</v>
          </cell>
          <cell r="D2851"/>
          <cell r="E2851" t="str">
            <v>UVE-30042-098</v>
          </cell>
          <cell r="F2851" t="str">
            <v>Cable 4corex2.5mm</v>
          </cell>
        </row>
        <row r="2852">
          <cell r="B2852" t="str">
            <v>BUHLER</v>
          </cell>
          <cell r="C2852" t="str">
            <v>SPPMMS4456</v>
          </cell>
          <cell r="D2852"/>
          <cell r="E2852" t="str">
            <v>UVV-00123-430</v>
          </cell>
          <cell r="F2852" t="str">
            <v>Cable Flexible JZ-500 4X4mm 2</v>
          </cell>
        </row>
        <row r="2853">
          <cell r="B2853" t="str">
            <v>BUHLER</v>
          </cell>
          <cell r="C2853" t="str">
            <v>SPPMMS4394</v>
          </cell>
          <cell r="D2853"/>
          <cell r="E2853" t="str">
            <v>UXR-16006-002</v>
          </cell>
          <cell r="F2853" t="str">
            <v>Pipe dia-125/120 welded repl.of UNR-16003-050</v>
          </cell>
        </row>
        <row r="2854">
          <cell r="B2854" t="str">
            <v>BUHLER</v>
          </cell>
          <cell r="C2854" t="str">
            <v>SPPMMS4463</v>
          </cell>
          <cell r="D2854"/>
          <cell r="E2854" t="str">
            <v>UVV-00055-920</v>
          </cell>
          <cell r="F2854" t="str">
            <v>Cable Flexible JZ-500 4X1.5mm 2 Earth Wire</v>
          </cell>
        </row>
        <row r="2855">
          <cell r="B2855" t="str">
            <v>BUHLER</v>
          </cell>
          <cell r="C2855" t="str">
            <v>SPPMMS0358</v>
          </cell>
          <cell r="D2855"/>
          <cell r="E2855" t="str">
            <v>MPS-94005-810</v>
          </cell>
          <cell r="F2855" t="str">
            <v>AIRLOCK MPS 22/19 WITH GEAR MOTOR (UXM-17777-311) B5 415V 50HZ, MPS-94005-810</v>
          </cell>
        </row>
        <row r="2856">
          <cell r="B2856" t="str">
            <v>BUHLER</v>
          </cell>
          <cell r="C2856" t="str">
            <v>SPPMMS6963</v>
          </cell>
          <cell r="D2856"/>
          <cell r="E2856" t="str">
            <v>MPS-91022-810</v>
          </cell>
          <cell r="F2856" t="str">
            <v>AIRLOCK MPS-28/22, FOR SUCTION SYSTEM UP TO MAX. 20O MBAR, TYPE G, WITH FLANGED ON GEAR MOTOR 0.55KW MPS-28/22</v>
          </cell>
        </row>
        <row r="2857">
          <cell r="B2857" t="str">
            <v>CHOPIN</v>
          </cell>
          <cell r="C2857" t="str">
            <v>N/A</v>
          </cell>
          <cell r="D2857"/>
          <cell r="E2857"/>
          <cell r="F2857" t="str">
            <v>Alveograph Alveolab Chopin (Capital Item-Issued)</v>
          </cell>
        </row>
        <row r="2858">
          <cell r="B2858" t="str">
            <v>BUHLER</v>
          </cell>
          <cell r="C2858" t="str">
            <v>SPPMMS6964</v>
          </cell>
          <cell r="D2858"/>
          <cell r="E2858" t="str">
            <v>MPSH-80010-810</v>
          </cell>
          <cell r="F2858" t="str">
            <v>BLOW THROGH AIRLOCK MPSH-45/45 , HELICAL GEARED MOTOR SIZE 1.1 KW MPSH-45/45</v>
          </cell>
        </row>
        <row r="2859">
          <cell r="B2859" t="str">
            <v>BUHLER</v>
          </cell>
          <cell r="C2859" t="str">
            <v>SPPMMS7258</v>
          </cell>
          <cell r="D2859" t="str">
            <v>4122PAB5</v>
          </cell>
          <cell r="E2859" t="str">
            <v>MPAK-15541-001</v>
          </cell>
          <cell r="F2859" t="str">
            <v>Insertion frame corrosion resistant Type-B</v>
          </cell>
        </row>
        <row r="2860">
          <cell r="B2860" t="str">
            <v>BUHLER</v>
          </cell>
          <cell r="C2860" t="str">
            <v>N/A</v>
          </cell>
          <cell r="D2860"/>
          <cell r="E2860" t="str">
            <v>MPAK-15551-001</v>
          </cell>
          <cell r="F2860" t="str">
            <v>Insertion frame corrosion resistant Type-XB</v>
          </cell>
        </row>
        <row r="2861">
          <cell r="B2861" t="str">
            <v>BUHLER</v>
          </cell>
          <cell r="C2861" t="str">
            <v>N/A</v>
          </cell>
          <cell r="D2861"/>
          <cell r="E2861" t="str">
            <v>MMJA-83002-810</v>
          </cell>
          <cell r="F2861" t="str">
            <v>MAGNETIC INSERT</v>
          </cell>
        </row>
        <row r="2862">
          <cell r="B2862" t="str">
            <v>BUHLER</v>
          </cell>
          <cell r="C2862" t="str">
            <v>SPPMMS8829</v>
          </cell>
          <cell r="D2862" t="str">
            <v>40912-01</v>
          </cell>
          <cell r="E2862" t="str">
            <v>MDDK-40912-010</v>
          </cell>
          <cell r="F2862" t="str">
            <v>ECCENTRIC PIN</v>
          </cell>
        </row>
        <row r="2863">
          <cell r="B2863" t="str">
            <v>BUHLER</v>
          </cell>
          <cell r="C2863" t="str">
            <v>SPPMMS8861</v>
          </cell>
          <cell r="D2863" t="str">
            <v>30012-00</v>
          </cell>
          <cell r="E2863" t="str">
            <v>UNN-30012-008</v>
          </cell>
          <cell r="F2863" t="str">
            <v>TAPERED HANDLE D-25,M12</v>
          </cell>
        </row>
        <row r="2864">
          <cell r="B2864" t="str">
            <v>AEGIS</v>
          </cell>
          <cell r="C2864" t="str">
            <v>SPPMMS4708</v>
          </cell>
          <cell r="D2864" t="str">
            <v>P-JET</v>
          </cell>
          <cell r="E2864"/>
          <cell r="F2864" t="str">
            <v xml:space="preserve">PULSE JET SOLENOID VALVE </v>
          </cell>
        </row>
        <row r="2865">
          <cell r="B2865" t="str">
            <v>AEGIS</v>
          </cell>
          <cell r="C2865" t="str">
            <v>SPPMMS6582</v>
          </cell>
          <cell r="D2865" t="str">
            <v>TL-Q5MC1</v>
          </cell>
          <cell r="E2865"/>
          <cell r="F2865" t="str">
            <v>PROXIMITY SENSOR</v>
          </cell>
        </row>
        <row r="2866">
          <cell r="B2866"/>
          <cell r="C2866"/>
          <cell r="D2866"/>
          <cell r="E2866"/>
          <cell r="F2866"/>
        </row>
        <row r="2867">
          <cell r="B2867"/>
          <cell r="C2867"/>
          <cell r="D2867"/>
          <cell r="E2867"/>
          <cell r="F2867"/>
        </row>
      </sheetData>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269"/>
  <sheetViews>
    <sheetView workbookViewId="0"/>
  </sheetViews>
  <sheetFormatPr defaultRowHeight="15" x14ac:dyDescent="0.25"/>
  <cols>
    <col min="1" max="1" width="9.5703125" customWidth="1"/>
    <col min="2" max="2" width="10.28515625" style="2" customWidth="1"/>
    <col min="3" max="3" width="12.140625" style="2" customWidth="1"/>
    <col min="4" max="4" width="47" style="20" customWidth="1"/>
    <col min="5" max="5" width="12.28515625" customWidth="1"/>
    <col min="6" max="6" width="15" style="1" customWidth="1"/>
    <col min="7" max="7" width="17" style="2" customWidth="1"/>
  </cols>
  <sheetData>
    <row r="1" spans="1:7" ht="15" customHeight="1" thickTop="1" x14ac:dyDescent="0.25">
      <c r="A1" s="3"/>
      <c r="B1" s="461" t="s">
        <v>0</v>
      </c>
      <c r="C1" s="461"/>
      <c r="D1" s="461"/>
      <c r="E1" s="461"/>
      <c r="F1" s="461"/>
      <c r="G1" s="462"/>
    </row>
    <row r="2" spans="1:7" ht="15" customHeight="1" x14ac:dyDescent="0.25">
      <c r="A2" s="4"/>
      <c r="B2" s="463"/>
      <c r="C2" s="463"/>
      <c r="D2" s="463"/>
      <c r="E2" s="463"/>
      <c r="F2" s="463"/>
      <c r="G2" s="464"/>
    </row>
    <row r="3" spans="1:7" ht="14.25" customHeight="1" x14ac:dyDescent="0.25">
      <c r="A3" s="4"/>
      <c r="B3" s="463"/>
      <c r="C3" s="463"/>
      <c r="D3" s="463"/>
      <c r="E3" s="463"/>
      <c r="F3" s="463"/>
      <c r="G3" s="464"/>
    </row>
    <row r="4" spans="1:7" x14ac:dyDescent="0.25">
      <c r="A4" s="11"/>
      <c r="B4" s="396"/>
      <c r="C4" s="396"/>
      <c r="D4" s="17"/>
      <c r="E4" s="12"/>
      <c r="F4" s="9"/>
      <c r="G4" s="401"/>
    </row>
    <row r="5" spans="1:7" ht="15.75" thickBot="1" x14ac:dyDescent="0.3">
      <c r="A5" s="95" t="s">
        <v>1</v>
      </c>
      <c r="B5" s="96" t="s">
        <v>2</v>
      </c>
      <c r="C5" s="97" t="s">
        <v>3</v>
      </c>
      <c r="D5" s="98" t="s">
        <v>4</v>
      </c>
      <c r="E5" s="99" t="s">
        <v>5</v>
      </c>
      <c r="F5" s="99" t="s">
        <v>6</v>
      </c>
      <c r="G5" s="100" t="s">
        <v>7</v>
      </c>
    </row>
    <row r="6" spans="1:7" ht="15.75" thickTop="1" x14ac:dyDescent="0.25">
      <c r="A6" s="471" t="s">
        <v>8</v>
      </c>
      <c r="B6" s="446" t="s">
        <v>9</v>
      </c>
      <c r="C6" s="101">
        <v>43115</v>
      </c>
      <c r="D6" s="102" t="s">
        <v>10</v>
      </c>
      <c r="E6" s="24">
        <v>0.25</v>
      </c>
      <c r="F6" s="6" t="s">
        <v>11</v>
      </c>
      <c r="G6" s="448" t="s">
        <v>12</v>
      </c>
    </row>
    <row r="7" spans="1:7" ht="30" x14ac:dyDescent="0.25">
      <c r="A7" s="451"/>
      <c r="B7" s="472"/>
      <c r="C7" s="101">
        <v>43116</v>
      </c>
      <c r="D7" s="102" t="s">
        <v>13</v>
      </c>
      <c r="E7" s="24">
        <v>0.19097222222222221</v>
      </c>
      <c r="F7" s="6" t="s">
        <v>14</v>
      </c>
      <c r="G7" s="455"/>
    </row>
    <row r="8" spans="1:7" x14ac:dyDescent="0.25">
      <c r="A8" s="451"/>
      <c r="B8" s="445" t="s">
        <v>15</v>
      </c>
      <c r="C8" s="101">
        <v>43103</v>
      </c>
      <c r="D8" s="102" t="s">
        <v>16</v>
      </c>
      <c r="E8" s="24">
        <v>0.3263888888888889</v>
      </c>
      <c r="F8" s="6" t="s">
        <v>17</v>
      </c>
      <c r="G8" s="456" t="s">
        <v>18</v>
      </c>
    </row>
    <row r="9" spans="1:7" x14ac:dyDescent="0.25">
      <c r="A9" s="451"/>
      <c r="B9" s="446"/>
      <c r="C9" s="101">
        <v>43104</v>
      </c>
      <c r="D9" s="102" t="s">
        <v>19</v>
      </c>
      <c r="E9" s="24">
        <v>0.4145833333333333</v>
      </c>
      <c r="F9" s="6" t="s">
        <v>20</v>
      </c>
      <c r="G9" s="448"/>
    </row>
    <row r="10" spans="1:7" x14ac:dyDescent="0.25">
      <c r="A10" s="451"/>
      <c r="B10" s="446"/>
      <c r="C10" s="101">
        <v>43105</v>
      </c>
      <c r="D10" s="102" t="s">
        <v>21</v>
      </c>
      <c r="E10" s="24">
        <v>0.88194444444444453</v>
      </c>
      <c r="F10" s="6" t="s">
        <v>22</v>
      </c>
      <c r="G10" s="448"/>
    </row>
    <row r="11" spans="1:7" x14ac:dyDescent="0.25">
      <c r="A11" s="451"/>
      <c r="B11" s="446"/>
      <c r="C11" s="101">
        <v>43106</v>
      </c>
      <c r="D11" s="102" t="s">
        <v>19</v>
      </c>
      <c r="E11" s="24">
        <v>0.86458333333333337</v>
      </c>
      <c r="F11" s="6" t="s">
        <v>23</v>
      </c>
      <c r="G11" s="448"/>
    </row>
    <row r="12" spans="1:7" x14ac:dyDescent="0.25">
      <c r="A12" s="451"/>
      <c r="B12" s="446"/>
      <c r="C12" s="101">
        <v>43108</v>
      </c>
      <c r="D12" s="102" t="s">
        <v>24</v>
      </c>
      <c r="E12" s="24">
        <v>0.3444444444444445</v>
      </c>
      <c r="F12" s="6" t="s">
        <v>23</v>
      </c>
      <c r="G12" s="448"/>
    </row>
    <row r="13" spans="1:7" x14ac:dyDescent="0.25">
      <c r="A13" s="451"/>
      <c r="B13" s="446"/>
      <c r="C13" s="101">
        <v>43109</v>
      </c>
      <c r="D13" s="102" t="s">
        <v>25</v>
      </c>
      <c r="E13" s="24">
        <v>0.62291666666666667</v>
      </c>
      <c r="F13" s="6" t="s">
        <v>26</v>
      </c>
      <c r="G13" s="448"/>
    </row>
    <row r="14" spans="1:7" x14ac:dyDescent="0.25">
      <c r="A14" s="451"/>
      <c r="B14" s="446"/>
      <c r="C14" s="101">
        <v>43110</v>
      </c>
      <c r="D14" s="102" t="s">
        <v>27</v>
      </c>
      <c r="E14" s="24">
        <v>0.9916666666666667</v>
      </c>
      <c r="F14" s="6" t="s">
        <v>28</v>
      </c>
      <c r="G14" s="448"/>
    </row>
    <row r="15" spans="1:7" x14ac:dyDescent="0.25">
      <c r="A15" s="451"/>
      <c r="B15" s="446"/>
      <c r="C15" s="101">
        <v>43111</v>
      </c>
      <c r="D15" s="102" t="s">
        <v>29</v>
      </c>
      <c r="E15" s="24">
        <v>0.58333333333333337</v>
      </c>
      <c r="F15" s="6" t="s">
        <v>22</v>
      </c>
      <c r="G15" s="448"/>
    </row>
    <row r="16" spans="1:7" x14ac:dyDescent="0.25">
      <c r="A16" s="451"/>
      <c r="B16" s="446"/>
      <c r="C16" s="101">
        <v>43113</v>
      </c>
      <c r="D16" s="102" t="s">
        <v>30</v>
      </c>
      <c r="E16" s="24"/>
      <c r="F16" s="6" t="s">
        <v>23</v>
      </c>
      <c r="G16" s="448"/>
    </row>
    <row r="17" spans="1:7" x14ac:dyDescent="0.25">
      <c r="A17" s="451"/>
      <c r="B17" s="446"/>
      <c r="C17" s="101">
        <v>43114</v>
      </c>
      <c r="D17" s="102" t="s">
        <v>31</v>
      </c>
      <c r="E17" s="24">
        <v>0.33333333333333331</v>
      </c>
      <c r="F17" s="6" t="s">
        <v>32</v>
      </c>
      <c r="G17" s="448"/>
    </row>
    <row r="18" spans="1:7" x14ac:dyDescent="0.25">
      <c r="A18" s="451"/>
      <c r="B18" s="446"/>
      <c r="C18" s="101">
        <v>43117</v>
      </c>
      <c r="D18" s="102" t="s">
        <v>33</v>
      </c>
      <c r="E18" s="24">
        <v>0.6777777777777777</v>
      </c>
      <c r="F18" s="6" t="s">
        <v>23</v>
      </c>
      <c r="G18" s="448"/>
    </row>
    <row r="19" spans="1:7" x14ac:dyDescent="0.25">
      <c r="A19" s="451"/>
      <c r="B19" s="446"/>
      <c r="C19" s="101">
        <v>43118</v>
      </c>
      <c r="D19" s="102" t="s">
        <v>34</v>
      </c>
      <c r="E19" s="24">
        <v>1.6666666666666666E-2</v>
      </c>
      <c r="F19" s="6" t="s">
        <v>22</v>
      </c>
      <c r="G19" s="448"/>
    </row>
    <row r="20" spans="1:7" x14ac:dyDescent="0.25">
      <c r="A20" s="451"/>
      <c r="B20" s="472"/>
      <c r="C20" s="101">
        <v>43131</v>
      </c>
      <c r="D20" s="102" t="s">
        <v>35</v>
      </c>
      <c r="E20" s="24">
        <v>0.8208333333333333</v>
      </c>
      <c r="F20" s="6" t="s">
        <v>36</v>
      </c>
      <c r="G20" s="455"/>
    </row>
    <row r="21" spans="1:7" ht="30" x14ac:dyDescent="0.25">
      <c r="A21" s="451"/>
      <c r="B21" s="445" t="s">
        <v>37</v>
      </c>
      <c r="C21" s="101">
        <v>43101</v>
      </c>
      <c r="D21" s="102" t="s">
        <v>38</v>
      </c>
      <c r="E21" s="6"/>
      <c r="F21" s="6" t="s">
        <v>39</v>
      </c>
      <c r="G21" s="456" t="s">
        <v>40</v>
      </c>
    </row>
    <row r="22" spans="1:7" x14ac:dyDescent="0.25">
      <c r="A22" s="451"/>
      <c r="B22" s="446"/>
      <c r="C22" s="101">
        <v>43106</v>
      </c>
      <c r="D22" s="102" t="s">
        <v>41</v>
      </c>
      <c r="E22" s="24">
        <v>0.19791666666666666</v>
      </c>
      <c r="F22" s="6" t="s">
        <v>23</v>
      </c>
      <c r="G22" s="448"/>
    </row>
    <row r="23" spans="1:7" x14ac:dyDescent="0.25">
      <c r="A23" s="451"/>
      <c r="B23" s="446"/>
      <c r="C23" s="101">
        <v>43110</v>
      </c>
      <c r="D23" s="102" t="s">
        <v>42</v>
      </c>
      <c r="E23" s="24">
        <v>1.1111111111111112E-2</v>
      </c>
      <c r="F23" s="6" t="s">
        <v>23</v>
      </c>
      <c r="G23" s="448"/>
    </row>
    <row r="24" spans="1:7" x14ac:dyDescent="0.25">
      <c r="A24" s="451"/>
      <c r="B24" s="446"/>
      <c r="C24" s="101">
        <v>43112</v>
      </c>
      <c r="D24" s="102" t="s">
        <v>43</v>
      </c>
      <c r="E24" s="24">
        <v>0.13055555555555556</v>
      </c>
      <c r="F24" s="6" t="s">
        <v>20</v>
      </c>
      <c r="G24" s="448"/>
    </row>
    <row r="25" spans="1:7" x14ac:dyDescent="0.25">
      <c r="A25" s="451"/>
      <c r="B25" s="446"/>
      <c r="C25" s="101">
        <v>43113</v>
      </c>
      <c r="D25" s="102" t="s">
        <v>44</v>
      </c>
      <c r="E25" s="6"/>
      <c r="F25" s="6" t="s">
        <v>23</v>
      </c>
      <c r="G25" s="448"/>
    </row>
    <row r="26" spans="1:7" x14ac:dyDescent="0.25">
      <c r="A26" s="451"/>
      <c r="B26" s="446"/>
      <c r="C26" s="101">
        <v>43114</v>
      </c>
      <c r="D26" s="102" t="s">
        <v>45</v>
      </c>
      <c r="E26" s="24">
        <v>0.33333333333333331</v>
      </c>
      <c r="F26" s="6" t="s">
        <v>46</v>
      </c>
      <c r="G26" s="448"/>
    </row>
    <row r="27" spans="1:7" ht="30" x14ac:dyDescent="0.25">
      <c r="A27" s="451"/>
      <c r="B27" s="446"/>
      <c r="C27" s="101">
        <v>43116</v>
      </c>
      <c r="D27" s="102" t="s">
        <v>47</v>
      </c>
      <c r="E27" s="24">
        <v>0.19097222222222221</v>
      </c>
      <c r="F27" s="6" t="s">
        <v>14</v>
      </c>
      <c r="G27" s="448"/>
    </row>
    <row r="28" spans="1:7" x14ac:dyDescent="0.25">
      <c r="A28" s="451"/>
      <c r="B28" s="446"/>
      <c r="C28" s="101">
        <v>43117</v>
      </c>
      <c r="D28" s="102" t="s">
        <v>48</v>
      </c>
      <c r="E28" s="24">
        <v>0.89027777777777783</v>
      </c>
      <c r="F28" s="6" t="s">
        <v>22</v>
      </c>
      <c r="G28" s="448"/>
    </row>
    <row r="29" spans="1:7" x14ac:dyDescent="0.25">
      <c r="A29" s="451"/>
      <c r="B29" s="446"/>
      <c r="C29" s="101">
        <v>43122</v>
      </c>
      <c r="D29" s="102" t="s">
        <v>49</v>
      </c>
      <c r="E29" s="24">
        <v>0.86319444444444438</v>
      </c>
      <c r="F29" s="6" t="s">
        <v>26</v>
      </c>
      <c r="G29" s="448"/>
    </row>
    <row r="30" spans="1:7" x14ac:dyDescent="0.25">
      <c r="A30" s="451"/>
      <c r="B30" s="446"/>
      <c r="C30" s="101">
        <v>43123</v>
      </c>
      <c r="D30" s="102" t="s">
        <v>50</v>
      </c>
      <c r="E30" s="24">
        <v>3.7499999999999999E-2</v>
      </c>
      <c r="F30" s="6" t="s">
        <v>26</v>
      </c>
      <c r="G30" s="448"/>
    </row>
    <row r="31" spans="1:7" x14ac:dyDescent="0.25">
      <c r="A31" s="451"/>
      <c r="B31" s="446"/>
      <c r="C31" s="101">
        <v>43123</v>
      </c>
      <c r="D31" s="102" t="s">
        <v>51</v>
      </c>
      <c r="E31" s="24">
        <v>9.0972222222222218E-2</v>
      </c>
      <c r="F31" s="6" t="s">
        <v>52</v>
      </c>
      <c r="G31" s="448"/>
    </row>
    <row r="32" spans="1:7" x14ac:dyDescent="0.25">
      <c r="A32" s="451"/>
      <c r="B32" s="472"/>
      <c r="C32" s="101">
        <v>43131</v>
      </c>
      <c r="D32" s="102" t="s">
        <v>53</v>
      </c>
      <c r="E32" s="24">
        <v>0.61597222222222225</v>
      </c>
      <c r="F32" s="6" t="s">
        <v>28</v>
      </c>
      <c r="G32" s="448"/>
    </row>
    <row r="33" spans="1:7" x14ac:dyDescent="0.25">
      <c r="A33" s="451"/>
      <c r="B33" s="445" t="s">
        <v>54</v>
      </c>
      <c r="C33" s="101">
        <v>43103</v>
      </c>
      <c r="D33" s="102" t="s">
        <v>55</v>
      </c>
      <c r="E33" s="24">
        <v>0.3298611111111111</v>
      </c>
      <c r="F33" s="6" t="s">
        <v>23</v>
      </c>
      <c r="G33" s="448" t="s">
        <v>56</v>
      </c>
    </row>
    <row r="34" spans="1:7" x14ac:dyDescent="0.25">
      <c r="A34" s="451"/>
      <c r="B34" s="446"/>
      <c r="C34" s="101">
        <v>43109</v>
      </c>
      <c r="D34" s="102" t="s">
        <v>57</v>
      </c>
      <c r="E34" s="24">
        <v>0.7368055555555556</v>
      </c>
      <c r="F34" s="6" t="s">
        <v>58</v>
      </c>
      <c r="G34" s="448"/>
    </row>
    <row r="35" spans="1:7" x14ac:dyDescent="0.25">
      <c r="A35" s="451"/>
      <c r="B35" s="446"/>
      <c r="C35" s="101">
        <v>43114</v>
      </c>
      <c r="D35" s="102" t="s">
        <v>59</v>
      </c>
      <c r="E35" s="24">
        <v>0.3840277777777778</v>
      </c>
      <c r="F35" s="6" t="s">
        <v>60</v>
      </c>
      <c r="G35" s="448"/>
    </row>
    <row r="36" spans="1:7" x14ac:dyDescent="0.25">
      <c r="A36" s="451"/>
      <c r="B36" s="446"/>
      <c r="C36" s="101">
        <v>43115</v>
      </c>
      <c r="D36" s="102" t="s">
        <v>61</v>
      </c>
      <c r="E36" s="24">
        <v>0.25</v>
      </c>
      <c r="F36" s="6" t="s">
        <v>11</v>
      </c>
      <c r="G36" s="448"/>
    </row>
    <row r="37" spans="1:7" ht="15.75" thickBot="1" x14ac:dyDescent="0.3">
      <c r="A37" s="452"/>
      <c r="B37" s="447"/>
      <c r="C37" s="103">
        <v>43122</v>
      </c>
      <c r="D37" s="104" t="s">
        <v>62</v>
      </c>
      <c r="E37" s="109">
        <v>0.57500000000000007</v>
      </c>
      <c r="F37" s="8" t="s">
        <v>28</v>
      </c>
      <c r="G37" s="449"/>
    </row>
    <row r="38" spans="1:7" ht="15.75" thickTop="1" x14ac:dyDescent="0.25">
      <c r="B38" s="398"/>
      <c r="C38" s="398"/>
      <c r="D38" s="94"/>
      <c r="E38" s="1"/>
      <c r="G38" s="398"/>
    </row>
    <row r="39" spans="1:7" x14ac:dyDescent="0.25">
      <c r="B39" s="398"/>
      <c r="C39" s="398"/>
      <c r="D39" s="94"/>
      <c r="E39" s="1"/>
      <c r="G39" s="398"/>
    </row>
    <row r="40" spans="1:7" ht="15.75" thickBot="1" x14ac:dyDescent="0.3">
      <c r="B40" s="398"/>
      <c r="C40" s="398"/>
      <c r="D40" s="94"/>
      <c r="E40" s="1"/>
      <c r="G40" s="398"/>
    </row>
    <row r="41" spans="1:7" ht="15.75" thickTop="1" x14ac:dyDescent="0.25">
      <c r="A41" s="457" t="s">
        <v>63</v>
      </c>
      <c r="B41" s="458" t="s">
        <v>9</v>
      </c>
      <c r="C41" s="105">
        <v>43142</v>
      </c>
      <c r="D41" s="84" t="s">
        <v>64</v>
      </c>
      <c r="E41" s="108">
        <v>0.99097222222222225</v>
      </c>
      <c r="F41" s="85" t="s">
        <v>23</v>
      </c>
      <c r="G41" s="459" t="s">
        <v>65</v>
      </c>
    </row>
    <row r="42" spans="1:7" x14ac:dyDescent="0.25">
      <c r="A42" s="451"/>
      <c r="B42" s="440"/>
      <c r="C42" s="106">
        <v>43145</v>
      </c>
      <c r="D42" s="18" t="s">
        <v>66</v>
      </c>
      <c r="E42" s="24">
        <v>0.46180555555555558</v>
      </c>
      <c r="F42" s="5" t="s">
        <v>58</v>
      </c>
      <c r="G42" s="460"/>
    </row>
    <row r="43" spans="1:7" x14ac:dyDescent="0.25">
      <c r="A43" s="451"/>
      <c r="B43" s="440"/>
      <c r="C43" s="106">
        <v>43146</v>
      </c>
      <c r="D43" s="18" t="s">
        <v>67</v>
      </c>
      <c r="E43" s="24">
        <v>0.89236111111111116</v>
      </c>
      <c r="F43" s="5" t="s">
        <v>68</v>
      </c>
      <c r="G43" s="460"/>
    </row>
    <row r="44" spans="1:7" x14ac:dyDescent="0.25">
      <c r="A44" s="451"/>
      <c r="B44" s="440"/>
      <c r="C44" s="106">
        <v>43152</v>
      </c>
      <c r="D44" s="18" t="s">
        <v>69</v>
      </c>
      <c r="E44" s="24"/>
      <c r="F44" s="5" t="s">
        <v>70</v>
      </c>
      <c r="G44" s="460"/>
    </row>
    <row r="45" spans="1:7" x14ac:dyDescent="0.25">
      <c r="A45" s="451"/>
      <c r="B45" s="440" t="s">
        <v>15</v>
      </c>
      <c r="C45" s="106">
        <v>43138</v>
      </c>
      <c r="D45" s="18" t="s">
        <v>71</v>
      </c>
      <c r="E45" s="24">
        <v>0.94166666666666676</v>
      </c>
      <c r="F45" s="5" t="s">
        <v>28</v>
      </c>
      <c r="G45" s="460" t="s">
        <v>72</v>
      </c>
    </row>
    <row r="46" spans="1:7" x14ac:dyDescent="0.25">
      <c r="A46" s="451"/>
      <c r="B46" s="440"/>
      <c r="C46" s="106">
        <v>43142</v>
      </c>
      <c r="D46" s="18" t="s">
        <v>64</v>
      </c>
      <c r="E46" s="24">
        <v>0.99097222222222225</v>
      </c>
      <c r="F46" s="5" t="s">
        <v>23</v>
      </c>
      <c r="G46" s="460"/>
    </row>
    <row r="47" spans="1:7" x14ac:dyDescent="0.25">
      <c r="A47" s="451"/>
      <c r="B47" s="440"/>
      <c r="C47" s="106">
        <v>43142</v>
      </c>
      <c r="D47" s="18" t="s">
        <v>73</v>
      </c>
      <c r="E47" s="24">
        <v>0.88750000000000007</v>
      </c>
      <c r="F47" s="5" t="s">
        <v>20</v>
      </c>
      <c r="G47" s="460"/>
    </row>
    <row r="48" spans="1:7" x14ac:dyDescent="0.25">
      <c r="A48" s="451"/>
      <c r="B48" s="440"/>
      <c r="C48" s="106">
        <v>43146</v>
      </c>
      <c r="D48" s="18" t="s">
        <v>74</v>
      </c>
      <c r="E48" s="24">
        <v>0.88750000000000007</v>
      </c>
      <c r="F48" s="5" t="s">
        <v>23</v>
      </c>
      <c r="G48" s="460"/>
    </row>
    <row r="49" spans="1:7" x14ac:dyDescent="0.25">
      <c r="A49" s="451"/>
      <c r="B49" s="440"/>
      <c r="C49" s="106">
        <v>43151</v>
      </c>
      <c r="D49" s="18" t="s">
        <v>67</v>
      </c>
      <c r="E49" s="24">
        <v>0.59027777777777779</v>
      </c>
      <c r="F49" s="5" t="s">
        <v>75</v>
      </c>
      <c r="G49" s="460"/>
    </row>
    <row r="50" spans="1:7" x14ac:dyDescent="0.25">
      <c r="A50" s="451"/>
      <c r="B50" s="440"/>
      <c r="C50" s="106">
        <v>43156</v>
      </c>
      <c r="D50" s="18" t="s">
        <v>76</v>
      </c>
      <c r="E50" s="24">
        <v>0.22777777777777777</v>
      </c>
      <c r="F50" s="5" t="s">
        <v>28</v>
      </c>
      <c r="G50" s="460"/>
    </row>
    <row r="51" spans="1:7" x14ac:dyDescent="0.25">
      <c r="A51" s="451"/>
      <c r="B51" s="440"/>
      <c r="C51" s="106">
        <v>43157</v>
      </c>
      <c r="D51" s="18" t="s">
        <v>77</v>
      </c>
      <c r="E51" s="24">
        <v>0.28333333333333333</v>
      </c>
      <c r="F51" s="5" t="s">
        <v>78</v>
      </c>
      <c r="G51" s="460"/>
    </row>
    <row r="52" spans="1:7" x14ac:dyDescent="0.25">
      <c r="A52" s="451"/>
      <c r="B52" s="440"/>
      <c r="C52" s="106">
        <v>43157</v>
      </c>
      <c r="D52" s="18" t="s">
        <v>79</v>
      </c>
      <c r="E52" s="24"/>
      <c r="F52" s="5" t="s">
        <v>20</v>
      </c>
      <c r="G52" s="460"/>
    </row>
    <row r="53" spans="1:7" x14ac:dyDescent="0.25">
      <c r="A53" s="451"/>
      <c r="B53" s="440" t="s">
        <v>37</v>
      </c>
      <c r="C53" s="106">
        <v>43136</v>
      </c>
      <c r="D53" s="18" t="s">
        <v>80</v>
      </c>
      <c r="E53" s="24">
        <v>0.8569444444444444</v>
      </c>
      <c r="F53" s="5" t="s">
        <v>58</v>
      </c>
      <c r="G53" s="460" t="s">
        <v>81</v>
      </c>
    </row>
    <row r="54" spans="1:7" x14ac:dyDescent="0.25">
      <c r="A54" s="451"/>
      <c r="B54" s="440"/>
      <c r="C54" s="106">
        <v>43137</v>
      </c>
      <c r="D54" s="18" t="s">
        <v>82</v>
      </c>
      <c r="E54" s="24">
        <v>4.1666666666666666E-3</v>
      </c>
      <c r="F54" s="5" t="s">
        <v>23</v>
      </c>
      <c r="G54" s="460"/>
    </row>
    <row r="55" spans="1:7" x14ac:dyDescent="0.25">
      <c r="A55" s="451"/>
      <c r="B55" s="440"/>
      <c r="C55" s="106">
        <v>43137</v>
      </c>
      <c r="D55" s="18" t="s">
        <v>83</v>
      </c>
      <c r="E55" s="24">
        <v>0.30069444444444443</v>
      </c>
      <c r="F55" s="5" t="s">
        <v>58</v>
      </c>
      <c r="G55" s="460"/>
    </row>
    <row r="56" spans="1:7" x14ac:dyDescent="0.25">
      <c r="A56" s="451"/>
      <c r="B56" s="440"/>
      <c r="C56" s="106">
        <v>43141</v>
      </c>
      <c r="D56" s="18" t="s">
        <v>84</v>
      </c>
      <c r="E56" s="24"/>
      <c r="F56" s="5" t="s">
        <v>17</v>
      </c>
      <c r="G56" s="460"/>
    </row>
    <row r="57" spans="1:7" x14ac:dyDescent="0.25">
      <c r="A57" s="451"/>
      <c r="B57" s="440"/>
      <c r="C57" s="106">
        <v>43142</v>
      </c>
      <c r="D57" s="18" t="s">
        <v>85</v>
      </c>
      <c r="E57" s="24">
        <v>0.99097222222222225</v>
      </c>
      <c r="F57" s="5" t="s">
        <v>23</v>
      </c>
      <c r="G57" s="460"/>
    </row>
    <row r="58" spans="1:7" x14ac:dyDescent="0.25">
      <c r="A58" s="451"/>
      <c r="B58" s="440"/>
      <c r="C58" s="106">
        <v>43150</v>
      </c>
      <c r="D58" s="18" t="s">
        <v>86</v>
      </c>
      <c r="E58" s="24">
        <v>0.74861111111111101</v>
      </c>
      <c r="F58" s="5" t="s">
        <v>87</v>
      </c>
      <c r="G58" s="460"/>
    </row>
    <row r="59" spans="1:7" ht="15.75" thickBot="1" x14ac:dyDescent="0.3">
      <c r="A59" s="452"/>
      <c r="B59" s="197" t="s">
        <v>54</v>
      </c>
      <c r="C59" s="107">
        <v>43142</v>
      </c>
      <c r="D59" s="19" t="s">
        <v>85</v>
      </c>
      <c r="E59" s="109">
        <v>0.99097222222222225</v>
      </c>
      <c r="F59" s="7" t="s">
        <v>23</v>
      </c>
      <c r="G59" s="198" t="s">
        <v>23</v>
      </c>
    </row>
    <row r="60" spans="1:7" ht="15.75" thickTop="1" x14ac:dyDescent="0.25">
      <c r="B60" s="398"/>
      <c r="C60" s="398"/>
      <c r="D60" s="94"/>
      <c r="E60" s="1"/>
      <c r="G60" s="398"/>
    </row>
    <row r="61" spans="1:7" x14ac:dyDescent="0.25">
      <c r="B61" s="398"/>
      <c r="C61" s="398"/>
      <c r="D61" s="94"/>
      <c r="E61" s="1"/>
      <c r="G61" s="398"/>
    </row>
    <row r="62" spans="1:7" x14ac:dyDescent="0.25">
      <c r="B62" s="398"/>
      <c r="C62" s="398"/>
      <c r="D62" s="94"/>
      <c r="E62" s="1"/>
      <c r="G62" s="398"/>
    </row>
    <row r="63" spans="1:7" ht="15.75" thickBot="1" x14ac:dyDescent="0.3">
      <c r="B63" s="398"/>
      <c r="C63" s="398"/>
      <c r="D63" s="94"/>
      <c r="E63" s="1"/>
      <c r="G63" s="398"/>
    </row>
    <row r="64" spans="1:7" ht="15.75" thickTop="1" x14ac:dyDescent="0.25">
      <c r="A64" s="450" t="s">
        <v>88</v>
      </c>
      <c r="B64" s="453" t="s">
        <v>9</v>
      </c>
      <c r="C64" s="105">
        <v>43163</v>
      </c>
      <c r="D64" s="84" t="s">
        <v>89</v>
      </c>
      <c r="E64" s="108">
        <v>0.61111111111111105</v>
      </c>
      <c r="F64" s="85" t="s">
        <v>90</v>
      </c>
      <c r="G64" s="454" t="s">
        <v>91</v>
      </c>
    </row>
    <row r="65" spans="1:7" x14ac:dyDescent="0.25">
      <c r="A65" s="451"/>
      <c r="B65" s="433"/>
      <c r="C65" s="106">
        <v>43163</v>
      </c>
      <c r="D65" s="18" t="s">
        <v>92</v>
      </c>
      <c r="E65" s="24"/>
      <c r="F65" s="5" t="s">
        <v>93</v>
      </c>
      <c r="G65" s="448"/>
    </row>
    <row r="66" spans="1:7" x14ac:dyDescent="0.25">
      <c r="A66" s="451"/>
      <c r="B66" s="433"/>
      <c r="C66" s="106">
        <v>43163</v>
      </c>
      <c r="D66" s="18" t="s">
        <v>94</v>
      </c>
      <c r="E66" s="24"/>
      <c r="F66" s="5" t="s">
        <v>58</v>
      </c>
      <c r="G66" s="448"/>
    </row>
    <row r="67" spans="1:7" x14ac:dyDescent="0.25">
      <c r="A67" s="451"/>
      <c r="B67" s="433"/>
      <c r="C67" s="106">
        <v>43170</v>
      </c>
      <c r="D67" s="18" t="s">
        <v>19</v>
      </c>
      <c r="E67" s="24">
        <v>0.46249999999999997</v>
      </c>
      <c r="F67" s="5" t="s">
        <v>23</v>
      </c>
      <c r="G67" s="448" t="s">
        <v>95</v>
      </c>
    </row>
    <row r="68" spans="1:7" x14ac:dyDescent="0.25">
      <c r="A68" s="451"/>
      <c r="B68" s="433"/>
      <c r="C68" s="106">
        <v>43171</v>
      </c>
      <c r="D68" s="18" t="s">
        <v>94</v>
      </c>
      <c r="E68" s="24">
        <v>0.96666666666666667</v>
      </c>
      <c r="F68" s="5" t="s">
        <v>87</v>
      </c>
      <c r="G68" s="448"/>
    </row>
    <row r="69" spans="1:7" x14ac:dyDescent="0.25">
      <c r="A69" s="451"/>
      <c r="B69" s="433"/>
      <c r="C69" s="106">
        <v>43172</v>
      </c>
      <c r="D69" s="18" t="s">
        <v>96</v>
      </c>
      <c r="E69" s="24">
        <v>0.25555555555555559</v>
      </c>
      <c r="F69" s="5" t="s">
        <v>17</v>
      </c>
      <c r="G69" s="448"/>
    </row>
    <row r="70" spans="1:7" x14ac:dyDescent="0.25">
      <c r="A70" s="451"/>
      <c r="B70" s="433"/>
      <c r="C70" s="106">
        <v>43173</v>
      </c>
      <c r="D70" s="18" t="s">
        <v>97</v>
      </c>
      <c r="E70" s="24"/>
      <c r="F70" s="5" t="s">
        <v>98</v>
      </c>
      <c r="G70" s="448"/>
    </row>
    <row r="71" spans="1:7" x14ac:dyDescent="0.25">
      <c r="A71" s="451"/>
      <c r="B71" s="433"/>
      <c r="C71" s="106">
        <v>43174</v>
      </c>
      <c r="D71" s="18" t="s">
        <v>99</v>
      </c>
      <c r="E71" s="24">
        <v>0.58333333333333337</v>
      </c>
      <c r="F71" s="5" t="s">
        <v>20</v>
      </c>
      <c r="G71" s="448"/>
    </row>
    <row r="72" spans="1:7" x14ac:dyDescent="0.25">
      <c r="A72" s="451"/>
      <c r="B72" s="433"/>
      <c r="C72" s="106">
        <v>43174</v>
      </c>
      <c r="D72" s="18" t="s">
        <v>100</v>
      </c>
      <c r="E72" s="24">
        <v>0.85416666666666663</v>
      </c>
      <c r="F72" s="5" t="s">
        <v>28</v>
      </c>
      <c r="G72" s="448"/>
    </row>
    <row r="73" spans="1:7" x14ac:dyDescent="0.25">
      <c r="A73" s="451"/>
      <c r="B73" s="433"/>
      <c r="C73" s="106">
        <v>43181</v>
      </c>
      <c r="D73" s="18" t="s">
        <v>101</v>
      </c>
      <c r="E73" s="24">
        <v>0.92708333333333337</v>
      </c>
      <c r="F73" s="5" t="s">
        <v>102</v>
      </c>
      <c r="G73" s="448"/>
    </row>
    <row r="74" spans="1:7" x14ac:dyDescent="0.25">
      <c r="A74" s="451"/>
      <c r="B74" s="441"/>
      <c r="C74" s="106">
        <v>43188</v>
      </c>
      <c r="D74" s="18" t="s">
        <v>103</v>
      </c>
      <c r="E74" s="24">
        <v>0.3979166666666667</v>
      </c>
      <c r="F74" s="5" t="s">
        <v>58</v>
      </c>
      <c r="G74" s="455"/>
    </row>
    <row r="75" spans="1:7" x14ac:dyDescent="0.25">
      <c r="A75" s="451"/>
      <c r="B75" s="432" t="s">
        <v>37</v>
      </c>
      <c r="C75" s="106">
        <v>43162</v>
      </c>
      <c r="D75" s="18" t="s">
        <v>104</v>
      </c>
      <c r="E75" s="24">
        <v>0.50902777777777775</v>
      </c>
      <c r="F75" s="5" t="s">
        <v>105</v>
      </c>
      <c r="G75" s="456" t="s">
        <v>106</v>
      </c>
    </row>
    <row r="76" spans="1:7" x14ac:dyDescent="0.25">
      <c r="A76" s="451"/>
      <c r="B76" s="433"/>
      <c r="C76" s="106">
        <v>43546</v>
      </c>
      <c r="D76" s="18" t="s">
        <v>107</v>
      </c>
      <c r="E76" s="24"/>
      <c r="F76" s="5" t="s">
        <v>58</v>
      </c>
      <c r="G76" s="448"/>
    </row>
    <row r="77" spans="1:7" x14ac:dyDescent="0.25">
      <c r="A77" s="451"/>
      <c r="B77" s="433"/>
      <c r="C77" s="106">
        <v>43186</v>
      </c>
      <c r="D77" s="18" t="s">
        <v>108</v>
      </c>
      <c r="E77" s="24">
        <v>3.888888888888889E-2</v>
      </c>
      <c r="F77" s="5" t="s">
        <v>58</v>
      </c>
      <c r="G77" s="448"/>
    </row>
    <row r="78" spans="1:7" x14ac:dyDescent="0.25">
      <c r="A78" s="451"/>
      <c r="B78" s="433"/>
      <c r="C78" s="106">
        <v>43187</v>
      </c>
      <c r="D78" s="18" t="s">
        <v>109</v>
      </c>
      <c r="E78" s="24">
        <v>2.7777777777777776E-2</v>
      </c>
      <c r="F78" s="5" t="s">
        <v>58</v>
      </c>
      <c r="G78" s="448"/>
    </row>
    <row r="79" spans="1:7" ht="15.75" thickBot="1" x14ac:dyDescent="0.3">
      <c r="A79" s="452"/>
      <c r="B79" s="197" t="s">
        <v>54</v>
      </c>
      <c r="C79" s="107">
        <v>43164</v>
      </c>
      <c r="D79" s="19" t="s">
        <v>110</v>
      </c>
      <c r="E79" s="109">
        <v>6.1805555555555558E-2</v>
      </c>
      <c r="F79" s="7" t="s">
        <v>28</v>
      </c>
      <c r="G79" s="198" t="s">
        <v>28</v>
      </c>
    </row>
    <row r="80" spans="1:7" ht="15.75" thickTop="1" x14ac:dyDescent="0.25">
      <c r="A80" s="87"/>
      <c r="B80" s="400"/>
      <c r="C80" s="400"/>
      <c r="D80" s="81"/>
      <c r="E80" s="82"/>
      <c r="F80" s="82"/>
      <c r="G80" s="88"/>
    </row>
    <row r="81" spans="1:7" ht="15.75" thickBot="1" x14ac:dyDescent="0.3">
      <c r="A81" s="89"/>
      <c r="B81" s="90"/>
      <c r="C81" s="90"/>
      <c r="D81" s="91"/>
      <c r="E81" s="92"/>
      <c r="F81" s="92"/>
      <c r="G81" s="93"/>
    </row>
    <row r="82" spans="1:7" ht="15.75" thickTop="1" x14ac:dyDescent="0.25">
      <c r="A82" s="450">
        <v>43192</v>
      </c>
      <c r="B82" s="83" t="s">
        <v>9</v>
      </c>
      <c r="C82" s="402" t="s">
        <v>111</v>
      </c>
      <c r="D82" s="84" t="s">
        <v>112</v>
      </c>
      <c r="E82" s="85"/>
      <c r="F82" s="83" t="s">
        <v>113</v>
      </c>
      <c r="G82" s="86" t="s">
        <v>113</v>
      </c>
    </row>
    <row r="83" spans="1:7" x14ac:dyDescent="0.25">
      <c r="A83" s="465"/>
      <c r="B83" s="440" t="s">
        <v>15</v>
      </c>
      <c r="C83" s="399" t="s">
        <v>114</v>
      </c>
      <c r="D83" s="18" t="s">
        <v>115</v>
      </c>
      <c r="E83" s="5"/>
      <c r="F83" s="6" t="s">
        <v>70</v>
      </c>
      <c r="G83" s="467" t="s">
        <v>116</v>
      </c>
    </row>
    <row r="84" spans="1:7" x14ac:dyDescent="0.25">
      <c r="A84" s="465"/>
      <c r="B84" s="440"/>
      <c r="C84" s="399" t="s">
        <v>117</v>
      </c>
      <c r="D84" s="18" t="s">
        <v>118</v>
      </c>
      <c r="E84" s="5"/>
      <c r="F84" s="6" t="s">
        <v>119</v>
      </c>
      <c r="G84" s="467"/>
    </row>
    <row r="85" spans="1:7" x14ac:dyDescent="0.25">
      <c r="A85" s="465"/>
      <c r="B85" s="440" t="s">
        <v>37</v>
      </c>
      <c r="C85" s="10">
        <v>43163</v>
      </c>
      <c r="D85" s="18" t="s">
        <v>120</v>
      </c>
      <c r="E85" s="5"/>
      <c r="F85" s="6" t="s">
        <v>70</v>
      </c>
      <c r="G85" s="467" t="s">
        <v>121</v>
      </c>
    </row>
    <row r="86" spans="1:7" ht="30" x14ac:dyDescent="0.25">
      <c r="A86" s="465"/>
      <c r="B86" s="440"/>
      <c r="C86" s="399" t="s">
        <v>122</v>
      </c>
      <c r="D86" s="18" t="s">
        <v>123</v>
      </c>
      <c r="E86" s="5"/>
      <c r="F86" s="6" t="s">
        <v>124</v>
      </c>
      <c r="G86" s="467"/>
    </row>
    <row r="87" spans="1:7" x14ac:dyDescent="0.25">
      <c r="A87" s="465"/>
      <c r="B87" s="440"/>
      <c r="C87" s="399" t="s">
        <v>125</v>
      </c>
      <c r="D87" s="18" t="s">
        <v>126</v>
      </c>
      <c r="E87" s="5"/>
      <c r="F87" s="6" t="s">
        <v>127</v>
      </c>
      <c r="G87" s="467"/>
    </row>
    <row r="88" spans="1:7" x14ac:dyDescent="0.25">
      <c r="A88" s="465"/>
      <c r="B88" s="440"/>
      <c r="C88" s="399" t="s">
        <v>128</v>
      </c>
      <c r="D88" s="18" t="s">
        <v>129</v>
      </c>
      <c r="E88" s="5"/>
      <c r="F88" s="6" t="s">
        <v>130</v>
      </c>
      <c r="G88" s="467"/>
    </row>
    <row r="89" spans="1:7" x14ac:dyDescent="0.25">
      <c r="A89" s="465"/>
      <c r="B89" s="440"/>
      <c r="C89" s="399" t="s">
        <v>131</v>
      </c>
      <c r="D89" s="18" t="s">
        <v>132</v>
      </c>
      <c r="E89" s="5"/>
      <c r="F89" s="6" t="s">
        <v>28</v>
      </c>
      <c r="G89" s="467"/>
    </row>
    <row r="90" spans="1:7" x14ac:dyDescent="0.25">
      <c r="A90" s="465"/>
      <c r="B90" s="440"/>
      <c r="C90" s="399" t="s">
        <v>131</v>
      </c>
      <c r="D90" s="18" t="s">
        <v>133</v>
      </c>
      <c r="E90" s="5"/>
      <c r="F90" s="6" t="s">
        <v>134</v>
      </c>
      <c r="G90" s="467"/>
    </row>
    <row r="91" spans="1:7" ht="30" x14ac:dyDescent="0.25">
      <c r="A91" s="465"/>
      <c r="B91" s="468" t="s">
        <v>54</v>
      </c>
      <c r="C91" s="10">
        <v>43377</v>
      </c>
      <c r="D91" s="18" t="s">
        <v>135</v>
      </c>
      <c r="E91" s="5"/>
      <c r="F91" s="6" t="s">
        <v>134</v>
      </c>
      <c r="G91" s="467" t="s">
        <v>136</v>
      </c>
    </row>
    <row r="92" spans="1:7" ht="15.75" thickBot="1" x14ac:dyDescent="0.3">
      <c r="A92" s="466"/>
      <c r="B92" s="469"/>
      <c r="C92" s="197" t="s">
        <v>137</v>
      </c>
      <c r="D92" s="19" t="s">
        <v>138</v>
      </c>
      <c r="E92" s="7"/>
      <c r="F92" s="8" t="s">
        <v>139</v>
      </c>
      <c r="G92" s="470"/>
    </row>
    <row r="93" spans="1:7" ht="15.75" thickTop="1" x14ac:dyDescent="0.25">
      <c r="B93" s="398"/>
      <c r="C93" s="398"/>
      <c r="G93" s="398"/>
    </row>
    <row r="94" spans="1:7" x14ac:dyDescent="0.25">
      <c r="A94" s="439">
        <v>43221</v>
      </c>
      <c r="B94" s="440" t="s">
        <v>9</v>
      </c>
      <c r="C94" s="10">
        <v>43286</v>
      </c>
      <c r="D94" s="21" t="s">
        <v>140</v>
      </c>
      <c r="E94" s="15"/>
      <c r="F94" s="6" t="s">
        <v>58</v>
      </c>
      <c r="G94" s="440" t="s">
        <v>141</v>
      </c>
    </row>
    <row r="95" spans="1:7" x14ac:dyDescent="0.25">
      <c r="A95" s="440"/>
      <c r="B95" s="440"/>
      <c r="C95" s="10">
        <v>43439</v>
      </c>
      <c r="D95" s="18" t="s">
        <v>142</v>
      </c>
      <c r="E95" s="5"/>
      <c r="F95" s="6" t="s">
        <v>143</v>
      </c>
      <c r="G95" s="440"/>
    </row>
    <row r="96" spans="1:7" x14ac:dyDescent="0.25">
      <c r="A96" s="440"/>
      <c r="B96" s="440"/>
      <c r="C96" s="399" t="s">
        <v>144</v>
      </c>
      <c r="D96" s="18" t="s">
        <v>145</v>
      </c>
      <c r="E96" s="5"/>
      <c r="F96" s="6" t="s">
        <v>70</v>
      </c>
      <c r="G96" s="440"/>
    </row>
    <row r="97" spans="1:7" x14ac:dyDescent="0.25">
      <c r="A97" s="440"/>
      <c r="B97" s="440"/>
      <c r="C97" s="399" t="s">
        <v>146</v>
      </c>
      <c r="D97" s="18" t="s">
        <v>147</v>
      </c>
      <c r="E97" s="5"/>
      <c r="F97" s="6" t="s">
        <v>148</v>
      </c>
      <c r="G97" s="440"/>
    </row>
    <row r="98" spans="1:7" x14ac:dyDescent="0.25">
      <c r="A98" s="440"/>
      <c r="B98" s="440"/>
      <c r="C98" s="399" t="s">
        <v>149</v>
      </c>
      <c r="D98" s="18" t="s">
        <v>150</v>
      </c>
      <c r="E98" s="5"/>
      <c r="F98" s="6" t="s">
        <v>151</v>
      </c>
      <c r="G98" s="440"/>
    </row>
    <row r="99" spans="1:7" x14ac:dyDescent="0.25">
      <c r="A99" s="440"/>
      <c r="B99" s="440"/>
      <c r="C99" s="399" t="s">
        <v>152</v>
      </c>
      <c r="D99" s="18" t="s">
        <v>153</v>
      </c>
      <c r="E99" s="5"/>
      <c r="F99" s="6" t="s">
        <v>68</v>
      </c>
      <c r="G99" s="440"/>
    </row>
    <row r="100" spans="1:7" x14ac:dyDescent="0.25">
      <c r="A100" s="440"/>
      <c r="B100" s="440" t="s">
        <v>15</v>
      </c>
      <c r="C100" s="10">
        <v>43286</v>
      </c>
      <c r="D100" s="21" t="s">
        <v>140</v>
      </c>
      <c r="E100" s="15"/>
      <c r="F100" s="6" t="s">
        <v>58</v>
      </c>
      <c r="G100" s="440" t="s">
        <v>11</v>
      </c>
    </row>
    <row r="101" spans="1:7" x14ac:dyDescent="0.25">
      <c r="A101" s="440"/>
      <c r="B101" s="440"/>
      <c r="C101" s="10">
        <v>43136</v>
      </c>
      <c r="D101" s="21" t="s">
        <v>154</v>
      </c>
      <c r="E101" s="15"/>
      <c r="F101" s="6" t="s">
        <v>155</v>
      </c>
      <c r="G101" s="440"/>
    </row>
    <row r="102" spans="1:7" x14ac:dyDescent="0.25">
      <c r="A102" s="440"/>
      <c r="B102" s="440"/>
      <c r="C102" s="10">
        <v>43225</v>
      </c>
      <c r="D102" s="21" t="s">
        <v>156</v>
      </c>
      <c r="E102" s="15"/>
      <c r="F102" s="6" t="s">
        <v>157</v>
      </c>
      <c r="G102" s="440"/>
    </row>
    <row r="103" spans="1:7" x14ac:dyDescent="0.25">
      <c r="A103" s="440"/>
      <c r="B103" s="440"/>
      <c r="C103" s="10">
        <v>43256</v>
      </c>
      <c r="D103" s="21" t="s">
        <v>158</v>
      </c>
      <c r="E103" s="15"/>
      <c r="F103" s="6" t="s">
        <v>75</v>
      </c>
      <c r="G103" s="440"/>
    </row>
    <row r="104" spans="1:7" x14ac:dyDescent="0.25">
      <c r="A104" s="440"/>
      <c r="B104" s="440"/>
      <c r="C104" s="10">
        <v>43256</v>
      </c>
      <c r="D104" s="21" t="s">
        <v>159</v>
      </c>
      <c r="E104" s="15"/>
      <c r="F104" s="6" t="s">
        <v>23</v>
      </c>
      <c r="G104" s="440"/>
    </row>
    <row r="105" spans="1:7" x14ac:dyDescent="0.25">
      <c r="A105" s="440"/>
      <c r="B105" s="440"/>
      <c r="C105" s="399" t="s">
        <v>152</v>
      </c>
      <c r="D105" s="21" t="s">
        <v>160</v>
      </c>
      <c r="E105" s="15"/>
      <c r="F105" s="6" t="s">
        <v>58</v>
      </c>
      <c r="G105" s="440"/>
    </row>
    <row r="106" spans="1:7" x14ac:dyDescent="0.25">
      <c r="A106" s="440"/>
      <c r="B106" s="440"/>
      <c r="C106" s="399" t="s">
        <v>161</v>
      </c>
      <c r="D106" s="21" t="s">
        <v>162</v>
      </c>
      <c r="E106" s="15"/>
      <c r="F106" s="6" t="s">
        <v>58</v>
      </c>
      <c r="G106" s="440"/>
    </row>
    <row r="107" spans="1:7" x14ac:dyDescent="0.25">
      <c r="A107" s="440"/>
      <c r="B107" s="440" t="s">
        <v>37</v>
      </c>
      <c r="C107" s="10">
        <v>43286</v>
      </c>
      <c r="D107" s="21" t="s">
        <v>163</v>
      </c>
      <c r="E107" s="15"/>
      <c r="F107" s="6" t="s">
        <v>58</v>
      </c>
      <c r="G107" s="440" t="s">
        <v>164</v>
      </c>
    </row>
    <row r="108" spans="1:7" x14ac:dyDescent="0.25">
      <c r="A108" s="440"/>
      <c r="B108" s="440"/>
      <c r="C108" s="10">
        <v>43195</v>
      </c>
      <c r="D108" s="21" t="s">
        <v>165</v>
      </c>
      <c r="E108" s="15"/>
      <c r="F108" s="6" t="s">
        <v>17</v>
      </c>
      <c r="G108" s="440"/>
    </row>
    <row r="109" spans="1:7" x14ac:dyDescent="0.25">
      <c r="A109" s="440"/>
      <c r="B109" s="440"/>
      <c r="C109" s="10">
        <v>43256</v>
      </c>
      <c r="D109" s="21" t="s">
        <v>166</v>
      </c>
      <c r="E109" s="15"/>
      <c r="F109" s="6" t="s">
        <v>58</v>
      </c>
      <c r="G109" s="440"/>
    </row>
    <row r="110" spans="1:7" x14ac:dyDescent="0.25">
      <c r="A110" s="440"/>
      <c r="B110" s="440"/>
      <c r="C110" s="10">
        <v>43256</v>
      </c>
      <c r="D110" s="21" t="s">
        <v>167</v>
      </c>
      <c r="E110" s="15"/>
      <c r="F110" s="6" t="s">
        <v>28</v>
      </c>
      <c r="G110" s="440"/>
    </row>
    <row r="111" spans="1:7" x14ac:dyDescent="0.25">
      <c r="A111" s="440"/>
      <c r="B111" s="440"/>
      <c r="C111" s="399" t="s">
        <v>168</v>
      </c>
      <c r="D111" s="21" t="s">
        <v>169</v>
      </c>
      <c r="E111" s="15"/>
      <c r="F111" s="6" t="s">
        <v>28</v>
      </c>
      <c r="G111" s="440"/>
    </row>
    <row r="112" spans="1:7" x14ac:dyDescent="0.25">
      <c r="A112" s="440"/>
      <c r="B112" s="440"/>
      <c r="C112" s="399" t="s">
        <v>168</v>
      </c>
      <c r="D112" s="21" t="s">
        <v>170</v>
      </c>
      <c r="E112" s="15"/>
      <c r="F112" s="6" t="s">
        <v>68</v>
      </c>
      <c r="G112" s="440"/>
    </row>
    <row r="113" spans="1:7" x14ac:dyDescent="0.25">
      <c r="A113" s="440"/>
      <c r="B113" s="440"/>
      <c r="C113" s="399" t="s">
        <v>171</v>
      </c>
      <c r="D113" s="21" t="s">
        <v>172</v>
      </c>
      <c r="E113" s="15"/>
      <c r="F113" s="6" t="s">
        <v>70</v>
      </c>
      <c r="G113" s="440"/>
    </row>
    <row r="114" spans="1:7" x14ac:dyDescent="0.25">
      <c r="A114" s="440"/>
      <c r="B114" s="440"/>
      <c r="C114" s="399" t="s">
        <v>171</v>
      </c>
      <c r="D114" s="21" t="s">
        <v>173</v>
      </c>
      <c r="E114" s="15"/>
      <c r="F114" s="6" t="s">
        <v>70</v>
      </c>
      <c r="G114" s="440"/>
    </row>
    <row r="115" spans="1:7" x14ac:dyDescent="0.25">
      <c r="A115" s="440"/>
      <c r="B115" s="440"/>
      <c r="C115" s="399" t="s">
        <v>152</v>
      </c>
      <c r="D115" s="21" t="s">
        <v>174</v>
      </c>
      <c r="E115" s="15"/>
      <c r="F115" s="6" t="s">
        <v>28</v>
      </c>
      <c r="G115" s="440"/>
    </row>
    <row r="116" spans="1:7" x14ac:dyDescent="0.25">
      <c r="A116" s="440"/>
      <c r="B116" s="440" t="s">
        <v>54</v>
      </c>
      <c r="C116" s="10">
        <v>43286</v>
      </c>
      <c r="D116" s="21" t="s">
        <v>163</v>
      </c>
      <c r="E116" s="15"/>
      <c r="F116" s="6" t="s">
        <v>58</v>
      </c>
      <c r="G116" s="440" t="s">
        <v>175</v>
      </c>
    </row>
    <row r="117" spans="1:7" x14ac:dyDescent="0.25">
      <c r="A117" s="440"/>
      <c r="B117" s="440"/>
      <c r="C117" s="399" t="s">
        <v>152</v>
      </c>
      <c r="D117" s="21" t="s">
        <v>176</v>
      </c>
      <c r="E117" s="15"/>
      <c r="F117" s="6" t="s">
        <v>28</v>
      </c>
      <c r="G117" s="440"/>
    </row>
    <row r="119" spans="1:7" x14ac:dyDescent="0.25">
      <c r="A119" s="439">
        <v>43252</v>
      </c>
      <c r="B119" s="432" t="s">
        <v>9</v>
      </c>
      <c r="C119" s="10">
        <v>43349</v>
      </c>
      <c r="D119" s="21" t="s">
        <v>173</v>
      </c>
      <c r="E119" s="15"/>
      <c r="F119" s="6" t="s">
        <v>70</v>
      </c>
      <c r="G119" s="432" t="s">
        <v>177</v>
      </c>
    </row>
    <row r="120" spans="1:7" x14ac:dyDescent="0.25">
      <c r="A120" s="440"/>
      <c r="B120" s="433"/>
      <c r="C120" s="10">
        <v>43196</v>
      </c>
      <c r="D120" s="18" t="s">
        <v>178</v>
      </c>
      <c r="E120" s="5"/>
      <c r="F120" s="6" t="s">
        <v>36</v>
      </c>
      <c r="G120" s="433"/>
    </row>
    <row r="121" spans="1:7" x14ac:dyDescent="0.25">
      <c r="A121" s="440"/>
      <c r="B121" s="433"/>
      <c r="C121" s="10">
        <v>43196</v>
      </c>
      <c r="D121" s="18" t="s">
        <v>179</v>
      </c>
      <c r="E121" s="5"/>
      <c r="F121" s="6" t="s">
        <v>28</v>
      </c>
      <c r="G121" s="433"/>
    </row>
    <row r="122" spans="1:7" x14ac:dyDescent="0.25">
      <c r="A122" s="440"/>
      <c r="B122" s="433"/>
      <c r="C122" s="10">
        <v>43349</v>
      </c>
      <c r="D122" s="18" t="s">
        <v>180</v>
      </c>
      <c r="E122" s="5"/>
      <c r="F122" s="6" t="s">
        <v>175</v>
      </c>
      <c r="G122" s="433"/>
    </row>
    <row r="123" spans="1:7" x14ac:dyDescent="0.25">
      <c r="A123" s="440"/>
      <c r="B123" s="441"/>
      <c r="C123" s="399" t="s">
        <v>181</v>
      </c>
      <c r="D123" s="18" t="s">
        <v>180</v>
      </c>
      <c r="E123" s="5"/>
      <c r="F123" s="6" t="s">
        <v>182</v>
      </c>
      <c r="G123" s="441"/>
    </row>
    <row r="124" spans="1:7" x14ac:dyDescent="0.25">
      <c r="A124" s="440"/>
      <c r="B124" s="432" t="s">
        <v>15</v>
      </c>
      <c r="C124" s="399" t="s">
        <v>183</v>
      </c>
      <c r="D124" s="21" t="s">
        <v>184</v>
      </c>
      <c r="E124" s="15"/>
      <c r="F124" s="6" t="s">
        <v>70</v>
      </c>
      <c r="G124" s="432" t="s">
        <v>185</v>
      </c>
    </row>
    <row r="125" spans="1:7" x14ac:dyDescent="0.25">
      <c r="A125" s="440"/>
      <c r="B125" s="433"/>
      <c r="C125" s="399" t="s">
        <v>181</v>
      </c>
      <c r="D125" s="18" t="s">
        <v>180</v>
      </c>
      <c r="E125" s="5"/>
      <c r="F125" s="6" t="s">
        <v>151</v>
      </c>
      <c r="G125" s="433"/>
    </row>
    <row r="126" spans="1:7" x14ac:dyDescent="0.25">
      <c r="A126" s="440"/>
      <c r="B126" s="441"/>
      <c r="C126" s="399" t="s">
        <v>186</v>
      </c>
      <c r="D126" s="18" t="s">
        <v>187</v>
      </c>
      <c r="E126" s="5"/>
      <c r="F126" s="6" t="s">
        <v>188</v>
      </c>
      <c r="G126" s="441"/>
    </row>
    <row r="127" spans="1:7" x14ac:dyDescent="0.25">
      <c r="A127" s="440"/>
      <c r="B127" s="432" t="s">
        <v>37</v>
      </c>
      <c r="C127" s="399"/>
      <c r="D127" s="21" t="s">
        <v>189</v>
      </c>
      <c r="E127" s="15"/>
      <c r="F127" s="6" t="s">
        <v>58</v>
      </c>
      <c r="G127" s="432" t="s">
        <v>175</v>
      </c>
    </row>
    <row r="128" spans="1:7" x14ac:dyDescent="0.25">
      <c r="A128" s="440"/>
      <c r="B128" s="441"/>
      <c r="C128" s="10">
        <v>43165</v>
      </c>
      <c r="D128" s="18" t="s">
        <v>190</v>
      </c>
      <c r="E128" s="5"/>
      <c r="F128" s="6" t="s">
        <v>28</v>
      </c>
      <c r="G128" s="441"/>
    </row>
    <row r="129" spans="1:7" x14ac:dyDescent="0.25">
      <c r="A129" s="440"/>
      <c r="B129" s="440" t="s">
        <v>54</v>
      </c>
      <c r="C129" s="10" t="s">
        <v>183</v>
      </c>
      <c r="D129" s="21" t="s">
        <v>184</v>
      </c>
      <c r="E129" s="15"/>
      <c r="F129" s="6" t="s">
        <v>70</v>
      </c>
      <c r="G129" s="440" t="s">
        <v>191</v>
      </c>
    </row>
    <row r="130" spans="1:7" x14ac:dyDescent="0.25">
      <c r="A130" s="440"/>
      <c r="B130" s="440"/>
      <c r="C130" s="10">
        <v>43257</v>
      </c>
      <c r="D130" s="18" t="s">
        <v>192</v>
      </c>
      <c r="E130" s="5"/>
      <c r="F130" s="6" t="s">
        <v>68</v>
      </c>
      <c r="G130" s="440"/>
    </row>
    <row r="132" spans="1:7" x14ac:dyDescent="0.25">
      <c r="A132" s="439">
        <v>43282</v>
      </c>
      <c r="B132" s="440" t="s">
        <v>9</v>
      </c>
      <c r="C132" s="10">
        <v>43107</v>
      </c>
      <c r="D132" s="21" t="s">
        <v>193</v>
      </c>
      <c r="E132" s="15"/>
      <c r="F132" s="6" t="s">
        <v>17</v>
      </c>
      <c r="G132" s="440" t="s">
        <v>194</v>
      </c>
    </row>
    <row r="133" spans="1:7" x14ac:dyDescent="0.25">
      <c r="A133" s="439"/>
      <c r="B133" s="440"/>
      <c r="C133" s="10">
        <v>43107</v>
      </c>
      <c r="D133" s="21" t="s">
        <v>153</v>
      </c>
      <c r="E133" s="15"/>
      <c r="F133" s="6" t="s">
        <v>58</v>
      </c>
      <c r="G133" s="440"/>
    </row>
    <row r="134" spans="1:7" x14ac:dyDescent="0.25">
      <c r="A134" s="439"/>
      <c r="B134" s="440" t="s">
        <v>15</v>
      </c>
      <c r="C134" s="10">
        <v>43138</v>
      </c>
      <c r="D134" s="21" t="s">
        <v>193</v>
      </c>
      <c r="E134" s="15"/>
      <c r="F134" s="6" t="s">
        <v>17</v>
      </c>
      <c r="G134" s="440" t="s">
        <v>195</v>
      </c>
    </row>
    <row r="135" spans="1:7" ht="30" x14ac:dyDescent="0.25">
      <c r="A135" s="439"/>
      <c r="B135" s="440"/>
      <c r="C135" s="10">
        <v>43197</v>
      </c>
      <c r="D135" s="18" t="s">
        <v>196</v>
      </c>
      <c r="E135" s="5"/>
      <c r="F135" s="6" t="s">
        <v>157</v>
      </c>
      <c r="G135" s="440"/>
    </row>
    <row r="136" spans="1:7" x14ac:dyDescent="0.25">
      <c r="A136" s="439"/>
      <c r="B136" s="440"/>
      <c r="C136" s="10">
        <v>43288</v>
      </c>
      <c r="D136" s="18" t="s">
        <v>197</v>
      </c>
      <c r="E136" s="5"/>
      <c r="F136" s="6" t="s">
        <v>175</v>
      </c>
      <c r="G136" s="440"/>
    </row>
    <row r="137" spans="1:7" x14ac:dyDescent="0.25">
      <c r="A137" s="439"/>
      <c r="B137" s="440"/>
      <c r="C137" s="399" t="s">
        <v>198</v>
      </c>
      <c r="D137" s="18" t="s">
        <v>199</v>
      </c>
      <c r="E137" s="5"/>
      <c r="F137" s="6" t="s">
        <v>151</v>
      </c>
      <c r="G137" s="440"/>
    </row>
    <row r="138" spans="1:7" x14ac:dyDescent="0.25">
      <c r="A138" s="439"/>
      <c r="B138" s="440" t="s">
        <v>37</v>
      </c>
      <c r="C138" s="10">
        <v>43166</v>
      </c>
      <c r="D138" s="21" t="s">
        <v>193</v>
      </c>
      <c r="E138" s="15"/>
      <c r="F138" s="6" t="s">
        <v>17</v>
      </c>
      <c r="G138" s="440" t="s">
        <v>200</v>
      </c>
    </row>
    <row r="139" spans="1:7" x14ac:dyDescent="0.25">
      <c r="A139" s="439"/>
      <c r="B139" s="440"/>
      <c r="C139" s="10">
        <v>43166</v>
      </c>
      <c r="D139" s="18" t="s">
        <v>201</v>
      </c>
      <c r="E139" s="5"/>
      <c r="F139" s="6" t="s">
        <v>58</v>
      </c>
      <c r="G139" s="440"/>
    </row>
    <row r="140" spans="1:7" x14ac:dyDescent="0.25">
      <c r="A140" s="439"/>
      <c r="B140" s="440"/>
      <c r="C140" s="10">
        <v>43197</v>
      </c>
      <c r="D140" s="18" t="s">
        <v>202</v>
      </c>
      <c r="E140" s="5"/>
      <c r="F140" s="6" t="s">
        <v>203</v>
      </c>
      <c r="G140" s="440"/>
    </row>
    <row r="141" spans="1:7" x14ac:dyDescent="0.25">
      <c r="A141" s="439"/>
      <c r="B141" s="440"/>
      <c r="C141" s="399" t="s">
        <v>204</v>
      </c>
      <c r="D141" s="18" t="s">
        <v>205</v>
      </c>
      <c r="E141" s="5"/>
      <c r="F141" s="6" t="s">
        <v>23</v>
      </c>
      <c r="G141" s="440"/>
    </row>
    <row r="142" spans="1:7" x14ac:dyDescent="0.25">
      <c r="A142" s="439"/>
      <c r="B142" s="440"/>
      <c r="C142" s="399" t="s">
        <v>206</v>
      </c>
      <c r="D142" s="18" t="s">
        <v>207</v>
      </c>
      <c r="E142" s="5"/>
      <c r="F142" s="6" t="s">
        <v>105</v>
      </c>
      <c r="G142" s="440"/>
    </row>
    <row r="143" spans="1:7" x14ac:dyDescent="0.25">
      <c r="A143" s="439"/>
      <c r="B143" s="399" t="s">
        <v>54</v>
      </c>
      <c r="C143" s="399" t="s">
        <v>208</v>
      </c>
      <c r="D143" s="21" t="s">
        <v>209</v>
      </c>
      <c r="E143" s="15"/>
      <c r="F143" s="6" t="s">
        <v>58</v>
      </c>
      <c r="G143" s="399" t="s">
        <v>58</v>
      </c>
    </row>
    <row r="145" spans="1:7" x14ac:dyDescent="0.25">
      <c r="A145" s="439">
        <v>43313</v>
      </c>
      <c r="B145" s="440" t="s">
        <v>9</v>
      </c>
      <c r="C145" s="10">
        <v>43228</v>
      </c>
      <c r="D145" s="21" t="s">
        <v>210</v>
      </c>
      <c r="E145" s="15"/>
      <c r="F145" s="6" t="s">
        <v>211</v>
      </c>
      <c r="G145" s="440" t="s">
        <v>212</v>
      </c>
    </row>
    <row r="146" spans="1:7" x14ac:dyDescent="0.25">
      <c r="A146" s="439"/>
      <c r="B146" s="440"/>
      <c r="C146" s="10">
        <v>43289</v>
      </c>
      <c r="D146" s="21" t="s">
        <v>153</v>
      </c>
      <c r="E146" s="15"/>
      <c r="F146" s="6" t="s">
        <v>93</v>
      </c>
      <c r="G146" s="440"/>
    </row>
    <row r="147" spans="1:7" x14ac:dyDescent="0.25">
      <c r="A147" s="439"/>
      <c r="B147" s="440"/>
      <c r="C147" s="399" t="s">
        <v>213</v>
      </c>
      <c r="D147" s="21" t="s">
        <v>214</v>
      </c>
      <c r="E147" s="15"/>
      <c r="F147" s="6" t="s">
        <v>215</v>
      </c>
      <c r="G147" s="440"/>
    </row>
    <row r="148" spans="1:7" x14ac:dyDescent="0.25">
      <c r="A148" s="439"/>
      <c r="B148" s="440"/>
      <c r="C148" s="399" t="s">
        <v>216</v>
      </c>
      <c r="D148" s="21" t="s">
        <v>217</v>
      </c>
      <c r="E148" s="15"/>
      <c r="F148" s="6" t="s">
        <v>182</v>
      </c>
      <c r="G148" s="440"/>
    </row>
    <row r="149" spans="1:7" x14ac:dyDescent="0.25">
      <c r="A149" s="439"/>
      <c r="B149" s="440"/>
      <c r="C149" s="399" t="s">
        <v>218</v>
      </c>
      <c r="D149" s="21" t="s">
        <v>94</v>
      </c>
      <c r="E149" s="15"/>
      <c r="F149" s="6" t="s">
        <v>194</v>
      </c>
      <c r="G149" s="440"/>
    </row>
    <row r="150" spans="1:7" x14ac:dyDescent="0.25">
      <c r="A150" s="439"/>
      <c r="B150" s="440" t="s">
        <v>15</v>
      </c>
      <c r="C150" s="10">
        <v>43228</v>
      </c>
      <c r="D150" s="21" t="s">
        <v>210</v>
      </c>
      <c r="E150" s="15"/>
      <c r="F150" s="6" t="s">
        <v>219</v>
      </c>
      <c r="G150" s="440" t="s">
        <v>220</v>
      </c>
    </row>
    <row r="151" spans="1:7" x14ac:dyDescent="0.25">
      <c r="A151" s="439"/>
      <c r="B151" s="440"/>
      <c r="C151" s="10">
        <v>43228</v>
      </c>
      <c r="D151" s="21" t="s">
        <v>221</v>
      </c>
      <c r="E151" s="15"/>
      <c r="F151" s="6" t="s">
        <v>155</v>
      </c>
      <c r="G151" s="440"/>
    </row>
    <row r="152" spans="1:7" x14ac:dyDescent="0.25">
      <c r="A152" s="439"/>
      <c r="B152" s="440"/>
      <c r="C152" s="399" t="s">
        <v>222</v>
      </c>
      <c r="D152" s="21" t="s">
        <v>223</v>
      </c>
      <c r="E152" s="15"/>
      <c r="F152" s="6" t="s">
        <v>194</v>
      </c>
      <c r="G152" s="440"/>
    </row>
    <row r="153" spans="1:7" x14ac:dyDescent="0.25">
      <c r="A153" s="439"/>
      <c r="B153" s="440"/>
      <c r="C153" s="399" t="s">
        <v>224</v>
      </c>
      <c r="D153" s="21" t="s">
        <v>225</v>
      </c>
      <c r="E153" s="15"/>
      <c r="F153" s="6" t="s">
        <v>148</v>
      </c>
      <c r="G153" s="440"/>
    </row>
    <row r="154" spans="1:7" ht="32.25" x14ac:dyDescent="0.25">
      <c r="A154" s="439"/>
      <c r="B154" s="440"/>
      <c r="C154" s="399" t="s">
        <v>226</v>
      </c>
      <c r="D154" s="18" t="s">
        <v>227</v>
      </c>
      <c r="E154" s="5"/>
      <c r="F154" s="6" t="s">
        <v>228</v>
      </c>
      <c r="G154" s="440"/>
    </row>
    <row r="155" spans="1:7" x14ac:dyDescent="0.25">
      <c r="A155" s="439"/>
      <c r="B155" s="440"/>
      <c r="C155" s="16" t="s">
        <v>229</v>
      </c>
      <c r="D155" s="18" t="s">
        <v>197</v>
      </c>
      <c r="E155" s="5"/>
      <c r="F155" s="6" t="s">
        <v>20</v>
      </c>
      <c r="G155" s="440"/>
    </row>
    <row r="156" spans="1:7" x14ac:dyDescent="0.25">
      <c r="A156" s="439"/>
      <c r="B156" s="440"/>
      <c r="C156" s="399" t="s">
        <v>230</v>
      </c>
      <c r="D156" s="18" t="s">
        <v>231</v>
      </c>
      <c r="E156" s="5"/>
      <c r="F156" s="6" t="s">
        <v>185</v>
      </c>
      <c r="G156" s="440"/>
    </row>
    <row r="157" spans="1:7" x14ac:dyDescent="0.25">
      <c r="A157" s="439"/>
      <c r="B157" s="440"/>
      <c r="C157" s="10">
        <v>43289</v>
      </c>
      <c r="D157" s="18" t="s">
        <v>232</v>
      </c>
      <c r="E157" s="5"/>
      <c r="F157" s="6" t="s">
        <v>157</v>
      </c>
      <c r="G157" s="440"/>
    </row>
    <row r="158" spans="1:7" x14ac:dyDescent="0.25">
      <c r="A158" s="439"/>
      <c r="B158" s="440"/>
      <c r="C158" s="399" t="s">
        <v>213</v>
      </c>
      <c r="D158" s="18" t="s">
        <v>233</v>
      </c>
      <c r="E158" s="5"/>
      <c r="F158" s="6" t="s">
        <v>98</v>
      </c>
      <c r="G158" s="440"/>
    </row>
    <row r="159" spans="1:7" x14ac:dyDescent="0.25">
      <c r="A159" s="439"/>
      <c r="B159" s="440" t="s">
        <v>37</v>
      </c>
      <c r="C159" s="10">
        <v>43228</v>
      </c>
      <c r="D159" s="21" t="s">
        <v>210</v>
      </c>
      <c r="E159" s="15"/>
      <c r="F159" s="6" t="s">
        <v>234</v>
      </c>
      <c r="G159" s="440" t="s">
        <v>235</v>
      </c>
    </row>
    <row r="160" spans="1:7" x14ac:dyDescent="0.25">
      <c r="A160" s="439"/>
      <c r="B160" s="440"/>
      <c r="C160" s="10">
        <v>43412</v>
      </c>
      <c r="D160" s="21" t="s">
        <v>236</v>
      </c>
      <c r="E160" s="15"/>
      <c r="F160" s="6" t="s">
        <v>68</v>
      </c>
      <c r="G160" s="440"/>
    </row>
    <row r="161" spans="1:7" x14ac:dyDescent="0.25">
      <c r="A161" s="439"/>
      <c r="B161" s="440"/>
      <c r="C161" s="399" t="s">
        <v>213</v>
      </c>
      <c r="D161" s="18" t="s">
        <v>237</v>
      </c>
      <c r="E161" s="5"/>
      <c r="F161" s="6" t="s">
        <v>70</v>
      </c>
      <c r="G161" s="440"/>
    </row>
    <row r="162" spans="1:7" x14ac:dyDescent="0.25">
      <c r="A162" s="439"/>
      <c r="B162" s="440"/>
      <c r="C162" s="399" t="s">
        <v>238</v>
      </c>
      <c r="D162" s="18" t="s">
        <v>94</v>
      </c>
      <c r="E162" s="5"/>
      <c r="F162" s="6" t="s">
        <v>58</v>
      </c>
      <c r="G162" s="440"/>
    </row>
    <row r="163" spans="1:7" x14ac:dyDescent="0.25">
      <c r="A163" s="439"/>
      <c r="B163" s="440" t="s">
        <v>54</v>
      </c>
      <c r="C163" s="10">
        <v>43228</v>
      </c>
      <c r="D163" s="21" t="s">
        <v>210</v>
      </c>
      <c r="E163" s="15"/>
      <c r="F163" s="6" t="s">
        <v>239</v>
      </c>
      <c r="G163" s="440" t="s">
        <v>240</v>
      </c>
    </row>
    <row r="164" spans="1:7" x14ac:dyDescent="0.25">
      <c r="A164" s="439"/>
      <c r="B164" s="440"/>
      <c r="C164" s="10">
        <v>43351</v>
      </c>
      <c r="D164" s="21" t="s">
        <v>241</v>
      </c>
      <c r="E164" s="15"/>
      <c r="F164" s="6" t="s">
        <v>194</v>
      </c>
      <c r="G164" s="440"/>
    </row>
    <row r="165" spans="1:7" x14ac:dyDescent="0.25">
      <c r="A165" s="439"/>
      <c r="B165" s="440"/>
      <c r="C165" s="399" t="s">
        <v>208</v>
      </c>
      <c r="D165" s="21" t="s">
        <v>242</v>
      </c>
      <c r="E165" s="15"/>
      <c r="F165" s="6" t="s">
        <v>243</v>
      </c>
      <c r="G165" s="440"/>
    </row>
    <row r="166" spans="1:7" x14ac:dyDescent="0.25">
      <c r="A166" s="439"/>
      <c r="B166" s="440"/>
      <c r="C166" s="399" t="s">
        <v>218</v>
      </c>
      <c r="D166" s="18" t="s">
        <v>94</v>
      </c>
      <c r="E166" s="5"/>
      <c r="F166" s="6" t="s">
        <v>244</v>
      </c>
      <c r="G166" s="440"/>
    </row>
    <row r="167" spans="1:7" x14ac:dyDescent="0.25">
      <c r="A167" s="439"/>
      <c r="B167" s="440"/>
      <c r="C167" s="10">
        <v>43259</v>
      </c>
      <c r="D167" s="18" t="s">
        <v>245</v>
      </c>
      <c r="E167" s="5"/>
      <c r="F167" s="6" t="s">
        <v>28</v>
      </c>
      <c r="G167" s="440"/>
    </row>
    <row r="169" spans="1:7" x14ac:dyDescent="0.25">
      <c r="A169" s="431">
        <v>43344</v>
      </c>
      <c r="B169" s="440" t="s">
        <v>9</v>
      </c>
      <c r="C169" s="14">
        <v>43352</v>
      </c>
      <c r="D169" s="18" t="s">
        <v>246</v>
      </c>
      <c r="E169" s="5"/>
      <c r="F169" s="6" t="s">
        <v>247</v>
      </c>
      <c r="G169" s="440" t="s">
        <v>248</v>
      </c>
    </row>
    <row r="170" spans="1:7" x14ac:dyDescent="0.25">
      <c r="A170" s="431"/>
      <c r="B170" s="440"/>
      <c r="C170" s="14">
        <v>43352</v>
      </c>
      <c r="D170" s="18" t="s">
        <v>249</v>
      </c>
      <c r="E170" s="5"/>
      <c r="F170" s="6" t="s">
        <v>105</v>
      </c>
      <c r="G170" s="440"/>
    </row>
    <row r="171" spans="1:7" x14ac:dyDescent="0.25">
      <c r="A171" s="431"/>
      <c r="B171" s="440"/>
      <c r="C171" s="14">
        <v>43382</v>
      </c>
      <c r="D171" s="18" t="s">
        <v>250</v>
      </c>
      <c r="E171" s="5"/>
      <c r="F171" s="6" t="s">
        <v>151</v>
      </c>
      <c r="G171" s="440"/>
    </row>
    <row r="172" spans="1:7" x14ac:dyDescent="0.25">
      <c r="A172" s="431"/>
      <c r="B172" s="432" t="s">
        <v>15</v>
      </c>
      <c r="C172" s="14">
        <v>43199</v>
      </c>
      <c r="D172" s="18" t="s">
        <v>251</v>
      </c>
      <c r="E172" s="5"/>
      <c r="F172" s="6" t="s">
        <v>252</v>
      </c>
      <c r="G172" s="440" t="s">
        <v>253</v>
      </c>
    </row>
    <row r="173" spans="1:7" x14ac:dyDescent="0.25">
      <c r="A173" s="431"/>
      <c r="B173" s="433"/>
      <c r="C173" s="14">
        <v>43352</v>
      </c>
      <c r="D173" s="18" t="s">
        <v>254</v>
      </c>
      <c r="E173" s="5"/>
      <c r="F173" s="6" t="s">
        <v>255</v>
      </c>
      <c r="G173" s="440"/>
    </row>
    <row r="174" spans="1:7" x14ac:dyDescent="0.25">
      <c r="A174" s="431"/>
      <c r="B174" s="433"/>
      <c r="C174" s="14">
        <v>43382</v>
      </c>
      <c r="D174" s="18" t="s">
        <v>256</v>
      </c>
      <c r="E174" s="5"/>
      <c r="F174" s="6" t="s">
        <v>182</v>
      </c>
      <c r="G174" s="440"/>
    </row>
    <row r="175" spans="1:7" x14ac:dyDescent="0.25">
      <c r="A175" s="431"/>
      <c r="B175" s="433"/>
      <c r="C175" s="14">
        <v>43382</v>
      </c>
      <c r="D175" s="18" t="s">
        <v>257</v>
      </c>
      <c r="E175" s="5"/>
      <c r="F175" s="6" t="s">
        <v>258</v>
      </c>
      <c r="G175" s="440"/>
    </row>
    <row r="176" spans="1:7" x14ac:dyDescent="0.25">
      <c r="A176" s="431"/>
      <c r="B176" s="441"/>
      <c r="C176" s="14" t="s">
        <v>259</v>
      </c>
      <c r="D176" s="18" t="s">
        <v>260</v>
      </c>
      <c r="E176" s="5"/>
      <c r="F176" s="24">
        <v>0.19722222222222222</v>
      </c>
      <c r="G176" s="399" t="s">
        <v>143</v>
      </c>
    </row>
    <row r="177" spans="1:7" x14ac:dyDescent="0.25">
      <c r="A177" s="431"/>
      <c r="B177" s="440" t="s">
        <v>37</v>
      </c>
      <c r="C177" s="14">
        <v>43168</v>
      </c>
      <c r="D177" s="18" t="s">
        <v>261</v>
      </c>
      <c r="E177" s="5"/>
      <c r="F177" s="6" t="s">
        <v>262</v>
      </c>
      <c r="G177" s="440" t="s">
        <v>263</v>
      </c>
    </row>
    <row r="178" spans="1:7" x14ac:dyDescent="0.25">
      <c r="A178" s="431"/>
      <c r="B178" s="440"/>
      <c r="C178" s="14">
        <v>43382</v>
      </c>
      <c r="D178" s="18" t="s">
        <v>261</v>
      </c>
      <c r="E178" s="5"/>
      <c r="F178" s="6" t="s">
        <v>264</v>
      </c>
      <c r="G178" s="440"/>
    </row>
    <row r="179" spans="1:7" x14ac:dyDescent="0.25">
      <c r="A179" s="431"/>
      <c r="B179" s="440"/>
      <c r="C179" s="6" t="s">
        <v>265</v>
      </c>
      <c r="D179" s="18" t="s">
        <v>266</v>
      </c>
      <c r="E179" s="5"/>
      <c r="F179" s="6" t="s">
        <v>267</v>
      </c>
      <c r="G179" s="440"/>
    </row>
    <row r="180" spans="1:7" x14ac:dyDescent="0.25">
      <c r="A180" s="431"/>
      <c r="B180" s="440"/>
      <c r="C180" s="6" t="s">
        <v>268</v>
      </c>
      <c r="D180" s="18" t="s">
        <v>269</v>
      </c>
      <c r="E180" s="5"/>
      <c r="F180" s="6" t="s">
        <v>182</v>
      </c>
      <c r="G180" s="440"/>
    </row>
    <row r="181" spans="1:7" x14ac:dyDescent="0.25">
      <c r="A181" s="431"/>
      <c r="B181" s="440"/>
      <c r="C181" s="6" t="s">
        <v>270</v>
      </c>
      <c r="D181" s="18" t="s">
        <v>271</v>
      </c>
      <c r="E181" s="5"/>
      <c r="F181" s="6" t="s">
        <v>272</v>
      </c>
      <c r="G181" s="440"/>
    </row>
    <row r="182" spans="1:7" ht="30" x14ac:dyDescent="0.25">
      <c r="A182" s="431"/>
      <c r="B182" s="440" t="s">
        <v>54</v>
      </c>
      <c r="C182" s="14">
        <v>43382</v>
      </c>
      <c r="D182" s="18" t="s">
        <v>273</v>
      </c>
      <c r="E182" s="5"/>
      <c r="F182" s="6" t="s">
        <v>274</v>
      </c>
      <c r="G182" s="440" t="s">
        <v>275</v>
      </c>
    </row>
    <row r="183" spans="1:7" ht="30" x14ac:dyDescent="0.25">
      <c r="A183" s="431"/>
      <c r="B183" s="440"/>
      <c r="C183" s="6" t="s">
        <v>276</v>
      </c>
      <c r="D183" s="18" t="s">
        <v>277</v>
      </c>
      <c r="E183" s="5"/>
      <c r="F183" s="6" t="s">
        <v>278</v>
      </c>
      <c r="G183" s="440"/>
    </row>
    <row r="184" spans="1:7" ht="30" x14ac:dyDescent="0.25">
      <c r="A184" s="431"/>
      <c r="B184" s="440"/>
      <c r="C184" s="6" t="s">
        <v>279</v>
      </c>
      <c r="D184" s="18" t="s">
        <v>277</v>
      </c>
      <c r="E184" s="5"/>
      <c r="F184" s="6" t="s">
        <v>280</v>
      </c>
      <c r="G184" s="440"/>
    </row>
    <row r="185" spans="1:7" x14ac:dyDescent="0.25">
      <c r="A185" s="431"/>
      <c r="B185" s="440"/>
      <c r="C185" s="6" t="s">
        <v>281</v>
      </c>
      <c r="D185" s="18" t="s">
        <v>282</v>
      </c>
      <c r="E185" s="25">
        <v>0.35902777777777778</v>
      </c>
      <c r="F185" s="6" t="s">
        <v>283</v>
      </c>
      <c r="G185" s="440"/>
    </row>
    <row r="186" spans="1:7" ht="7.5" customHeight="1" x14ac:dyDescent="0.25">
      <c r="A186" s="395"/>
      <c r="B186" s="399"/>
      <c r="C186" s="6"/>
      <c r="D186" s="18"/>
      <c r="E186" s="25"/>
      <c r="F186" s="6"/>
      <c r="G186" s="396"/>
    </row>
    <row r="187" spans="1:7" x14ac:dyDescent="0.25">
      <c r="A187" s="439">
        <v>43374</v>
      </c>
      <c r="B187" s="440" t="s">
        <v>9</v>
      </c>
      <c r="C187" s="10">
        <v>43169</v>
      </c>
      <c r="D187" s="23" t="s">
        <v>284</v>
      </c>
      <c r="E187" s="22">
        <v>0.47291666666666665</v>
      </c>
      <c r="F187" s="399" t="s">
        <v>68</v>
      </c>
      <c r="G187" s="442" t="s">
        <v>285</v>
      </c>
    </row>
    <row r="188" spans="1:7" x14ac:dyDescent="0.25">
      <c r="A188" s="439"/>
      <c r="B188" s="440"/>
      <c r="C188" s="10">
        <v>43261</v>
      </c>
      <c r="D188" s="23" t="s">
        <v>286</v>
      </c>
      <c r="E188" s="22">
        <v>0.9145833333333333</v>
      </c>
      <c r="F188" s="399" t="s">
        <v>264</v>
      </c>
      <c r="G188" s="443"/>
    </row>
    <row r="189" spans="1:7" x14ac:dyDescent="0.25">
      <c r="A189" s="439"/>
      <c r="B189" s="440"/>
      <c r="C189" s="10" t="s">
        <v>287</v>
      </c>
      <c r="D189" s="23" t="s">
        <v>288</v>
      </c>
      <c r="E189" s="22">
        <v>0.4201388888888889</v>
      </c>
      <c r="F189" s="399" t="s">
        <v>28</v>
      </c>
      <c r="G189" s="443"/>
    </row>
    <row r="190" spans="1:7" x14ac:dyDescent="0.25">
      <c r="A190" s="439"/>
      <c r="B190" s="440"/>
      <c r="C190" s="26" t="s">
        <v>287</v>
      </c>
      <c r="D190" s="27" t="s">
        <v>289</v>
      </c>
      <c r="E190" s="28">
        <v>0.28125</v>
      </c>
      <c r="F190" s="26" t="s">
        <v>39</v>
      </c>
      <c r="G190" s="443"/>
    </row>
    <row r="191" spans="1:7" x14ac:dyDescent="0.25">
      <c r="A191" s="439"/>
      <c r="B191" s="440"/>
      <c r="C191" s="6" t="s">
        <v>287</v>
      </c>
      <c r="D191" s="5" t="s">
        <v>290</v>
      </c>
      <c r="E191" s="24">
        <v>0.49444444444444446</v>
      </c>
      <c r="F191" s="6" t="s">
        <v>291</v>
      </c>
      <c r="G191" s="443"/>
    </row>
    <row r="192" spans="1:7" x14ac:dyDescent="0.25">
      <c r="A192" s="439"/>
      <c r="B192" s="440"/>
      <c r="C192" s="6" t="s">
        <v>287</v>
      </c>
      <c r="D192" s="5" t="s">
        <v>292</v>
      </c>
      <c r="E192" s="24">
        <v>0.96458333333333324</v>
      </c>
      <c r="F192" s="6" t="s">
        <v>293</v>
      </c>
      <c r="G192" s="443"/>
    </row>
    <row r="193" spans="1:7" x14ac:dyDescent="0.25">
      <c r="A193" s="439"/>
      <c r="B193" s="440"/>
      <c r="C193" s="10" t="s">
        <v>294</v>
      </c>
      <c r="D193" s="23" t="s">
        <v>295</v>
      </c>
      <c r="E193" s="22">
        <v>0.44722222222222219</v>
      </c>
      <c r="F193" s="399" t="s">
        <v>296</v>
      </c>
      <c r="G193" s="443"/>
    </row>
    <row r="194" spans="1:7" x14ac:dyDescent="0.25">
      <c r="A194" s="439"/>
      <c r="B194" s="440"/>
      <c r="C194" s="6" t="s">
        <v>297</v>
      </c>
      <c r="D194" s="5" t="s">
        <v>298</v>
      </c>
      <c r="E194" s="24">
        <v>0.93263888888888891</v>
      </c>
      <c r="F194" s="6" t="s">
        <v>299</v>
      </c>
      <c r="G194" s="443"/>
    </row>
    <row r="195" spans="1:7" x14ac:dyDescent="0.25">
      <c r="A195" s="439"/>
      <c r="B195" s="440"/>
      <c r="C195" s="10" t="s">
        <v>300</v>
      </c>
      <c r="D195" s="23" t="s">
        <v>301</v>
      </c>
      <c r="E195" s="22">
        <v>0.10694444444444444</v>
      </c>
      <c r="F195" s="399" t="s">
        <v>296</v>
      </c>
      <c r="G195" s="443"/>
    </row>
    <row r="196" spans="1:7" x14ac:dyDescent="0.25">
      <c r="A196" s="439"/>
      <c r="B196" s="440"/>
      <c r="C196" s="10" t="s">
        <v>302</v>
      </c>
      <c r="D196" s="23" t="s">
        <v>303</v>
      </c>
      <c r="E196" s="22">
        <v>0.18402777777777779</v>
      </c>
      <c r="F196" s="399" t="s">
        <v>28</v>
      </c>
      <c r="G196" s="443"/>
    </row>
    <row r="197" spans="1:7" x14ac:dyDescent="0.25">
      <c r="A197" s="439"/>
      <c r="B197" s="440"/>
      <c r="C197" s="10" t="s">
        <v>304</v>
      </c>
      <c r="D197" s="23" t="s">
        <v>290</v>
      </c>
      <c r="E197" s="22">
        <v>0.71597222222222223</v>
      </c>
      <c r="F197" s="399" t="s">
        <v>262</v>
      </c>
      <c r="G197" s="443"/>
    </row>
    <row r="198" spans="1:7" x14ac:dyDescent="0.25">
      <c r="A198" s="439"/>
      <c r="B198" s="440"/>
      <c r="C198" s="10" t="s">
        <v>305</v>
      </c>
      <c r="D198" s="23" t="s">
        <v>306</v>
      </c>
      <c r="E198" s="22">
        <v>0.76250000000000007</v>
      </c>
      <c r="F198" s="399" t="s">
        <v>307</v>
      </c>
      <c r="G198" s="443"/>
    </row>
    <row r="199" spans="1:7" x14ac:dyDescent="0.25">
      <c r="A199" s="439"/>
      <c r="B199" s="440"/>
      <c r="C199" s="10" t="s">
        <v>305</v>
      </c>
      <c r="D199" s="23" t="s">
        <v>290</v>
      </c>
      <c r="E199" s="22">
        <v>0.85833333333333339</v>
      </c>
      <c r="F199" s="399" t="s">
        <v>307</v>
      </c>
      <c r="G199" s="443"/>
    </row>
    <row r="200" spans="1:7" x14ac:dyDescent="0.25">
      <c r="A200" s="439"/>
      <c r="B200" s="440"/>
      <c r="C200" s="10" t="s">
        <v>308</v>
      </c>
      <c r="D200" s="23" t="s">
        <v>306</v>
      </c>
      <c r="E200" s="22">
        <v>0.83124999999999993</v>
      </c>
      <c r="F200" s="399" t="s">
        <v>22</v>
      </c>
      <c r="G200" s="444"/>
    </row>
    <row r="201" spans="1:7" x14ac:dyDescent="0.25">
      <c r="A201" s="439"/>
      <c r="B201" s="433" t="s">
        <v>15</v>
      </c>
      <c r="C201" s="29">
        <v>43110</v>
      </c>
      <c r="D201" s="30" t="s">
        <v>301</v>
      </c>
      <c r="E201" s="31">
        <v>0.18541666666666667</v>
      </c>
      <c r="F201" s="400" t="s">
        <v>309</v>
      </c>
      <c r="G201" s="442" t="s">
        <v>310</v>
      </c>
    </row>
    <row r="202" spans="1:7" x14ac:dyDescent="0.25">
      <c r="A202" s="439"/>
      <c r="B202" s="433"/>
      <c r="C202" s="10">
        <v>43110</v>
      </c>
      <c r="D202" s="18" t="s">
        <v>311</v>
      </c>
      <c r="E202" s="22">
        <v>0.40486111111111112</v>
      </c>
      <c r="F202" s="6" t="s">
        <v>309</v>
      </c>
      <c r="G202" s="443"/>
    </row>
    <row r="203" spans="1:7" ht="30" x14ac:dyDescent="0.25">
      <c r="A203" s="439"/>
      <c r="B203" s="433"/>
      <c r="C203" s="10">
        <v>43141</v>
      </c>
      <c r="D203" s="23" t="s">
        <v>312</v>
      </c>
      <c r="E203" s="22">
        <v>0.58333333333333337</v>
      </c>
      <c r="F203" s="399" t="s">
        <v>194</v>
      </c>
      <c r="G203" s="443"/>
    </row>
    <row r="204" spans="1:7" x14ac:dyDescent="0.25">
      <c r="A204" s="439"/>
      <c r="B204" s="433"/>
      <c r="C204" s="10">
        <v>43291</v>
      </c>
      <c r="D204" s="23" t="s">
        <v>313</v>
      </c>
      <c r="E204" s="22">
        <v>0.52638888888888891</v>
      </c>
      <c r="F204" s="399" t="s">
        <v>262</v>
      </c>
      <c r="G204" s="443"/>
    </row>
    <row r="205" spans="1:7" x14ac:dyDescent="0.25">
      <c r="A205" s="439"/>
      <c r="B205" s="433"/>
      <c r="C205" s="26" t="s">
        <v>287</v>
      </c>
      <c r="D205" s="27" t="s">
        <v>289</v>
      </c>
      <c r="E205" s="28">
        <v>0.28125</v>
      </c>
      <c r="F205" s="26" t="s">
        <v>39</v>
      </c>
      <c r="G205" s="443"/>
    </row>
    <row r="206" spans="1:7" x14ac:dyDescent="0.25">
      <c r="A206" s="439"/>
      <c r="B206" s="433"/>
      <c r="C206" s="10" t="s">
        <v>294</v>
      </c>
      <c r="D206" s="23" t="s">
        <v>314</v>
      </c>
      <c r="E206" s="22">
        <v>1.3888888888888888E-2</v>
      </c>
      <c r="F206" s="399" t="s">
        <v>22</v>
      </c>
      <c r="G206" s="443"/>
    </row>
    <row r="207" spans="1:7" x14ac:dyDescent="0.25">
      <c r="A207" s="439"/>
      <c r="B207" s="433"/>
      <c r="C207" s="10" t="s">
        <v>315</v>
      </c>
      <c r="D207" s="23" t="s">
        <v>316</v>
      </c>
      <c r="E207" s="22">
        <v>0.9902777777777777</v>
      </c>
      <c r="F207" s="399" t="s">
        <v>52</v>
      </c>
      <c r="G207" s="443"/>
    </row>
    <row r="208" spans="1:7" x14ac:dyDescent="0.25">
      <c r="A208" s="439"/>
      <c r="B208" s="433"/>
      <c r="C208" s="6" t="s">
        <v>315</v>
      </c>
      <c r="D208" s="5" t="s">
        <v>317</v>
      </c>
      <c r="E208" s="24">
        <v>0.40833333333333338</v>
      </c>
      <c r="F208" s="6" t="s">
        <v>318</v>
      </c>
      <c r="G208" s="443"/>
    </row>
    <row r="209" spans="1:7" x14ac:dyDescent="0.25">
      <c r="A209" s="439"/>
      <c r="B209" s="433"/>
      <c r="C209" s="6" t="s">
        <v>315</v>
      </c>
      <c r="D209" s="5" t="s">
        <v>319</v>
      </c>
      <c r="E209" s="24">
        <v>0.86111111111111116</v>
      </c>
      <c r="F209" s="6" t="s">
        <v>296</v>
      </c>
      <c r="G209" s="443"/>
    </row>
    <row r="210" spans="1:7" x14ac:dyDescent="0.25">
      <c r="A210" s="439"/>
      <c r="B210" s="433"/>
      <c r="C210" s="6" t="s">
        <v>320</v>
      </c>
      <c r="D210" s="5" t="s">
        <v>321</v>
      </c>
      <c r="E210" s="24">
        <v>0.97291666666666676</v>
      </c>
      <c r="F210" s="6" t="s">
        <v>296</v>
      </c>
      <c r="G210" s="443"/>
    </row>
    <row r="211" spans="1:7" x14ac:dyDescent="0.25">
      <c r="A211" s="439"/>
      <c r="B211" s="433"/>
      <c r="C211" s="6" t="s">
        <v>322</v>
      </c>
      <c r="D211" s="5" t="s">
        <v>313</v>
      </c>
      <c r="E211" s="24">
        <v>0.91249999999999998</v>
      </c>
      <c r="F211" s="6" t="s">
        <v>323</v>
      </c>
      <c r="G211" s="443"/>
    </row>
    <row r="212" spans="1:7" x14ac:dyDescent="0.25">
      <c r="A212" s="439"/>
      <c r="B212" s="433"/>
      <c r="C212" s="6" t="s">
        <v>300</v>
      </c>
      <c r="D212" s="5" t="s">
        <v>324</v>
      </c>
      <c r="E212" s="24">
        <v>0.15277777777777776</v>
      </c>
      <c r="F212" s="6" t="s">
        <v>28</v>
      </c>
      <c r="G212" s="443"/>
    </row>
    <row r="213" spans="1:7" x14ac:dyDescent="0.25">
      <c r="A213" s="439"/>
      <c r="B213" s="433"/>
      <c r="C213" s="6" t="s">
        <v>305</v>
      </c>
      <c r="D213" s="5" t="s">
        <v>325</v>
      </c>
      <c r="E213" s="24">
        <v>0.81388888888888899</v>
      </c>
      <c r="F213" s="6" t="s">
        <v>22</v>
      </c>
      <c r="G213" s="443"/>
    </row>
    <row r="214" spans="1:7" x14ac:dyDescent="0.25">
      <c r="A214" s="439"/>
      <c r="B214" s="433"/>
      <c r="C214" s="6" t="s">
        <v>308</v>
      </c>
      <c r="D214" s="5" t="s">
        <v>326</v>
      </c>
      <c r="E214" s="24">
        <v>0.34722222222222227</v>
      </c>
      <c r="F214" s="6" t="s">
        <v>28</v>
      </c>
      <c r="G214" s="443"/>
    </row>
    <row r="215" spans="1:7" x14ac:dyDescent="0.25">
      <c r="A215" s="439"/>
      <c r="B215" s="441"/>
      <c r="C215" s="6" t="s">
        <v>308</v>
      </c>
      <c r="D215" s="5" t="s">
        <v>327</v>
      </c>
      <c r="E215" s="24">
        <v>0.72916666666666663</v>
      </c>
      <c r="F215" s="6" t="s">
        <v>70</v>
      </c>
      <c r="G215" s="444"/>
    </row>
    <row r="216" spans="1:7" x14ac:dyDescent="0.25">
      <c r="A216" s="439"/>
      <c r="B216" s="440" t="s">
        <v>37</v>
      </c>
      <c r="C216" s="10">
        <v>43110</v>
      </c>
      <c r="D216" s="23" t="s">
        <v>328</v>
      </c>
      <c r="E216" s="22">
        <v>0.98263888888888884</v>
      </c>
      <c r="F216" s="399" t="s">
        <v>87</v>
      </c>
      <c r="G216" s="440" t="s">
        <v>329</v>
      </c>
    </row>
    <row r="217" spans="1:7" x14ac:dyDescent="0.25">
      <c r="A217" s="439"/>
      <c r="B217" s="440"/>
      <c r="C217" s="10">
        <v>43141</v>
      </c>
      <c r="D217" s="23" t="s">
        <v>187</v>
      </c>
      <c r="E217" s="22">
        <v>0.46527777777777773</v>
      </c>
      <c r="F217" s="399" t="s">
        <v>28</v>
      </c>
      <c r="G217" s="440"/>
    </row>
    <row r="218" spans="1:7" x14ac:dyDescent="0.25">
      <c r="A218" s="439"/>
      <c r="B218" s="440"/>
      <c r="C218" s="10">
        <v>43291</v>
      </c>
      <c r="D218" s="23" t="s">
        <v>330</v>
      </c>
      <c r="E218" s="22">
        <v>0.7006944444444444</v>
      </c>
      <c r="F218" s="399" t="s">
        <v>299</v>
      </c>
      <c r="G218" s="440"/>
    </row>
    <row r="219" spans="1:7" x14ac:dyDescent="0.25">
      <c r="A219" s="439"/>
      <c r="B219" s="440"/>
      <c r="C219" s="10">
        <v>43322</v>
      </c>
      <c r="D219" s="23" t="s">
        <v>330</v>
      </c>
      <c r="E219" s="22">
        <v>0.37152777777777773</v>
      </c>
      <c r="F219" s="399" t="s">
        <v>28</v>
      </c>
      <c r="G219" s="440"/>
    </row>
    <row r="220" spans="1:7" x14ac:dyDescent="0.25">
      <c r="A220" s="439"/>
      <c r="B220" s="440"/>
      <c r="C220" s="14">
        <v>43414</v>
      </c>
      <c r="D220" s="23" t="s">
        <v>331</v>
      </c>
      <c r="E220" s="24">
        <v>0.79652777777777783</v>
      </c>
      <c r="F220" s="399" t="s">
        <v>332</v>
      </c>
      <c r="G220" s="440"/>
    </row>
    <row r="221" spans="1:7" x14ac:dyDescent="0.25">
      <c r="A221" s="439"/>
      <c r="B221" s="440"/>
      <c r="C221" s="10" t="s">
        <v>333</v>
      </c>
      <c r="D221" s="23" t="s">
        <v>334</v>
      </c>
      <c r="E221" s="22">
        <v>0.3923611111111111</v>
      </c>
      <c r="F221" s="399" t="s">
        <v>22</v>
      </c>
      <c r="G221" s="440"/>
    </row>
    <row r="222" spans="1:7" x14ac:dyDescent="0.25">
      <c r="A222" s="439"/>
      <c r="B222" s="440"/>
      <c r="C222" s="10" t="s">
        <v>297</v>
      </c>
      <c r="D222" s="23" t="s">
        <v>335</v>
      </c>
      <c r="E222" s="22">
        <v>0.57777777777777783</v>
      </c>
      <c r="F222" s="399" t="s">
        <v>194</v>
      </c>
      <c r="G222" s="440"/>
    </row>
    <row r="223" spans="1:7" x14ac:dyDescent="0.25">
      <c r="A223" s="439"/>
      <c r="B223" s="440"/>
      <c r="C223" s="10" t="s">
        <v>297</v>
      </c>
      <c r="D223" s="23" t="s">
        <v>335</v>
      </c>
      <c r="E223" s="22">
        <v>8.2638888888888887E-2</v>
      </c>
      <c r="F223" s="399" t="s">
        <v>336</v>
      </c>
      <c r="G223" s="440"/>
    </row>
    <row r="224" spans="1:7" x14ac:dyDescent="0.25">
      <c r="A224" s="439"/>
      <c r="B224" s="440" t="s">
        <v>54</v>
      </c>
      <c r="C224" s="10">
        <v>43169</v>
      </c>
      <c r="D224" s="23" t="s">
        <v>337</v>
      </c>
      <c r="E224" s="22">
        <v>0.55555555555555558</v>
      </c>
      <c r="F224" s="399" t="s">
        <v>87</v>
      </c>
      <c r="G224" s="442" t="s">
        <v>338</v>
      </c>
    </row>
    <row r="225" spans="1:7" x14ac:dyDescent="0.25">
      <c r="A225" s="439"/>
      <c r="B225" s="440"/>
      <c r="C225" s="14">
        <v>43383</v>
      </c>
      <c r="D225" s="23" t="s">
        <v>339</v>
      </c>
      <c r="E225" s="24">
        <v>0.8125</v>
      </c>
      <c r="F225" s="399" t="s">
        <v>22</v>
      </c>
      <c r="G225" s="443"/>
    </row>
    <row r="226" spans="1:7" x14ac:dyDescent="0.25">
      <c r="A226" s="439"/>
      <c r="B226" s="440"/>
      <c r="C226" s="26" t="s">
        <v>287</v>
      </c>
      <c r="D226" s="27" t="s">
        <v>289</v>
      </c>
      <c r="E226" s="28">
        <v>0.28125</v>
      </c>
      <c r="F226" s="26" t="s">
        <v>39</v>
      </c>
      <c r="G226" s="444"/>
    </row>
    <row r="227" spans="1:7" x14ac:dyDescent="0.25">
      <c r="A227" s="430">
        <v>43405</v>
      </c>
      <c r="B227" s="432" t="s">
        <v>9</v>
      </c>
      <c r="C227" s="39">
        <v>43384</v>
      </c>
      <c r="D227" s="37" t="s">
        <v>340</v>
      </c>
      <c r="E227" s="38" t="s">
        <v>341</v>
      </c>
      <c r="F227" s="36" t="s">
        <v>70</v>
      </c>
      <c r="G227" s="434" t="s">
        <v>342</v>
      </c>
    </row>
    <row r="228" spans="1:7" x14ac:dyDescent="0.25">
      <c r="A228" s="431"/>
      <c r="B228" s="433"/>
      <c r="C228" s="10">
        <v>43445</v>
      </c>
      <c r="D228" s="18" t="s">
        <v>343</v>
      </c>
      <c r="E228" s="22">
        <v>0.39097222222222222</v>
      </c>
      <c r="F228" s="6" t="s">
        <v>65</v>
      </c>
      <c r="G228" s="435"/>
    </row>
    <row r="229" spans="1:7" x14ac:dyDescent="0.25">
      <c r="A229" s="431"/>
      <c r="B229" s="433"/>
      <c r="C229" s="10" t="s">
        <v>344</v>
      </c>
      <c r="D229" s="18" t="s">
        <v>345</v>
      </c>
      <c r="E229" s="22">
        <v>0.66666666666666663</v>
      </c>
      <c r="F229" s="6" t="s">
        <v>75</v>
      </c>
      <c r="G229" s="435"/>
    </row>
    <row r="230" spans="1:7" x14ac:dyDescent="0.25">
      <c r="A230" s="431"/>
      <c r="B230" s="433"/>
      <c r="C230" s="10" t="s">
        <v>346</v>
      </c>
      <c r="D230" s="18" t="s">
        <v>347</v>
      </c>
      <c r="E230" s="22" t="s">
        <v>348</v>
      </c>
      <c r="F230" s="6" t="s">
        <v>22</v>
      </c>
      <c r="G230" s="435"/>
    </row>
    <row r="231" spans="1:7" x14ac:dyDescent="0.25">
      <c r="A231" s="431"/>
      <c r="B231" s="433"/>
      <c r="C231" s="10" t="s">
        <v>349</v>
      </c>
      <c r="D231" s="18" t="s">
        <v>350</v>
      </c>
      <c r="E231" s="22" t="s">
        <v>351</v>
      </c>
      <c r="F231" s="6" t="s">
        <v>68</v>
      </c>
      <c r="G231" s="435"/>
    </row>
    <row r="232" spans="1:7" x14ac:dyDescent="0.25">
      <c r="A232" s="431"/>
      <c r="B232" s="433"/>
      <c r="C232" s="10" t="s">
        <v>352</v>
      </c>
      <c r="D232" s="18" t="s">
        <v>353</v>
      </c>
      <c r="E232" s="1" t="s">
        <v>354</v>
      </c>
      <c r="F232" s="6" t="s">
        <v>355</v>
      </c>
      <c r="G232" s="435"/>
    </row>
    <row r="233" spans="1:7" x14ac:dyDescent="0.25">
      <c r="A233" s="431"/>
      <c r="B233" s="433" t="s">
        <v>15</v>
      </c>
      <c r="C233" s="10">
        <v>43142</v>
      </c>
      <c r="D233" s="18" t="s">
        <v>356</v>
      </c>
      <c r="E233" s="22" t="s">
        <v>357</v>
      </c>
      <c r="F233" s="6" t="s">
        <v>23</v>
      </c>
      <c r="G233" s="436" t="s">
        <v>358</v>
      </c>
    </row>
    <row r="234" spans="1:7" x14ac:dyDescent="0.25">
      <c r="A234" s="431"/>
      <c r="B234" s="433"/>
      <c r="C234" s="10">
        <v>43142</v>
      </c>
      <c r="D234" s="18" t="s">
        <v>359</v>
      </c>
      <c r="E234" s="22" t="s">
        <v>360</v>
      </c>
      <c r="F234" s="6" t="s">
        <v>309</v>
      </c>
      <c r="G234" s="436"/>
    </row>
    <row r="235" spans="1:7" x14ac:dyDescent="0.25">
      <c r="A235" s="431"/>
      <c r="B235" s="433"/>
      <c r="C235" s="10">
        <v>43262</v>
      </c>
      <c r="D235" s="18" t="s">
        <v>361</v>
      </c>
      <c r="E235" s="22" t="s">
        <v>362</v>
      </c>
      <c r="F235" s="6" t="s">
        <v>188</v>
      </c>
      <c r="G235" s="436"/>
    </row>
    <row r="236" spans="1:7" x14ac:dyDescent="0.25">
      <c r="A236" s="431"/>
      <c r="B236" s="433"/>
      <c r="C236" s="10">
        <v>43262</v>
      </c>
      <c r="D236" s="18" t="s">
        <v>363</v>
      </c>
      <c r="E236" s="22">
        <v>4.3055555555555562E-2</v>
      </c>
      <c r="F236" s="6" t="s">
        <v>23</v>
      </c>
      <c r="G236" s="436"/>
    </row>
    <row r="237" spans="1:7" x14ac:dyDescent="0.25">
      <c r="A237" s="431"/>
      <c r="B237" s="433"/>
      <c r="C237" s="10">
        <v>43415</v>
      </c>
      <c r="D237" s="18" t="s">
        <v>364</v>
      </c>
      <c r="E237" s="22" t="s">
        <v>365</v>
      </c>
      <c r="F237" s="6" t="s">
        <v>28</v>
      </c>
      <c r="G237" s="436"/>
    </row>
    <row r="238" spans="1:7" x14ac:dyDescent="0.25">
      <c r="A238" s="431"/>
      <c r="B238" s="433"/>
      <c r="C238" s="399" t="s">
        <v>366</v>
      </c>
      <c r="D238" s="18" t="s">
        <v>367</v>
      </c>
      <c r="E238" s="22">
        <v>0.53333333333333333</v>
      </c>
      <c r="F238" s="6" t="s">
        <v>309</v>
      </c>
      <c r="G238" s="436"/>
    </row>
    <row r="239" spans="1:7" x14ac:dyDescent="0.25">
      <c r="A239" s="431"/>
      <c r="B239" s="433"/>
      <c r="C239" s="399" t="s">
        <v>344</v>
      </c>
      <c r="D239" s="18" t="s">
        <v>368</v>
      </c>
      <c r="E239" s="22">
        <v>0.41666666666666669</v>
      </c>
      <c r="F239" s="6" t="s">
        <v>14</v>
      </c>
      <c r="G239" s="436"/>
    </row>
    <row r="240" spans="1:7" x14ac:dyDescent="0.25">
      <c r="A240" s="431"/>
      <c r="B240" s="433"/>
      <c r="C240" s="399" t="s">
        <v>369</v>
      </c>
      <c r="D240" s="18" t="s">
        <v>370</v>
      </c>
      <c r="E240" s="22">
        <v>0.375</v>
      </c>
      <c r="F240" s="6" t="s">
        <v>371</v>
      </c>
      <c r="G240" s="436"/>
    </row>
    <row r="241" spans="1:7" x14ac:dyDescent="0.25">
      <c r="A241" s="431"/>
      <c r="B241" s="433"/>
      <c r="C241" s="399" t="s">
        <v>372</v>
      </c>
      <c r="D241" s="18" t="s">
        <v>373</v>
      </c>
      <c r="E241" s="22" t="s">
        <v>374</v>
      </c>
      <c r="F241" s="6" t="s">
        <v>70</v>
      </c>
      <c r="G241" s="436"/>
    </row>
    <row r="242" spans="1:7" x14ac:dyDescent="0.25">
      <c r="A242" s="431"/>
      <c r="B242" s="433"/>
      <c r="C242" s="399" t="s">
        <v>375</v>
      </c>
      <c r="D242" s="20" t="s">
        <v>376</v>
      </c>
      <c r="E242" s="1" t="s">
        <v>377</v>
      </c>
      <c r="F242" s="1" t="s">
        <v>23</v>
      </c>
      <c r="G242" s="436"/>
    </row>
    <row r="243" spans="1:7" x14ac:dyDescent="0.25">
      <c r="A243" s="431"/>
      <c r="B243" s="433"/>
      <c r="C243" s="399" t="s">
        <v>352</v>
      </c>
      <c r="D243" s="18" t="s">
        <v>301</v>
      </c>
      <c r="E243" s="22" t="s">
        <v>378</v>
      </c>
      <c r="F243" s="6" t="s">
        <v>22</v>
      </c>
      <c r="G243" s="436"/>
    </row>
    <row r="244" spans="1:7" x14ac:dyDescent="0.25">
      <c r="A244" s="431"/>
      <c r="B244" s="433" t="s">
        <v>37</v>
      </c>
      <c r="C244" s="10">
        <v>43415</v>
      </c>
      <c r="D244" s="18" t="s">
        <v>379</v>
      </c>
      <c r="E244" s="22" t="s">
        <v>380</v>
      </c>
      <c r="F244" s="6" t="s">
        <v>23</v>
      </c>
      <c r="G244" s="437" t="s">
        <v>58</v>
      </c>
    </row>
    <row r="245" spans="1:7" x14ac:dyDescent="0.25">
      <c r="A245" s="431"/>
      <c r="B245" s="433"/>
      <c r="C245" s="10">
        <v>43415</v>
      </c>
      <c r="D245" s="18" t="s">
        <v>381</v>
      </c>
      <c r="E245" s="22" t="s">
        <v>382</v>
      </c>
      <c r="F245" s="6" t="s">
        <v>23</v>
      </c>
      <c r="G245" s="437"/>
    </row>
    <row r="246" spans="1:7" x14ac:dyDescent="0.25">
      <c r="A246" s="431"/>
      <c r="B246" s="397" t="s">
        <v>54</v>
      </c>
      <c r="C246" s="10"/>
      <c r="D246" s="18" t="s">
        <v>383</v>
      </c>
      <c r="E246" s="22"/>
      <c r="F246" s="6"/>
      <c r="G246" s="398"/>
    </row>
    <row r="247" spans="1:7" x14ac:dyDescent="0.25">
      <c r="A247" s="395"/>
      <c r="B247" s="397"/>
      <c r="C247" s="10"/>
      <c r="D247" s="18"/>
      <c r="E247" s="22"/>
      <c r="F247" s="6"/>
      <c r="G247" s="398"/>
    </row>
    <row r="248" spans="1:7" x14ac:dyDescent="0.25">
      <c r="A248" s="438" t="s">
        <v>384</v>
      </c>
      <c r="B248" s="440" t="s">
        <v>9</v>
      </c>
      <c r="C248" s="10">
        <v>43355</v>
      </c>
      <c r="D248" s="18" t="s">
        <v>385</v>
      </c>
      <c r="E248" s="24">
        <v>0.85763888888888884</v>
      </c>
      <c r="F248" s="6" t="s">
        <v>323</v>
      </c>
      <c r="G248" s="440" t="s">
        <v>386</v>
      </c>
    </row>
    <row r="249" spans="1:7" ht="30" x14ac:dyDescent="0.25">
      <c r="A249" s="439"/>
      <c r="B249" s="440"/>
      <c r="C249" s="399" t="s">
        <v>387</v>
      </c>
      <c r="D249" s="18" t="s">
        <v>388</v>
      </c>
      <c r="E249" s="24">
        <v>0.5</v>
      </c>
      <c r="F249" s="6" t="s">
        <v>17</v>
      </c>
      <c r="G249" s="440"/>
    </row>
    <row r="250" spans="1:7" x14ac:dyDescent="0.25">
      <c r="A250" s="439"/>
      <c r="B250" s="432" t="s">
        <v>15</v>
      </c>
      <c r="C250" s="10">
        <v>43171</v>
      </c>
      <c r="D250" s="18" t="s">
        <v>389</v>
      </c>
      <c r="E250" s="24">
        <v>0.22083333333333333</v>
      </c>
      <c r="F250" s="6" t="s">
        <v>390</v>
      </c>
      <c r="G250" s="432" t="s">
        <v>391</v>
      </c>
    </row>
    <row r="251" spans="1:7" x14ac:dyDescent="0.25">
      <c r="A251" s="439"/>
      <c r="B251" s="433"/>
      <c r="C251" s="10">
        <v>43263</v>
      </c>
      <c r="D251" s="18" t="s">
        <v>392</v>
      </c>
      <c r="E251" s="24">
        <v>0.2722222222222222</v>
      </c>
      <c r="F251" s="6" t="s">
        <v>393</v>
      </c>
      <c r="G251" s="433"/>
    </row>
    <row r="252" spans="1:7" x14ac:dyDescent="0.25">
      <c r="A252" s="439"/>
      <c r="B252" s="433"/>
      <c r="C252" s="399" t="s">
        <v>394</v>
      </c>
      <c r="D252" s="18" t="s">
        <v>359</v>
      </c>
      <c r="E252" s="24">
        <v>0.10555555555555556</v>
      </c>
      <c r="F252" s="6" t="s">
        <v>296</v>
      </c>
      <c r="G252" s="433"/>
    </row>
    <row r="253" spans="1:7" ht="30" x14ac:dyDescent="0.25">
      <c r="A253" s="439"/>
      <c r="B253" s="433"/>
      <c r="C253" s="399" t="s">
        <v>395</v>
      </c>
      <c r="D253" s="18" t="s">
        <v>396</v>
      </c>
      <c r="E253" s="24">
        <v>0.4513888888888889</v>
      </c>
      <c r="F253" s="6" t="s">
        <v>90</v>
      </c>
      <c r="G253" s="433"/>
    </row>
    <row r="254" spans="1:7" x14ac:dyDescent="0.25">
      <c r="A254" s="439"/>
      <c r="B254" s="433"/>
      <c r="C254" s="399" t="s">
        <v>397</v>
      </c>
      <c r="D254" s="18" t="s">
        <v>398</v>
      </c>
      <c r="E254" s="24">
        <v>0.8881944444444444</v>
      </c>
      <c r="F254" s="6" t="s">
        <v>22</v>
      </c>
      <c r="G254" s="433"/>
    </row>
    <row r="255" spans="1:7" x14ac:dyDescent="0.25">
      <c r="A255" s="439"/>
      <c r="B255" s="433"/>
      <c r="C255" s="40" t="s">
        <v>399</v>
      </c>
      <c r="D255" s="41" t="s">
        <v>400</v>
      </c>
      <c r="E255" s="28">
        <v>0.53611111111111109</v>
      </c>
      <c r="F255" s="26" t="s">
        <v>299</v>
      </c>
      <c r="G255" s="433"/>
    </row>
    <row r="256" spans="1:7" x14ac:dyDescent="0.25">
      <c r="A256" s="439"/>
      <c r="B256" s="441"/>
      <c r="C256" s="40" t="s">
        <v>399</v>
      </c>
      <c r="D256" s="41" t="s">
        <v>401</v>
      </c>
      <c r="E256" s="28" t="s">
        <v>402</v>
      </c>
      <c r="F256" s="26" t="s">
        <v>258</v>
      </c>
      <c r="G256" s="441"/>
    </row>
    <row r="257" spans="1:7" ht="30" x14ac:dyDescent="0.25">
      <c r="A257" s="439"/>
      <c r="B257" s="440" t="s">
        <v>37</v>
      </c>
      <c r="C257" s="10">
        <v>43112</v>
      </c>
      <c r="D257" s="18" t="s">
        <v>403</v>
      </c>
      <c r="E257" s="24">
        <v>0.59513888888888888</v>
      </c>
      <c r="F257" s="6" t="s">
        <v>58</v>
      </c>
      <c r="G257" s="440" t="s">
        <v>404</v>
      </c>
    </row>
    <row r="258" spans="1:7" x14ac:dyDescent="0.25">
      <c r="A258" s="439"/>
      <c r="B258" s="440"/>
      <c r="C258" s="10">
        <v>43143</v>
      </c>
      <c r="D258" s="18" t="s">
        <v>405</v>
      </c>
      <c r="E258" s="24">
        <v>0.39374999999999999</v>
      </c>
      <c r="F258" s="6" t="s">
        <v>102</v>
      </c>
      <c r="G258" s="440"/>
    </row>
    <row r="259" spans="1:7" x14ac:dyDescent="0.25">
      <c r="A259" s="439"/>
      <c r="B259" s="440"/>
      <c r="C259" s="10">
        <v>43143</v>
      </c>
      <c r="D259" s="18" t="s">
        <v>406</v>
      </c>
      <c r="E259" s="24">
        <v>0.58472222222222225</v>
      </c>
      <c r="F259" s="6" t="s">
        <v>58</v>
      </c>
      <c r="G259" s="440"/>
    </row>
    <row r="260" spans="1:7" x14ac:dyDescent="0.25">
      <c r="A260" s="439"/>
      <c r="B260" s="440"/>
      <c r="C260" s="10">
        <v>43143</v>
      </c>
      <c r="D260" s="18" t="s">
        <v>407</v>
      </c>
      <c r="E260" s="24">
        <v>0.7104166666666667</v>
      </c>
      <c r="F260" s="6" t="s">
        <v>258</v>
      </c>
      <c r="G260" s="440"/>
    </row>
    <row r="261" spans="1:7" x14ac:dyDescent="0.25">
      <c r="A261" s="439"/>
      <c r="B261" s="440"/>
      <c r="C261" s="399" t="s">
        <v>408</v>
      </c>
      <c r="D261" s="18" t="s">
        <v>409</v>
      </c>
      <c r="E261" s="24">
        <v>0.4694444444444445</v>
      </c>
      <c r="F261" s="6" t="s">
        <v>410</v>
      </c>
      <c r="G261" s="440"/>
    </row>
    <row r="262" spans="1:7" x14ac:dyDescent="0.25">
      <c r="A262" s="439"/>
      <c r="B262" s="440"/>
      <c r="C262" s="399" t="s">
        <v>411</v>
      </c>
      <c r="D262" s="18" t="s">
        <v>412</v>
      </c>
      <c r="E262" s="24">
        <v>0.62569444444444444</v>
      </c>
      <c r="F262" s="6" t="s">
        <v>355</v>
      </c>
      <c r="G262" s="440"/>
    </row>
    <row r="263" spans="1:7" ht="30" x14ac:dyDescent="0.25">
      <c r="A263" s="439"/>
      <c r="B263" s="440"/>
      <c r="C263" s="399" t="s">
        <v>413</v>
      </c>
      <c r="D263" s="18" t="s">
        <v>414</v>
      </c>
      <c r="E263" s="24">
        <v>0.41319444444444442</v>
      </c>
      <c r="F263" s="6" t="s">
        <v>58</v>
      </c>
      <c r="G263" s="440"/>
    </row>
    <row r="264" spans="1:7" x14ac:dyDescent="0.25">
      <c r="A264" s="439"/>
      <c r="B264" s="440"/>
      <c r="C264" s="399" t="s">
        <v>415</v>
      </c>
      <c r="D264" s="18" t="s">
        <v>416</v>
      </c>
      <c r="E264" s="24">
        <v>0.96875</v>
      </c>
      <c r="F264" s="6" t="s">
        <v>296</v>
      </c>
      <c r="G264" s="440"/>
    </row>
    <row r="265" spans="1:7" x14ac:dyDescent="0.25">
      <c r="A265" s="439"/>
      <c r="B265" s="440" t="s">
        <v>54</v>
      </c>
      <c r="C265" s="10">
        <v>43202</v>
      </c>
      <c r="D265" s="18" t="s">
        <v>417</v>
      </c>
      <c r="E265" s="24">
        <v>0.89027777777777783</v>
      </c>
      <c r="F265" s="6" t="s">
        <v>418</v>
      </c>
      <c r="G265" s="440" t="s">
        <v>419</v>
      </c>
    </row>
    <row r="266" spans="1:7" x14ac:dyDescent="0.25">
      <c r="A266" s="439"/>
      <c r="B266" s="440"/>
      <c r="C266" s="10">
        <v>43446</v>
      </c>
      <c r="D266" s="18" t="s">
        <v>420</v>
      </c>
      <c r="E266" s="24">
        <v>0.90763888888888899</v>
      </c>
      <c r="F266" s="6" t="s">
        <v>23</v>
      </c>
      <c r="G266" s="440"/>
    </row>
    <row r="267" spans="1:7" ht="30" x14ac:dyDescent="0.25">
      <c r="A267" s="439"/>
      <c r="B267" s="440"/>
      <c r="C267" s="399" t="s">
        <v>394</v>
      </c>
      <c r="D267" s="18" t="s">
        <v>421</v>
      </c>
      <c r="E267" s="24">
        <v>0.42222222222222222</v>
      </c>
      <c r="F267" s="6" t="s">
        <v>283</v>
      </c>
      <c r="G267" s="440"/>
    </row>
    <row r="268" spans="1:7" x14ac:dyDescent="0.25">
      <c r="A268" s="439"/>
      <c r="B268" s="440"/>
      <c r="C268" s="399" t="s">
        <v>394</v>
      </c>
      <c r="D268" s="18" t="s">
        <v>359</v>
      </c>
      <c r="E268" s="24">
        <v>0.10555555555555556</v>
      </c>
      <c r="F268" s="6" t="s">
        <v>296</v>
      </c>
      <c r="G268" s="440"/>
    </row>
    <row r="269" spans="1:7" x14ac:dyDescent="0.25">
      <c r="A269" s="439"/>
      <c r="B269" s="440"/>
      <c r="C269" s="399" t="s">
        <v>422</v>
      </c>
      <c r="D269" s="18" t="s">
        <v>423</v>
      </c>
      <c r="E269" s="24">
        <v>0.80208333333333337</v>
      </c>
      <c r="F269" s="24" t="s">
        <v>28</v>
      </c>
      <c r="G269" s="440"/>
    </row>
  </sheetData>
  <mergeCells count="99">
    <mergeCell ref="B1:G3"/>
    <mergeCell ref="G100:G106"/>
    <mergeCell ref="A82:A92"/>
    <mergeCell ref="B83:B84"/>
    <mergeCell ref="G83:G84"/>
    <mergeCell ref="B85:B90"/>
    <mergeCell ref="G85:G90"/>
    <mergeCell ref="B91:B92"/>
    <mergeCell ref="G91:G92"/>
    <mergeCell ref="A6:A37"/>
    <mergeCell ref="B6:B7"/>
    <mergeCell ref="G6:G7"/>
    <mergeCell ref="B8:B20"/>
    <mergeCell ref="G8:G20"/>
    <mergeCell ref="B21:B32"/>
    <mergeCell ref="G21:G32"/>
    <mergeCell ref="B33:B37"/>
    <mergeCell ref="G33:G37"/>
    <mergeCell ref="A64:A79"/>
    <mergeCell ref="B64:B66"/>
    <mergeCell ref="G64:G66"/>
    <mergeCell ref="B67:B74"/>
    <mergeCell ref="G67:G74"/>
    <mergeCell ref="B75:B78"/>
    <mergeCell ref="G75:G78"/>
    <mergeCell ref="A41:A59"/>
    <mergeCell ref="B41:B44"/>
    <mergeCell ref="G41:G44"/>
    <mergeCell ref="B45:B52"/>
    <mergeCell ref="G45:G52"/>
    <mergeCell ref="B53:B58"/>
    <mergeCell ref="G53:G58"/>
    <mergeCell ref="B107:B115"/>
    <mergeCell ref="G107:G115"/>
    <mergeCell ref="B116:B117"/>
    <mergeCell ref="G116:G117"/>
    <mergeCell ref="B100:B106"/>
    <mergeCell ref="A119:A130"/>
    <mergeCell ref="B119:B123"/>
    <mergeCell ref="G119:G123"/>
    <mergeCell ref="B124:B126"/>
    <mergeCell ref="G124:G126"/>
    <mergeCell ref="B127:B128"/>
    <mergeCell ref="G127:G128"/>
    <mergeCell ref="B129:B130"/>
    <mergeCell ref="G129:G130"/>
    <mergeCell ref="A94:A117"/>
    <mergeCell ref="B94:B99"/>
    <mergeCell ref="G94:G99"/>
    <mergeCell ref="A145:A167"/>
    <mergeCell ref="B145:B149"/>
    <mergeCell ref="G145:G149"/>
    <mergeCell ref="B150:B158"/>
    <mergeCell ref="G150:G158"/>
    <mergeCell ref="B159:B162"/>
    <mergeCell ref="G159:G162"/>
    <mergeCell ref="B163:B167"/>
    <mergeCell ref="G163:G167"/>
    <mergeCell ref="A132:A143"/>
    <mergeCell ref="B132:B133"/>
    <mergeCell ref="G132:G133"/>
    <mergeCell ref="B134:B137"/>
    <mergeCell ref="G134:G137"/>
    <mergeCell ref="B138:B142"/>
    <mergeCell ref="G138:G142"/>
    <mergeCell ref="A169:A185"/>
    <mergeCell ref="B169:B171"/>
    <mergeCell ref="G169:G171"/>
    <mergeCell ref="B172:B176"/>
    <mergeCell ref="G172:G175"/>
    <mergeCell ref="B177:B181"/>
    <mergeCell ref="G177:G181"/>
    <mergeCell ref="B182:B185"/>
    <mergeCell ref="G182:G185"/>
    <mergeCell ref="A187:A226"/>
    <mergeCell ref="B187:B200"/>
    <mergeCell ref="G187:G200"/>
    <mergeCell ref="B201:B215"/>
    <mergeCell ref="G201:G215"/>
    <mergeCell ref="B216:B223"/>
    <mergeCell ref="G216:G223"/>
    <mergeCell ref="B224:B226"/>
    <mergeCell ref="G224:G226"/>
    <mergeCell ref="A248:A269"/>
    <mergeCell ref="B248:B249"/>
    <mergeCell ref="G248:G249"/>
    <mergeCell ref="B250:B256"/>
    <mergeCell ref="G250:G256"/>
    <mergeCell ref="B257:B264"/>
    <mergeCell ref="G257:G264"/>
    <mergeCell ref="B265:B269"/>
    <mergeCell ref="G265:G269"/>
    <mergeCell ref="A227:A246"/>
    <mergeCell ref="B227:B232"/>
    <mergeCell ref="G227:G232"/>
    <mergeCell ref="B233:B243"/>
    <mergeCell ref="G233:G243"/>
    <mergeCell ref="B244:B245"/>
    <mergeCell ref="G244:G245"/>
  </mergeCells>
  <pageMargins left="0.16" right="0.25" top="0.52" bottom="0.46" header="0.23" footer="0.16"/>
  <pageSetup paperSize="9" scale="90" orientation="portrait" verticalDpi="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30"/>
  <sheetViews>
    <sheetView workbookViewId="0">
      <selection sqref="A1:I1"/>
    </sheetView>
  </sheetViews>
  <sheetFormatPr defaultRowHeight="15" x14ac:dyDescent="0.25"/>
  <cols>
    <col min="1" max="1" width="6" customWidth="1"/>
    <col min="2" max="2" width="10.7109375" customWidth="1"/>
    <col min="3" max="3" width="16" customWidth="1"/>
    <col min="4" max="4" width="11.140625" customWidth="1"/>
    <col min="5" max="5" width="11" customWidth="1"/>
    <col min="6" max="6" width="11.5703125" customWidth="1"/>
    <col min="7" max="7" width="11" customWidth="1"/>
    <col min="8" max="8" width="48.85546875" customWidth="1"/>
    <col min="9" max="9" width="20.7109375" customWidth="1"/>
    <col min="10" max="10" width="22.5703125" customWidth="1"/>
  </cols>
  <sheetData>
    <row r="1" spans="1:10" ht="24" thickTop="1" x14ac:dyDescent="0.35">
      <c r="A1" s="480" t="s">
        <v>424</v>
      </c>
      <c r="B1" s="481"/>
      <c r="C1" s="481"/>
      <c r="D1" s="481"/>
      <c r="E1" s="481"/>
      <c r="F1" s="481"/>
      <c r="G1" s="481"/>
      <c r="H1" s="481"/>
      <c r="I1" s="481"/>
      <c r="J1" s="403"/>
    </row>
    <row r="2" spans="1:10" x14ac:dyDescent="0.25">
      <c r="A2" s="476" t="s">
        <v>425</v>
      </c>
      <c r="B2" s="477" t="s">
        <v>2</v>
      </c>
      <c r="C2" s="477" t="s">
        <v>426</v>
      </c>
      <c r="D2" s="478" t="s">
        <v>427</v>
      </c>
      <c r="E2" s="478"/>
      <c r="F2" s="479" t="s">
        <v>428</v>
      </c>
      <c r="G2" s="477" t="s">
        <v>429</v>
      </c>
      <c r="H2" s="477" t="s">
        <v>430</v>
      </c>
      <c r="I2" s="479" t="s">
        <v>431</v>
      </c>
      <c r="J2" s="473" t="s">
        <v>432</v>
      </c>
    </row>
    <row r="3" spans="1:10" x14ac:dyDescent="0.25">
      <c r="A3" s="476"/>
      <c r="B3" s="477"/>
      <c r="C3" s="477"/>
      <c r="D3" s="406" t="s">
        <v>3</v>
      </c>
      <c r="E3" s="406" t="s">
        <v>5</v>
      </c>
      <c r="F3" s="479"/>
      <c r="G3" s="477"/>
      <c r="H3" s="477"/>
      <c r="I3" s="479"/>
      <c r="J3" s="473"/>
    </row>
    <row r="4" spans="1:10" x14ac:dyDescent="0.25">
      <c r="A4" s="4"/>
      <c r="B4" s="5"/>
      <c r="C4" s="5"/>
      <c r="D4" s="5"/>
      <c r="E4" s="5"/>
      <c r="F4" s="399"/>
      <c r="G4" s="399"/>
      <c r="H4" s="5"/>
      <c r="I4" s="6"/>
      <c r="J4" s="404"/>
    </row>
    <row r="5" spans="1:10" x14ac:dyDescent="0.25">
      <c r="A5" s="4"/>
      <c r="B5" s="6" t="s">
        <v>37</v>
      </c>
      <c r="C5" s="5" t="s">
        <v>433</v>
      </c>
      <c r="D5" s="10" t="s">
        <v>297</v>
      </c>
      <c r="E5" s="22">
        <v>0.57777777777777783</v>
      </c>
      <c r="F5" s="399">
        <v>2.2999999999999998</v>
      </c>
      <c r="G5" s="399">
        <v>1</v>
      </c>
      <c r="H5" s="5" t="s">
        <v>434</v>
      </c>
      <c r="I5" s="6"/>
      <c r="J5" s="404"/>
    </row>
    <row r="6" spans="1:10" ht="45" x14ac:dyDescent="0.25">
      <c r="A6" s="4"/>
      <c r="B6" s="399" t="s">
        <v>37</v>
      </c>
      <c r="C6" s="399" t="s">
        <v>433</v>
      </c>
      <c r="D6" s="10" t="s">
        <v>300</v>
      </c>
      <c r="E6" s="22">
        <v>8.2638888888888887E-2</v>
      </c>
      <c r="F6" s="399">
        <v>2.5</v>
      </c>
      <c r="G6" s="399">
        <v>1</v>
      </c>
      <c r="H6" s="32" t="s">
        <v>435</v>
      </c>
      <c r="I6" s="399" t="s">
        <v>436</v>
      </c>
      <c r="J6" s="404">
        <f>F7/G7</f>
        <v>2.4</v>
      </c>
    </row>
    <row r="7" spans="1:10" x14ac:dyDescent="0.25">
      <c r="A7" s="4"/>
      <c r="B7" s="399"/>
      <c r="C7" s="399"/>
      <c r="D7" s="10"/>
      <c r="E7" s="22"/>
      <c r="F7" s="399">
        <f>SUM(F5:F6)</f>
        <v>4.8</v>
      </c>
      <c r="G7" s="399">
        <f>SUM(G5:G6)</f>
        <v>2</v>
      </c>
      <c r="H7" s="32"/>
      <c r="I7" s="399"/>
      <c r="J7" s="404"/>
    </row>
    <row r="8" spans="1:10" x14ac:dyDescent="0.25">
      <c r="A8" s="4"/>
      <c r="B8" s="399"/>
      <c r="C8" s="399"/>
      <c r="D8" s="10"/>
      <c r="E8" s="22"/>
      <c r="F8" s="399"/>
      <c r="G8" s="399"/>
      <c r="H8" s="32"/>
      <c r="I8" s="399"/>
      <c r="J8" s="404"/>
    </row>
    <row r="9" spans="1:10" ht="30" x14ac:dyDescent="0.25">
      <c r="A9" s="4"/>
      <c r="B9" s="6" t="s">
        <v>37</v>
      </c>
      <c r="C9" s="23" t="s">
        <v>330</v>
      </c>
      <c r="D9" s="10">
        <v>43291</v>
      </c>
      <c r="E9" s="22">
        <v>0.7006944444444444</v>
      </c>
      <c r="F9" s="399">
        <v>0.22</v>
      </c>
      <c r="G9" s="399">
        <v>1</v>
      </c>
      <c r="H9" s="32" t="s">
        <v>437</v>
      </c>
      <c r="I9" s="399"/>
      <c r="J9" s="404"/>
    </row>
    <row r="10" spans="1:10" ht="30" x14ac:dyDescent="0.25">
      <c r="A10" s="4"/>
      <c r="B10" s="6" t="s">
        <v>37</v>
      </c>
      <c r="C10" s="23" t="s">
        <v>330</v>
      </c>
      <c r="D10" s="10">
        <v>43322</v>
      </c>
      <c r="E10" s="22">
        <v>0.37152777777777773</v>
      </c>
      <c r="F10" s="399">
        <v>0.2</v>
      </c>
      <c r="G10" s="399">
        <v>1</v>
      </c>
      <c r="H10" s="32" t="s">
        <v>438</v>
      </c>
      <c r="I10" s="399" t="s">
        <v>439</v>
      </c>
      <c r="J10" s="404">
        <f t="shared" ref="J10:J27" si="0">F11/G11</f>
        <v>0.21000000000000002</v>
      </c>
    </row>
    <row r="11" spans="1:10" x14ac:dyDescent="0.25">
      <c r="A11" s="4"/>
      <c r="B11" s="5"/>
      <c r="C11" s="5"/>
      <c r="D11" s="5"/>
      <c r="E11" s="5"/>
      <c r="F11" s="399">
        <f>SUM(F9:F10)</f>
        <v>0.42000000000000004</v>
      </c>
      <c r="G11" s="399">
        <f>SUM(G9:G10)</f>
        <v>2</v>
      </c>
      <c r="H11" s="5"/>
      <c r="I11" s="6"/>
      <c r="J11" s="404"/>
    </row>
    <row r="12" spans="1:10" x14ac:dyDescent="0.25">
      <c r="A12" s="4"/>
      <c r="B12" s="5"/>
      <c r="C12" s="5"/>
      <c r="D12" s="5"/>
      <c r="E12" s="5"/>
      <c r="F12" s="399"/>
      <c r="G12" s="399"/>
      <c r="H12" s="5"/>
      <c r="I12" s="6"/>
      <c r="J12" s="404"/>
    </row>
    <row r="13" spans="1:10" ht="23.25" x14ac:dyDescent="0.35">
      <c r="A13" s="474" t="s">
        <v>440</v>
      </c>
      <c r="B13" s="475"/>
      <c r="C13" s="475"/>
      <c r="D13" s="475"/>
      <c r="E13" s="475"/>
      <c r="F13" s="475"/>
      <c r="G13" s="475"/>
      <c r="H13" s="475"/>
      <c r="I13" s="475"/>
      <c r="J13" s="404"/>
    </row>
    <row r="14" spans="1:10" x14ac:dyDescent="0.25">
      <c r="A14" s="476" t="s">
        <v>425</v>
      </c>
      <c r="B14" s="477" t="s">
        <v>2</v>
      </c>
      <c r="C14" s="477" t="s">
        <v>426</v>
      </c>
      <c r="D14" s="478" t="s">
        <v>427</v>
      </c>
      <c r="E14" s="478"/>
      <c r="F14" s="479" t="s">
        <v>428</v>
      </c>
      <c r="G14" s="477" t="s">
        <v>429</v>
      </c>
      <c r="H14" s="477" t="s">
        <v>430</v>
      </c>
      <c r="I14" s="479" t="s">
        <v>441</v>
      </c>
      <c r="J14" s="473" t="s">
        <v>432</v>
      </c>
    </row>
    <row r="15" spans="1:10" x14ac:dyDescent="0.25">
      <c r="A15" s="476"/>
      <c r="B15" s="477"/>
      <c r="C15" s="477"/>
      <c r="D15" s="406" t="s">
        <v>3</v>
      </c>
      <c r="E15" s="406" t="s">
        <v>5</v>
      </c>
      <c r="F15" s="479"/>
      <c r="G15" s="477"/>
      <c r="H15" s="477"/>
      <c r="I15" s="479"/>
      <c r="J15" s="473"/>
    </row>
    <row r="16" spans="1:10" x14ac:dyDescent="0.25">
      <c r="A16" s="4"/>
      <c r="B16" s="5"/>
      <c r="C16" s="5"/>
      <c r="D16" s="5"/>
      <c r="E16" s="5"/>
      <c r="F16" s="399"/>
      <c r="G16" s="399"/>
      <c r="H16" s="5"/>
      <c r="I16" s="6"/>
      <c r="J16" s="404"/>
    </row>
    <row r="17" spans="1:10" x14ac:dyDescent="0.25">
      <c r="A17" s="4"/>
      <c r="B17" s="5" t="s">
        <v>37</v>
      </c>
      <c r="C17" s="5" t="s">
        <v>442</v>
      </c>
      <c r="D17" s="33">
        <v>43168</v>
      </c>
      <c r="E17" s="5" t="s">
        <v>443</v>
      </c>
      <c r="F17" s="399">
        <v>0.19</v>
      </c>
      <c r="G17" s="399">
        <v>1</v>
      </c>
      <c r="H17" s="5" t="s">
        <v>444</v>
      </c>
      <c r="I17" s="6"/>
      <c r="J17" s="404"/>
    </row>
    <row r="18" spans="1:10" x14ac:dyDescent="0.25">
      <c r="A18" s="4"/>
      <c r="B18" s="5" t="s">
        <v>37</v>
      </c>
      <c r="C18" s="5" t="s">
        <v>442</v>
      </c>
      <c r="D18" s="33">
        <v>43413</v>
      </c>
      <c r="E18" s="5" t="s">
        <v>445</v>
      </c>
      <c r="F18" s="399">
        <v>0.21</v>
      </c>
      <c r="G18" s="399">
        <v>1</v>
      </c>
      <c r="H18" s="5" t="s">
        <v>446</v>
      </c>
      <c r="I18" s="6" t="s">
        <v>447</v>
      </c>
      <c r="J18" s="404">
        <f t="shared" si="0"/>
        <v>0.2</v>
      </c>
    </row>
    <row r="19" spans="1:10" x14ac:dyDescent="0.25">
      <c r="A19" s="4"/>
      <c r="B19" s="5"/>
      <c r="C19" s="5"/>
      <c r="D19" s="5"/>
      <c r="E19" s="5"/>
      <c r="F19" s="399">
        <f>SUM(F17:F18)</f>
        <v>0.4</v>
      </c>
      <c r="G19" s="399">
        <f>SUM(G17:G18)</f>
        <v>2</v>
      </c>
      <c r="H19" s="5"/>
      <c r="I19" s="6"/>
      <c r="J19" s="404"/>
    </row>
    <row r="20" spans="1:10" x14ac:dyDescent="0.25">
      <c r="A20" s="4"/>
      <c r="B20" s="5" t="s">
        <v>54</v>
      </c>
      <c r="C20" s="5" t="s">
        <v>448</v>
      </c>
      <c r="D20" s="33">
        <v>43382</v>
      </c>
      <c r="E20" s="5" t="s">
        <v>449</v>
      </c>
      <c r="F20" s="399">
        <v>63</v>
      </c>
      <c r="G20" s="399">
        <v>1</v>
      </c>
      <c r="H20" s="5" t="s">
        <v>450</v>
      </c>
      <c r="I20" s="6"/>
      <c r="J20" s="404"/>
    </row>
    <row r="21" spans="1:10" ht="30" x14ac:dyDescent="0.25">
      <c r="A21" s="4"/>
      <c r="B21" s="5" t="s">
        <v>54</v>
      </c>
      <c r="C21" s="5" t="s">
        <v>448</v>
      </c>
      <c r="D21" s="33" t="s">
        <v>276</v>
      </c>
      <c r="E21" s="5" t="s">
        <v>451</v>
      </c>
      <c r="F21" s="399">
        <v>50</v>
      </c>
      <c r="G21" s="399">
        <v>1</v>
      </c>
      <c r="H21" s="18" t="s">
        <v>452</v>
      </c>
      <c r="I21" s="6" t="s">
        <v>453</v>
      </c>
      <c r="J21" s="404"/>
    </row>
    <row r="22" spans="1:10" x14ac:dyDescent="0.25">
      <c r="A22" s="4"/>
      <c r="B22" s="5" t="s">
        <v>54</v>
      </c>
      <c r="C22" s="5" t="s">
        <v>448</v>
      </c>
      <c r="D22" s="33" t="s">
        <v>279</v>
      </c>
      <c r="E22" s="5" t="s">
        <v>454</v>
      </c>
      <c r="F22" s="399">
        <v>84</v>
      </c>
      <c r="G22" s="399">
        <v>1</v>
      </c>
      <c r="H22" s="5" t="s">
        <v>455</v>
      </c>
      <c r="I22" s="6" t="s">
        <v>456</v>
      </c>
      <c r="J22" s="404"/>
    </row>
    <row r="23" spans="1:10" x14ac:dyDescent="0.25">
      <c r="A23" s="4"/>
      <c r="B23" s="5" t="s">
        <v>54</v>
      </c>
      <c r="C23" s="5" t="s">
        <v>448</v>
      </c>
      <c r="D23" s="33" t="s">
        <v>281</v>
      </c>
      <c r="E23" s="5" t="s">
        <v>457</v>
      </c>
      <c r="F23" s="399">
        <v>48</v>
      </c>
      <c r="G23" s="399">
        <v>1</v>
      </c>
      <c r="H23" s="5" t="s">
        <v>458</v>
      </c>
      <c r="I23" s="6" t="s">
        <v>459</v>
      </c>
      <c r="J23" s="404">
        <f t="shared" si="0"/>
        <v>1.0208333333333335</v>
      </c>
    </row>
    <row r="24" spans="1:10" x14ac:dyDescent="0.25">
      <c r="A24" s="4"/>
      <c r="B24" s="5"/>
      <c r="C24" s="5"/>
      <c r="D24" s="5"/>
      <c r="E24" s="5"/>
      <c r="F24" s="399">
        <f>F23/60+F22/60+F21/60+F20/60</f>
        <v>4.0833333333333339</v>
      </c>
      <c r="G24" s="399">
        <f>SUM(G20:G23)</f>
        <v>4</v>
      </c>
      <c r="H24" s="5"/>
      <c r="I24" s="6"/>
      <c r="J24" s="404"/>
    </row>
    <row r="25" spans="1:10" ht="30" x14ac:dyDescent="0.25">
      <c r="A25" s="4"/>
      <c r="B25" s="5" t="s">
        <v>9</v>
      </c>
      <c r="C25" s="5" t="s">
        <v>460</v>
      </c>
      <c r="D25" s="33">
        <v>43352</v>
      </c>
      <c r="E25" s="5" t="s">
        <v>461</v>
      </c>
      <c r="F25" s="399">
        <v>146</v>
      </c>
      <c r="G25" s="399">
        <v>1</v>
      </c>
      <c r="H25" s="18" t="s">
        <v>462</v>
      </c>
      <c r="I25" s="6"/>
      <c r="J25" s="404"/>
    </row>
    <row r="26" spans="1:10" x14ac:dyDescent="0.25">
      <c r="A26" s="4"/>
      <c r="B26" s="5" t="s">
        <v>9</v>
      </c>
      <c r="C26" s="5" t="s">
        <v>460</v>
      </c>
      <c r="D26" s="33">
        <v>43382</v>
      </c>
      <c r="E26" s="34">
        <v>0.125</v>
      </c>
      <c r="F26" s="399">
        <v>330</v>
      </c>
      <c r="G26" s="399">
        <v>1</v>
      </c>
      <c r="H26" s="18" t="s">
        <v>463</v>
      </c>
      <c r="I26" s="6" t="s">
        <v>464</v>
      </c>
      <c r="J26" s="404"/>
    </row>
    <row r="27" spans="1:10" x14ac:dyDescent="0.25">
      <c r="A27" s="4"/>
      <c r="B27" s="5" t="s">
        <v>9</v>
      </c>
      <c r="C27" s="5" t="s">
        <v>460</v>
      </c>
      <c r="D27" s="33">
        <v>43382</v>
      </c>
      <c r="E27" s="5" t="s">
        <v>465</v>
      </c>
      <c r="F27" s="399">
        <v>100</v>
      </c>
      <c r="G27" s="399">
        <v>1</v>
      </c>
      <c r="H27" s="5" t="s">
        <v>466</v>
      </c>
      <c r="I27" s="6" t="s">
        <v>467</v>
      </c>
      <c r="J27" s="404">
        <f t="shared" si="0"/>
        <v>3.1999999999999997</v>
      </c>
    </row>
    <row r="28" spans="1:10" ht="15.75" thickBot="1" x14ac:dyDescent="0.3">
      <c r="A28" s="35"/>
      <c r="B28" s="7"/>
      <c r="C28" s="7"/>
      <c r="D28" s="7"/>
      <c r="E28" s="7"/>
      <c r="F28" s="197">
        <f>F27/60+F26/60+F25/60</f>
        <v>9.6</v>
      </c>
      <c r="G28" s="197">
        <f>SUM(G25:G27)</f>
        <v>3</v>
      </c>
      <c r="H28" s="7"/>
      <c r="I28" s="8"/>
      <c r="J28" s="198"/>
    </row>
    <row r="29" spans="1:10" ht="15.75" thickTop="1" x14ac:dyDescent="0.25">
      <c r="F29" s="398"/>
      <c r="G29" s="398"/>
      <c r="I29" s="1"/>
      <c r="J29" s="398"/>
    </row>
    <row r="30" spans="1:10" x14ac:dyDescent="0.25">
      <c r="F30" s="398"/>
      <c r="G30" s="398"/>
      <c r="I30" s="1"/>
      <c r="J30" s="398"/>
    </row>
  </sheetData>
  <mergeCells count="20">
    <mergeCell ref="A1:I1"/>
    <mergeCell ref="A2:A3"/>
    <mergeCell ref="B2:B3"/>
    <mergeCell ref="C2:C3"/>
    <mergeCell ref="D2:E2"/>
    <mergeCell ref="F2:F3"/>
    <mergeCell ref="G2:G3"/>
    <mergeCell ref="H2:H3"/>
    <mergeCell ref="I2:I3"/>
    <mergeCell ref="J14:J15"/>
    <mergeCell ref="J2:J3"/>
    <mergeCell ref="A13:I13"/>
    <mergeCell ref="A14:A15"/>
    <mergeCell ref="B14:B15"/>
    <mergeCell ref="C14:C15"/>
    <mergeCell ref="D14:E14"/>
    <mergeCell ref="F14:F15"/>
    <mergeCell ref="G14:G15"/>
    <mergeCell ref="H14:H15"/>
    <mergeCell ref="I14:I1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filterMode="1"/>
  <dimension ref="A1:L416"/>
  <sheetViews>
    <sheetView workbookViewId="0"/>
  </sheetViews>
  <sheetFormatPr defaultColWidth="9.140625" defaultRowHeight="15" x14ac:dyDescent="0.25"/>
  <cols>
    <col min="1" max="1" width="11" style="114" customWidth="1"/>
    <col min="2" max="2" width="10.28515625" style="115" bestFit="1" customWidth="1"/>
    <col min="3" max="3" width="10.28515625" style="116" bestFit="1" customWidth="1"/>
    <col min="4" max="4" width="9.5703125" style="122" bestFit="1" customWidth="1"/>
    <col min="5" max="5" width="70" style="110" customWidth="1"/>
    <col min="6" max="6" width="5.85546875" style="117" customWidth="1"/>
    <col min="7" max="7" width="27.5703125" style="110" customWidth="1"/>
    <col min="8" max="8" width="8.42578125" style="114" bestFit="1" customWidth="1"/>
    <col min="9" max="9" width="15.85546875" style="114" bestFit="1" customWidth="1"/>
    <col min="10" max="10" width="12" style="114" bestFit="1" customWidth="1"/>
    <col min="11" max="11" width="13.85546875" style="113" customWidth="1"/>
    <col min="12" max="16384" width="9.140625" style="113"/>
  </cols>
  <sheetData>
    <row r="1" spans="1:11" s="120" customFormat="1" ht="33" customHeight="1" x14ac:dyDescent="0.25">
      <c r="A1" s="111" t="s">
        <v>3</v>
      </c>
      <c r="B1" s="118" t="s">
        <v>468</v>
      </c>
      <c r="C1" s="119" t="s">
        <v>469</v>
      </c>
      <c r="D1" s="112" t="s">
        <v>470</v>
      </c>
      <c r="E1" s="164" t="s">
        <v>471</v>
      </c>
      <c r="F1" s="112"/>
      <c r="G1" s="112" t="s">
        <v>472</v>
      </c>
      <c r="H1" s="112" t="s">
        <v>473</v>
      </c>
      <c r="I1" s="112" t="s">
        <v>474</v>
      </c>
      <c r="J1" s="111" t="s">
        <v>475</v>
      </c>
      <c r="K1" s="112" t="s">
        <v>476</v>
      </c>
    </row>
    <row r="2" spans="1:11" x14ac:dyDescent="0.25">
      <c r="B2" s="121"/>
      <c r="C2" s="113"/>
      <c r="E2" s="189"/>
      <c r="F2" s="114"/>
      <c r="G2" s="189"/>
    </row>
    <row r="3" spans="1:11" hidden="1" x14ac:dyDescent="0.25">
      <c r="A3" s="195">
        <v>43831</v>
      </c>
      <c r="B3" s="192">
        <v>0.27083333333333331</v>
      </c>
      <c r="C3" s="193">
        <v>0.4375</v>
      </c>
      <c r="D3" s="194">
        <f t="shared" ref="D3:D66" si="0">(IF(C3&gt;B3, C3-B3, 1-B3+C3))*24*60</f>
        <v>240</v>
      </c>
      <c r="E3" s="189" t="s">
        <v>477</v>
      </c>
      <c r="F3" s="190">
        <v>1</v>
      </c>
      <c r="G3" s="189" t="s">
        <v>478</v>
      </c>
      <c r="H3" s="190" t="s">
        <v>479</v>
      </c>
      <c r="I3" s="190" t="s">
        <v>480</v>
      </c>
      <c r="J3" s="190" t="s">
        <v>481</v>
      </c>
      <c r="K3" s="194"/>
    </row>
    <row r="4" spans="1:11" hidden="1" x14ac:dyDescent="0.25">
      <c r="A4" s="195">
        <v>43831</v>
      </c>
      <c r="B4" s="192">
        <v>0.35416666666666669</v>
      </c>
      <c r="C4" s="193">
        <v>0.375</v>
      </c>
      <c r="D4" s="194">
        <f t="shared" si="0"/>
        <v>29.999999999999972</v>
      </c>
      <c r="E4" s="189" t="s">
        <v>482</v>
      </c>
      <c r="F4" s="190"/>
      <c r="G4" s="189" t="s">
        <v>483</v>
      </c>
      <c r="H4" s="190" t="s">
        <v>484</v>
      </c>
      <c r="I4" s="190" t="s">
        <v>480</v>
      </c>
      <c r="J4" s="190" t="s">
        <v>481</v>
      </c>
      <c r="K4" s="194"/>
    </row>
    <row r="5" spans="1:11" hidden="1" x14ac:dyDescent="0.25">
      <c r="A5" s="195">
        <v>43831</v>
      </c>
      <c r="B5" s="192">
        <v>0.375</v>
      </c>
      <c r="C5" s="193">
        <v>0.47916666666666669</v>
      </c>
      <c r="D5" s="194">
        <f t="shared" si="0"/>
        <v>150.00000000000003</v>
      </c>
      <c r="E5" s="189" t="s">
        <v>485</v>
      </c>
      <c r="F5" s="190"/>
      <c r="G5" s="189" t="s">
        <v>486</v>
      </c>
      <c r="H5" s="190"/>
      <c r="I5" s="190"/>
      <c r="J5" s="190"/>
      <c r="K5" s="194"/>
    </row>
    <row r="6" spans="1:11" hidden="1" x14ac:dyDescent="0.25">
      <c r="A6" s="195">
        <v>43831</v>
      </c>
      <c r="B6" s="192">
        <v>0.375</v>
      </c>
      <c r="C6" s="193">
        <v>0.54166666666666663</v>
      </c>
      <c r="D6" s="194">
        <f t="shared" si="0"/>
        <v>239.99999999999994</v>
      </c>
      <c r="E6" s="189" t="s">
        <v>487</v>
      </c>
      <c r="F6" s="190"/>
      <c r="G6" s="189" t="s">
        <v>488</v>
      </c>
      <c r="H6" s="190" t="s">
        <v>479</v>
      </c>
      <c r="I6" s="190" t="s">
        <v>489</v>
      </c>
      <c r="J6" s="190" t="s">
        <v>481</v>
      </c>
      <c r="K6" s="194"/>
    </row>
    <row r="7" spans="1:11" hidden="1" x14ac:dyDescent="0.25">
      <c r="A7" s="195">
        <v>43831</v>
      </c>
      <c r="B7" s="192">
        <v>0.63888888888888895</v>
      </c>
      <c r="C7" s="193">
        <v>0.66666666666666663</v>
      </c>
      <c r="D7" s="194">
        <f t="shared" si="0"/>
        <v>39.999999999999858</v>
      </c>
      <c r="E7" s="204" t="s">
        <v>490</v>
      </c>
      <c r="F7" s="190"/>
      <c r="G7" s="189" t="s">
        <v>491</v>
      </c>
      <c r="H7" s="190" t="s">
        <v>484</v>
      </c>
      <c r="I7" s="190" t="s">
        <v>492</v>
      </c>
      <c r="J7" s="190" t="s">
        <v>481</v>
      </c>
      <c r="K7" s="194"/>
    </row>
    <row r="8" spans="1:11" hidden="1" x14ac:dyDescent="0.25">
      <c r="A8" s="195">
        <v>43831</v>
      </c>
      <c r="B8" s="192">
        <v>0.69444444444444453</v>
      </c>
      <c r="C8" s="193">
        <v>0.73958333333333337</v>
      </c>
      <c r="D8" s="194">
        <f t="shared" si="0"/>
        <v>64.999999999999929</v>
      </c>
      <c r="E8" s="189" t="s">
        <v>493</v>
      </c>
      <c r="F8" s="190"/>
      <c r="G8" s="189" t="s">
        <v>494</v>
      </c>
      <c r="H8" s="190" t="s">
        <v>495</v>
      </c>
      <c r="I8" s="190" t="s">
        <v>492</v>
      </c>
      <c r="J8" s="190" t="s">
        <v>481</v>
      </c>
      <c r="K8" s="194"/>
    </row>
    <row r="9" spans="1:11" ht="30" hidden="1" x14ac:dyDescent="0.25">
      <c r="A9" s="195">
        <v>43831</v>
      </c>
      <c r="B9" s="192">
        <v>0.3576388888888889</v>
      </c>
      <c r="C9" s="193">
        <v>0.375</v>
      </c>
      <c r="D9" s="194">
        <f t="shared" si="0"/>
        <v>24.999999999999993</v>
      </c>
      <c r="E9" s="189" t="s">
        <v>496</v>
      </c>
      <c r="F9" s="190"/>
      <c r="G9" s="189" t="s">
        <v>497</v>
      </c>
      <c r="H9" s="190" t="s">
        <v>498</v>
      </c>
      <c r="I9" s="190" t="s">
        <v>498</v>
      </c>
      <c r="J9" s="190" t="s">
        <v>499</v>
      </c>
      <c r="K9" s="194"/>
    </row>
    <row r="10" spans="1:11" hidden="1" x14ac:dyDescent="0.25">
      <c r="A10" s="195">
        <v>43831</v>
      </c>
      <c r="B10" s="192">
        <v>0.38194444444444442</v>
      </c>
      <c r="C10" s="193">
        <v>0.39583333333333331</v>
      </c>
      <c r="D10" s="194">
        <f t="shared" si="0"/>
        <v>20.000000000000007</v>
      </c>
      <c r="E10" s="189" t="s">
        <v>500</v>
      </c>
      <c r="F10" s="190"/>
      <c r="G10" s="189" t="s">
        <v>501</v>
      </c>
      <c r="H10" s="190" t="s">
        <v>498</v>
      </c>
      <c r="I10" s="190" t="s">
        <v>498</v>
      </c>
      <c r="J10" s="190" t="s">
        <v>481</v>
      </c>
      <c r="K10" s="194"/>
    </row>
    <row r="11" spans="1:11" s="110" customFormat="1" hidden="1" x14ac:dyDescent="0.25">
      <c r="A11" s="195">
        <v>43831</v>
      </c>
      <c r="B11" s="192">
        <v>0.39930555555555558</v>
      </c>
      <c r="C11" s="193">
        <v>0.47916666666666669</v>
      </c>
      <c r="D11" s="122">
        <f t="shared" si="0"/>
        <v>114.99999999999999</v>
      </c>
      <c r="E11" s="189" t="s">
        <v>502</v>
      </c>
      <c r="F11" s="190"/>
      <c r="G11" s="189" t="s">
        <v>503</v>
      </c>
      <c r="H11" s="190" t="s">
        <v>498</v>
      </c>
      <c r="I11" s="190" t="s">
        <v>504</v>
      </c>
      <c r="J11" s="190" t="s">
        <v>499</v>
      </c>
      <c r="K11" s="189"/>
    </row>
    <row r="12" spans="1:11" s="110" customFormat="1" hidden="1" x14ac:dyDescent="0.25">
      <c r="A12" s="195">
        <v>43831</v>
      </c>
      <c r="B12" s="192">
        <v>0.63194444444444442</v>
      </c>
      <c r="C12" s="193">
        <v>0.63888888888888895</v>
      </c>
      <c r="D12" s="122">
        <f t="shared" si="0"/>
        <v>10.000000000000124</v>
      </c>
      <c r="E12" s="189" t="s">
        <v>505</v>
      </c>
      <c r="F12" s="190"/>
      <c r="G12" s="189" t="s">
        <v>506</v>
      </c>
      <c r="H12" s="190" t="s">
        <v>498</v>
      </c>
      <c r="I12" s="190" t="s">
        <v>507</v>
      </c>
      <c r="J12" s="190" t="s">
        <v>481</v>
      </c>
      <c r="K12" s="189"/>
    </row>
    <row r="13" spans="1:11" s="110" customFormat="1" hidden="1" x14ac:dyDescent="0.25">
      <c r="A13" s="195">
        <v>43831</v>
      </c>
      <c r="B13" s="192">
        <v>0.64583333333333337</v>
      </c>
      <c r="C13" s="193">
        <v>0.66666666666666663</v>
      </c>
      <c r="D13" s="194">
        <f t="shared" si="0"/>
        <v>29.999999999999893</v>
      </c>
      <c r="E13" s="189" t="s">
        <v>508</v>
      </c>
      <c r="F13" s="190"/>
      <c r="G13" s="189" t="s">
        <v>509</v>
      </c>
      <c r="H13" s="190" t="s">
        <v>498</v>
      </c>
      <c r="I13" s="190" t="s">
        <v>498</v>
      </c>
      <c r="J13" s="190" t="s">
        <v>481</v>
      </c>
      <c r="K13" s="189"/>
    </row>
    <row r="14" spans="1:11" x14ac:dyDescent="0.25">
      <c r="A14" s="195">
        <v>43831</v>
      </c>
      <c r="B14" s="192">
        <v>0.75</v>
      </c>
      <c r="C14" s="193">
        <v>0.79861111111111116</v>
      </c>
      <c r="D14" s="194">
        <f t="shared" si="0"/>
        <v>70.000000000000071</v>
      </c>
      <c r="E14" s="189" t="s">
        <v>510</v>
      </c>
      <c r="F14" s="190"/>
      <c r="G14" s="189" t="s">
        <v>511</v>
      </c>
      <c r="H14" s="190" t="s">
        <v>495</v>
      </c>
      <c r="I14" s="190" t="s">
        <v>492</v>
      </c>
      <c r="J14" s="190" t="s">
        <v>427</v>
      </c>
      <c r="K14" s="194"/>
    </row>
    <row r="15" spans="1:11" x14ac:dyDescent="0.25">
      <c r="A15" s="195">
        <v>43831</v>
      </c>
      <c r="B15" s="192">
        <v>0.80208333333333337</v>
      </c>
      <c r="C15" s="193">
        <v>0.86111111111111116</v>
      </c>
      <c r="D15" s="194">
        <f t="shared" si="0"/>
        <v>85.000000000000014</v>
      </c>
      <c r="E15" s="189" t="s">
        <v>512</v>
      </c>
      <c r="F15" s="190"/>
      <c r="G15" s="189" t="s">
        <v>511</v>
      </c>
      <c r="H15" s="190" t="s">
        <v>513</v>
      </c>
      <c r="I15" s="190" t="s">
        <v>514</v>
      </c>
      <c r="J15" s="190" t="s">
        <v>427</v>
      </c>
      <c r="K15" s="194"/>
    </row>
    <row r="16" spans="1:11" hidden="1" x14ac:dyDescent="0.25">
      <c r="A16" s="195">
        <v>43832</v>
      </c>
      <c r="B16" s="192">
        <v>0.35416666666666669</v>
      </c>
      <c r="C16" s="193">
        <v>0.375</v>
      </c>
      <c r="D16" s="194">
        <f t="shared" si="0"/>
        <v>29.999999999999972</v>
      </c>
      <c r="E16" s="189" t="s">
        <v>515</v>
      </c>
      <c r="F16" s="190"/>
      <c r="G16" s="189" t="s">
        <v>516</v>
      </c>
      <c r="H16" s="190" t="s">
        <v>479</v>
      </c>
      <c r="I16" s="190" t="s">
        <v>489</v>
      </c>
      <c r="J16" s="190" t="s">
        <v>481</v>
      </c>
      <c r="K16" s="194"/>
    </row>
    <row r="17" spans="1:11" ht="30" hidden="1" x14ac:dyDescent="0.25">
      <c r="A17" s="195">
        <v>43832</v>
      </c>
      <c r="B17" s="115">
        <v>0.42708333333333331</v>
      </c>
      <c r="C17" s="116">
        <v>0.45833333333333331</v>
      </c>
      <c r="D17" s="122">
        <f t="shared" si="0"/>
        <v>45</v>
      </c>
      <c r="E17" s="189" t="s">
        <v>517</v>
      </c>
      <c r="F17" s="190"/>
      <c r="G17" s="189" t="s">
        <v>518</v>
      </c>
      <c r="H17" s="190" t="s">
        <v>513</v>
      </c>
      <c r="I17" s="190" t="s">
        <v>519</v>
      </c>
      <c r="J17" s="190" t="s">
        <v>481</v>
      </c>
      <c r="K17" s="122"/>
    </row>
    <row r="18" spans="1:11" x14ac:dyDescent="0.25">
      <c r="A18" s="195">
        <v>43832</v>
      </c>
      <c r="B18" s="115">
        <v>0.53472222222222221</v>
      </c>
      <c r="C18" s="116">
        <v>0.55555555555555558</v>
      </c>
      <c r="D18" s="122">
        <f t="shared" si="0"/>
        <v>30.000000000000053</v>
      </c>
      <c r="E18" s="189" t="s">
        <v>520</v>
      </c>
      <c r="F18" s="190"/>
      <c r="G18" s="189" t="s">
        <v>491</v>
      </c>
      <c r="H18" s="190" t="s">
        <v>484</v>
      </c>
      <c r="I18" s="190" t="s">
        <v>492</v>
      </c>
      <c r="J18" s="190" t="s">
        <v>427</v>
      </c>
      <c r="K18" s="122"/>
    </row>
    <row r="19" spans="1:11" ht="30" hidden="1" x14ac:dyDescent="0.25">
      <c r="A19" s="195">
        <v>43832</v>
      </c>
      <c r="B19" s="192">
        <v>0.27083333333333331</v>
      </c>
      <c r="C19" s="193">
        <v>0.41666666666666669</v>
      </c>
      <c r="D19" s="194">
        <f t="shared" si="0"/>
        <v>210.00000000000006</v>
      </c>
      <c r="E19" s="189" t="s">
        <v>521</v>
      </c>
      <c r="F19" s="190"/>
      <c r="G19" s="189" t="s">
        <v>497</v>
      </c>
      <c r="H19" s="190" t="s">
        <v>498</v>
      </c>
      <c r="I19" s="190" t="s">
        <v>507</v>
      </c>
      <c r="J19" s="190" t="s">
        <v>481</v>
      </c>
      <c r="K19" s="189"/>
    </row>
    <row r="20" spans="1:11" ht="30" hidden="1" x14ac:dyDescent="0.25">
      <c r="A20" s="195">
        <v>43832</v>
      </c>
      <c r="B20" s="192">
        <v>0.41666666666666669</v>
      </c>
      <c r="C20" s="193">
        <v>0.54166666666666663</v>
      </c>
      <c r="D20" s="194">
        <f t="shared" si="0"/>
        <v>179.99999999999991</v>
      </c>
      <c r="E20" s="189" t="s">
        <v>522</v>
      </c>
      <c r="F20" s="190"/>
      <c r="G20" s="189" t="s">
        <v>497</v>
      </c>
      <c r="H20" s="190" t="s">
        <v>498</v>
      </c>
      <c r="I20" s="190" t="s">
        <v>507</v>
      </c>
      <c r="J20" s="190" t="s">
        <v>481</v>
      </c>
      <c r="K20" s="189"/>
    </row>
    <row r="21" spans="1:11" hidden="1" x14ac:dyDescent="0.25">
      <c r="A21" s="195">
        <v>43832</v>
      </c>
      <c r="B21" s="192">
        <v>0.63194444444444442</v>
      </c>
      <c r="C21" s="193">
        <v>0.65277777777777779</v>
      </c>
      <c r="D21" s="194">
        <f t="shared" si="0"/>
        <v>30.000000000000053</v>
      </c>
      <c r="E21" s="189" t="s">
        <v>523</v>
      </c>
      <c r="F21" s="190"/>
      <c r="G21" s="189" t="s">
        <v>506</v>
      </c>
      <c r="H21" s="190" t="s">
        <v>498</v>
      </c>
      <c r="I21" s="190" t="s">
        <v>498</v>
      </c>
      <c r="J21" s="190" t="s">
        <v>481</v>
      </c>
      <c r="K21" s="194"/>
    </row>
    <row r="22" spans="1:11" hidden="1" x14ac:dyDescent="0.25">
      <c r="A22" s="195">
        <v>43832</v>
      </c>
      <c r="B22" s="192">
        <v>0.83333333333333337</v>
      </c>
      <c r="C22" s="193">
        <v>0.85416666666666663</v>
      </c>
      <c r="D22" s="194">
        <f t="shared" si="0"/>
        <v>29.999999999999893</v>
      </c>
      <c r="E22" s="189" t="s">
        <v>524</v>
      </c>
      <c r="F22" s="190"/>
      <c r="G22" s="189" t="s">
        <v>511</v>
      </c>
      <c r="H22" s="190" t="s">
        <v>479</v>
      </c>
      <c r="I22" s="190" t="s">
        <v>480</v>
      </c>
      <c r="J22" s="190" t="s">
        <v>481</v>
      </c>
      <c r="K22" s="194"/>
    </row>
    <row r="23" spans="1:11" x14ac:dyDescent="0.25">
      <c r="A23" s="195">
        <v>43832</v>
      </c>
      <c r="B23" s="192">
        <v>0.91319444444444453</v>
      </c>
      <c r="C23" s="193">
        <v>0.9375</v>
      </c>
      <c r="D23" s="194">
        <f t="shared" si="0"/>
        <v>34.999999999999872</v>
      </c>
      <c r="E23" s="189" t="s">
        <v>525</v>
      </c>
      <c r="F23" s="190"/>
      <c r="G23" s="189" t="s">
        <v>511</v>
      </c>
      <c r="H23" s="190" t="s">
        <v>479</v>
      </c>
      <c r="I23" s="190" t="s">
        <v>492</v>
      </c>
      <c r="J23" s="190" t="s">
        <v>427</v>
      </c>
      <c r="K23" s="194"/>
    </row>
    <row r="24" spans="1:11" hidden="1" x14ac:dyDescent="0.25">
      <c r="A24" s="195">
        <v>43832</v>
      </c>
      <c r="B24" s="192">
        <v>0.77083333333333337</v>
      </c>
      <c r="C24" s="193">
        <v>0.79166666666666663</v>
      </c>
      <c r="D24" s="194">
        <f t="shared" si="0"/>
        <v>29.999999999999893</v>
      </c>
      <c r="E24" s="189" t="s">
        <v>526</v>
      </c>
      <c r="F24" s="190"/>
      <c r="G24" s="189" t="s">
        <v>511</v>
      </c>
      <c r="H24" s="190" t="s">
        <v>507</v>
      </c>
      <c r="I24" s="190" t="s">
        <v>527</v>
      </c>
      <c r="J24" s="190" t="s">
        <v>481</v>
      </c>
      <c r="K24" s="194"/>
    </row>
    <row r="25" spans="1:11" hidden="1" x14ac:dyDescent="0.25">
      <c r="A25" s="195">
        <v>43832</v>
      </c>
      <c r="B25" s="192">
        <v>8.3333333333333329E-2</v>
      </c>
      <c r="C25" s="193">
        <v>0.10416666666666667</v>
      </c>
      <c r="D25" s="194">
        <f t="shared" si="0"/>
        <v>30.000000000000014</v>
      </c>
      <c r="E25" s="189" t="s">
        <v>528</v>
      </c>
      <c r="F25" s="190"/>
      <c r="G25" s="189" t="s">
        <v>511</v>
      </c>
      <c r="H25" s="190" t="s">
        <v>498</v>
      </c>
      <c r="I25" s="190" t="s">
        <v>498</v>
      </c>
      <c r="J25" s="190" t="s">
        <v>481</v>
      </c>
      <c r="K25" s="194"/>
    </row>
    <row r="26" spans="1:11" hidden="1" x14ac:dyDescent="0.25">
      <c r="A26" s="195">
        <v>43833</v>
      </c>
      <c r="B26" s="192">
        <v>0.375</v>
      </c>
      <c r="C26" s="193">
        <v>0.38541666666666669</v>
      </c>
      <c r="D26" s="194">
        <f t="shared" si="0"/>
        <v>15.000000000000027</v>
      </c>
      <c r="E26" s="189" t="s">
        <v>529</v>
      </c>
      <c r="F26" s="190"/>
      <c r="G26" s="189" t="s">
        <v>530</v>
      </c>
      <c r="H26" s="190" t="s">
        <v>507</v>
      </c>
      <c r="I26" s="190" t="s">
        <v>531</v>
      </c>
      <c r="J26" s="190" t="s">
        <v>481</v>
      </c>
      <c r="K26" s="194"/>
    </row>
    <row r="27" spans="1:11" hidden="1" x14ac:dyDescent="0.25">
      <c r="A27" s="195">
        <v>43833</v>
      </c>
      <c r="B27" s="192">
        <v>0.625</v>
      </c>
      <c r="C27" s="193">
        <v>0.64583333333333337</v>
      </c>
      <c r="D27" s="194">
        <f t="shared" si="0"/>
        <v>30.000000000000053</v>
      </c>
      <c r="E27" s="189" t="s">
        <v>532</v>
      </c>
      <c r="F27" s="190"/>
      <c r="G27" s="189" t="s">
        <v>533</v>
      </c>
      <c r="H27" s="190" t="s">
        <v>484</v>
      </c>
      <c r="I27" s="190" t="s">
        <v>492</v>
      </c>
      <c r="J27" s="190" t="s">
        <v>481</v>
      </c>
      <c r="K27" s="189"/>
    </row>
    <row r="28" spans="1:11" hidden="1" x14ac:dyDescent="0.25">
      <c r="A28" s="195">
        <v>43833</v>
      </c>
      <c r="B28" s="192">
        <v>0.64583333333333337</v>
      </c>
      <c r="C28" s="193">
        <v>0.66666666666666663</v>
      </c>
      <c r="D28" s="194">
        <f t="shared" si="0"/>
        <v>29.999999999999893</v>
      </c>
      <c r="E28" s="189" t="s">
        <v>534</v>
      </c>
      <c r="F28" s="190"/>
      <c r="G28" s="189" t="s">
        <v>533</v>
      </c>
      <c r="H28" s="190" t="s">
        <v>484</v>
      </c>
      <c r="I28" s="190" t="s">
        <v>492</v>
      </c>
      <c r="J28" s="190" t="s">
        <v>481</v>
      </c>
      <c r="K28" s="189"/>
    </row>
    <row r="29" spans="1:11" hidden="1" x14ac:dyDescent="0.25">
      <c r="A29" s="195">
        <v>43833</v>
      </c>
      <c r="B29" s="192">
        <v>0.29166666666666669</v>
      </c>
      <c r="C29" s="193">
        <v>0.52083333333333337</v>
      </c>
      <c r="D29" s="194">
        <f t="shared" si="0"/>
        <v>330</v>
      </c>
      <c r="E29" s="189" t="s">
        <v>535</v>
      </c>
      <c r="F29" s="190"/>
      <c r="G29" s="189" t="s">
        <v>536</v>
      </c>
      <c r="H29" s="190" t="s">
        <v>498</v>
      </c>
      <c r="I29" s="190" t="s">
        <v>507</v>
      </c>
      <c r="J29" s="190" t="s">
        <v>481</v>
      </c>
      <c r="K29" s="194"/>
    </row>
    <row r="30" spans="1:11" hidden="1" x14ac:dyDescent="0.25">
      <c r="A30" s="195">
        <v>43833</v>
      </c>
      <c r="B30" s="192">
        <v>0.625</v>
      </c>
      <c r="C30" s="193">
        <v>0.64236111111111105</v>
      </c>
      <c r="D30" s="194">
        <f t="shared" si="0"/>
        <v>24.999999999999911</v>
      </c>
      <c r="E30" s="189" t="s">
        <v>537</v>
      </c>
      <c r="F30" s="190"/>
      <c r="G30" s="189" t="s">
        <v>538</v>
      </c>
      <c r="H30" s="190" t="s">
        <v>498</v>
      </c>
      <c r="I30" s="190" t="s">
        <v>498</v>
      </c>
      <c r="J30" s="190" t="s">
        <v>481</v>
      </c>
      <c r="K30" s="194"/>
    </row>
    <row r="31" spans="1:11" hidden="1" x14ac:dyDescent="0.25">
      <c r="A31" s="195">
        <v>43833</v>
      </c>
      <c r="B31" s="115">
        <v>0.78125</v>
      </c>
      <c r="C31" s="116">
        <v>0.79513888888888884</v>
      </c>
      <c r="D31" s="194">
        <f t="shared" si="0"/>
        <v>19.999999999999929</v>
      </c>
      <c r="E31" s="189" t="s">
        <v>539</v>
      </c>
      <c r="F31" s="190"/>
      <c r="G31" s="189" t="s">
        <v>540</v>
      </c>
      <c r="H31" s="114" t="s">
        <v>498</v>
      </c>
      <c r="I31" s="114" t="s">
        <v>541</v>
      </c>
      <c r="J31" s="114" t="s">
        <v>481</v>
      </c>
      <c r="K31" s="194"/>
    </row>
    <row r="32" spans="1:11" hidden="1" x14ac:dyDescent="0.25">
      <c r="A32" s="195">
        <v>43833</v>
      </c>
      <c r="B32" s="115">
        <v>0.88194444444444453</v>
      </c>
      <c r="C32" s="116">
        <v>0.90972222222222221</v>
      </c>
      <c r="D32" s="122">
        <f t="shared" si="0"/>
        <v>39.999999999999858</v>
      </c>
      <c r="E32" s="189" t="s">
        <v>542</v>
      </c>
      <c r="F32" s="190"/>
      <c r="G32" s="189" t="s">
        <v>540</v>
      </c>
      <c r="H32" s="114" t="s">
        <v>484</v>
      </c>
      <c r="I32" s="114" t="s">
        <v>489</v>
      </c>
      <c r="J32" s="114" t="s">
        <v>481</v>
      </c>
      <c r="K32" s="122"/>
    </row>
    <row r="33" spans="1:11" hidden="1" x14ac:dyDescent="0.25">
      <c r="A33" s="195">
        <v>43833</v>
      </c>
      <c r="B33" s="115">
        <v>0.98611111111111116</v>
      </c>
      <c r="C33" s="116">
        <v>0</v>
      </c>
      <c r="D33" s="122">
        <f t="shared" si="0"/>
        <v>19.999999999999929</v>
      </c>
      <c r="E33" s="189" t="s">
        <v>543</v>
      </c>
      <c r="F33" s="190"/>
      <c r="G33" s="189" t="s">
        <v>540</v>
      </c>
      <c r="H33" s="114" t="s">
        <v>513</v>
      </c>
      <c r="I33" s="114" t="s">
        <v>544</v>
      </c>
      <c r="J33" s="114" t="s">
        <v>481</v>
      </c>
      <c r="K33" s="122"/>
    </row>
    <row r="34" spans="1:11" hidden="1" x14ac:dyDescent="0.25">
      <c r="A34" s="195">
        <v>43833</v>
      </c>
      <c r="B34" s="115">
        <v>9.375E-2</v>
      </c>
      <c r="C34" s="116">
        <v>0.1076388888888889</v>
      </c>
      <c r="D34" s="122">
        <f t="shared" si="0"/>
        <v>20.000000000000007</v>
      </c>
      <c r="E34" s="189" t="s">
        <v>545</v>
      </c>
      <c r="F34" s="190"/>
      <c r="G34" s="189" t="s">
        <v>540</v>
      </c>
      <c r="H34" s="114" t="s">
        <v>498</v>
      </c>
      <c r="I34" s="114" t="s">
        <v>541</v>
      </c>
      <c r="J34" s="114" t="s">
        <v>481</v>
      </c>
      <c r="K34" s="122"/>
    </row>
    <row r="35" spans="1:11" ht="30" x14ac:dyDescent="0.25">
      <c r="A35" s="195">
        <v>43834</v>
      </c>
      <c r="B35" s="192">
        <v>0.29166666666666669</v>
      </c>
      <c r="C35" s="193">
        <v>0.41666666666666669</v>
      </c>
      <c r="D35" s="194">
        <f t="shared" si="0"/>
        <v>180</v>
      </c>
      <c r="E35" s="189" t="s">
        <v>546</v>
      </c>
      <c r="F35" s="190"/>
      <c r="G35" s="189" t="s">
        <v>547</v>
      </c>
      <c r="H35" s="190" t="s">
        <v>513</v>
      </c>
      <c r="I35" s="190" t="s">
        <v>548</v>
      </c>
      <c r="J35" s="190" t="s">
        <v>427</v>
      </c>
      <c r="K35" s="189"/>
    </row>
    <row r="36" spans="1:11" hidden="1" x14ac:dyDescent="0.25">
      <c r="A36" s="195">
        <v>43834</v>
      </c>
      <c r="B36" s="192">
        <v>0.29166666666666669</v>
      </c>
      <c r="C36" s="193">
        <v>0.2986111111111111</v>
      </c>
      <c r="D36" s="194">
        <f t="shared" si="0"/>
        <v>9.9999999999999645</v>
      </c>
      <c r="E36" s="189" t="s">
        <v>549</v>
      </c>
      <c r="F36" s="190"/>
      <c r="G36" s="189" t="s">
        <v>530</v>
      </c>
      <c r="H36" s="190" t="s">
        <v>513</v>
      </c>
      <c r="I36" s="190" t="s">
        <v>550</v>
      </c>
      <c r="J36" s="190" t="s">
        <v>481</v>
      </c>
      <c r="K36" s="189"/>
    </row>
    <row r="37" spans="1:11" s="110" customFormat="1" ht="30" hidden="1" x14ac:dyDescent="0.25">
      <c r="A37" s="195">
        <v>43834</v>
      </c>
      <c r="B37" s="192">
        <v>0.30555555555555552</v>
      </c>
      <c r="C37" s="193">
        <v>0.3125</v>
      </c>
      <c r="D37" s="122">
        <f t="shared" si="0"/>
        <v>10.000000000000044</v>
      </c>
      <c r="E37" s="189" t="s">
        <v>551</v>
      </c>
      <c r="F37" s="190"/>
      <c r="G37" s="189" t="s">
        <v>530</v>
      </c>
      <c r="H37" s="190" t="s">
        <v>513</v>
      </c>
      <c r="I37" s="190" t="s">
        <v>548</v>
      </c>
      <c r="J37" s="190" t="s">
        <v>481</v>
      </c>
      <c r="K37" s="189"/>
    </row>
    <row r="38" spans="1:11" s="110" customFormat="1" hidden="1" x14ac:dyDescent="0.25">
      <c r="A38" s="195">
        <v>43834</v>
      </c>
      <c r="B38" s="192">
        <v>0.50347222222222221</v>
      </c>
      <c r="C38" s="193">
        <v>0.51041666666666663</v>
      </c>
      <c r="D38" s="122">
        <f t="shared" si="0"/>
        <v>9.9999999999999645</v>
      </c>
      <c r="E38" s="189" t="s">
        <v>552</v>
      </c>
      <c r="F38" s="190"/>
      <c r="G38" s="189" t="s">
        <v>530</v>
      </c>
      <c r="H38" s="190" t="s">
        <v>513</v>
      </c>
      <c r="I38" s="190" t="s">
        <v>553</v>
      </c>
      <c r="J38" s="190" t="s">
        <v>481</v>
      </c>
      <c r="K38" s="189"/>
    </row>
    <row r="39" spans="1:11" hidden="1" x14ac:dyDescent="0.25">
      <c r="A39" s="195">
        <v>43834</v>
      </c>
      <c r="B39" s="192">
        <v>0.41666666666666669</v>
      </c>
      <c r="C39" s="193">
        <v>0.4375</v>
      </c>
      <c r="D39" s="194">
        <f t="shared" si="0"/>
        <v>29.999999999999972</v>
      </c>
      <c r="E39" s="189" t="s">
        <v>554</v>
      </c>
      <c r="F39" s="190"/>
      <c r="G39" s="189" t="s">
        <v>555</v>
      </c>
      <c r="H39" s="190" t="s">
        <v>556</v>
      </c>
      <c r="I39" s="190" t="s">
        <v>492</v>
      </c>
      <c r="J39" s="190" t="s">
        <v>481</v>
      </c>
      <c r="K39" s="194"/>
    </row>
    <row r="40" spans="1:11" x14ac:dyDescent="0.25">
      <c r="A40" s="195">
        <v>43834</v>
      </c>
      <c r="B40" s="192">
        <v>0.61111111111111105</v>
      </c>
      <c r="C40" s="193">
        <v>0.625</v>
      </c>
      <c r="D40" s="194">
        <f t="shared" si="0"/>
        <v>20.000000000000089</v>
      </c>
      <c r="E40" s="189" t="s">
        <v>557</v>
      </c>
      <c r="F40" s="190"/>
      <c r="G40" s="189" t="s">
        <v>558</v>
      </c>
      <c r="H40" s="190" t="s">
        <v>513</v>
      </c>
      <c r="I40" s="190" t="s">
        <v>550</v>
      </c>
      <c r="J40" s="190" t="s">
        <v>427</v>
      </c>
      <c r="K40" s="194"/>
    </row>
    <row r="41" spans="1:11" hidden="1" x14ac:dyDescent="0.25">
      <c r="A41" s="195">
        <v>43834</v>
      </c>
      <c r="B41" s="115">
        <v>0.63541666666666663</v>
      </c>
      <c r="C41" s="116">
        <v>0.64930555555555558</v>
      </c>
      <c r="D41" s="122">
        <f t="shared" si="0"/>
        <v>20.000000000000089</v>
      </c>
      <c r="E41" s="189" t="s">
        <v>559</v>
      </c>
      <c r="F41" s="190"/>
      <c r="G41" s="189" t="s">
        <v>560</v>
      </c>
      <c r="H41" s="114" t="s">
        <v>484</v>
      </c>
      <c r="I41" s="114" t="s">
        <v>489</v>
      </c>
      <c r="J41" s="114" t="s">
        <v>481</v>
      </c>
      <c r="K41" s="122"/>
    </row>
    <row r="42" spans="1:11" hidden="1" x14ac:dyDescent="0.25">
      <c r="A42" s="195">
        <v>43834</v>
      </c>
      <c r="B42" s="115">
        <v>0.67361111111111116</v>
      </c>
      <c r="C42" s="116">
        <v>0.6875</v>
      </c>
      <c r="D42" s="122">
        <f t="shared" si="0"/>
        <v>19.999999999999929</v>
      </c>
      <c r="E42" s="189" t="s">
        <v>561</v>
      </c>
      <c r="F42" s="190"/>
      <c r="G42" s="189" t="s">
        <v>558</v>
      </c>
      <c r="H42" s="114" t="s">
        <v>479</v>
      </c>
      <c r="I42" s="114" t="s">
        <v>492</v>
      </c>
      <c r="J42" s="114" t="s">
        <v>481</v>
      </c>
      <c r="K42" s="122"/>
    </row>
    <row r="43" spans="1:11" hidden="1" x14ac:dyDescent="0.25">
      <c r="A43" s="195">
        <v>43834</v>
      </c>
      <c r="B43" s="192">
        <v>0.33333333333333331</v>
      </c>
      <c r="C43" s="193">
        <v>0.70833333333333337</v>
      </c>
      <c r="D43" s="194">
        <f t="shared" si="0"/>
        <v>540.00000000000011</v>
      </c>
      <c r="E43" s="189" t="s">
        <v>562</v>
      </c>
      <c r="F43" s="190"/>
      <c r="G43" s="189" t="s">
        <v>563</v>
      </c>
      <c r="H43" s="190"/>
      <c r="I43" s="190"/>
      <c r="J43" s="190"/>
      <c r="K43" s="194"/>
    </row>
    <row r="44" spans="1:11" hidden="1" x14ac:dyDescent="0.25">
      <c r="A44" s="195">
        <v>43834</v>
      </c>
      <c r="B44" s="192">
        <v>0.3611111111111111</v>
      </c>
      <c r="C44" s="193">
        <v>0.39583333333333331</v>
      </c>
      <c r="D44" s="194">
        <f t="shared" si="0"/>
        <v>49.999999999999986</v>
      </c>
      <c r="E44" s="189" t="s">
        <v>564</v>
      </c>
      <c r="F44" s="190"/>
      <c r="G44" s="189" t="s">
        <v>565</v>
      </c>
      <c r="H44" s="190" t="s">
        <v>498</v>
      </c>
      <c r="I44" s="190" t="s">
        <v>498</v>
      </c>
      <c r="J44" s="190" t="s">
        <v>481</v>
      </c>
      <c r="K44" s="194"/>
    </row>
    <row r="45" spans="1:11" hidden="1" x14ac:dyDescent="0.25">
      <c r="A45" s="195">
        <v>43834</v>
      </c>
      <c r="B45" s="192">
        <v>0.40277777777777773</v>
      </c>
      <c r="C45" s="193">
        <v>0.43055555555555558</v>
      </c>
      <c r="D45" s="194">
        <f t="shared" si="0"/>
        <v>40.000000000000099</v>
      </c>
      <c r="E45" s="189" t="s">
        <v>566</v>
      </c>
      <c r="F45" s="190"/>
      <c r="G45" s="189" t="s">
        <v>567</v>
      </c>
      <c r="H45" s="190" t="s">
        <v>498</v>
      </c>
      <c r="I45" s="190" t="s">
        <v>568</v>
      </c>
      <c r="J45" s="190" t="s">
        <v>481</v>
      </c>
      <c r="K45" s="194"/>
    </row>
    <row r="46" spans="1:11" hidden="1" x14ac:dyDescent="0.25">
      <c r="A46" s="195">
        <v>43834</v>
      </c>
      <c r="B46" s="192">
        <v>0.45833333333333331</v>
      </c>
      <c r="C46" s="193">
        <v>0.47916666666666669</v>
      </c>
      <c r="D46" s="194">
        <f t="shared" si="0"/>
        <v>30.000000000000053</v>
      </c>
      <c r="E46" s="189" t="s">
        <v>569</v>
      </c>
      <c r="F46" s="190"/>
      <c r="G46" s="189" t="s">
        <v>565</v>
      </c>
      <c r="H46" s="190" t="s">
        <v>507</v>
      </c>
      <c r="I46" s="190" t="s">
        <v>570</v>
      </c>
      <c r="J46" s="190" t="s">
        <v>481</v>
      </c>
      <c r="K46" s="194"/>
    </row>
    <row r="47" spans="1:11" hidden="1" x14ac:dyDescent="0.25">
      <c r="A47" s="195">
        <v>43834</v>
      </c>
      <c r="B47" s="115">
        <v>0.83333333333333337</v>
      </c>
      <c r="C47" s="116">
        <v>0.84722222222222221</v>
      </c>
      <c r="D47" s="122">
        <f t="shared" si="0"/>
        <v>19.999999999999929</v>
      </c>
      <c r="E47" s="189" t="s">
        <v>571</v>
      </c>
      <c r="F47" s="190"/>
      <c r="G47" s="189" t="s">
        <v>540</v>
      </c>
      <c r="H47" s="114" t="s">
        <v>513</v>
      </c>
      <c r="I47" s="114" t="s">
        <v>514</v>
      </c>
      <c r="J47" s="114" t="s">
        <v>481</v>
      </c>
      <c r="K47" s="122"/>
    </row>
    <row r="48" spans="1:11" hidden="1" x14ac:dyDescent="0.25">
      <c r="A48" s="195">
        <v>43834</v>
      </c>
      <c r="B48" s="115">
        <v>0</v>
      </c>
      <c r="C48" s="116">
        <v>2.0833333333333332E-2</v>
      </c>
      <c r="D48" s="122">
        <f t="shared" si="0"/>
        <v>30</v>
      </c>
      <c r="E48" s="189" t="s">
        <v>572</v>
      </c>
      <c r="F48" s="190"/>
      <c r="G48" s="189" t="s">
        <v>540</v>
      </c>
      <c r="H48" s="114" t="s">
        <v>484</v>
      </c>
      <c r="I48" s="114" t="s">
        <v>489</v>
      </c>
      <c r="J48" s="114" t="s">
        <v>481</v>
      </c>
      <c r="K48" s="122"/>
    </row>
    <row r="49" spans="1:11" hidden="1" x14ac:dyDescent="0.25">
      <c r="A49" s="195">
        <v>43834</v>
      </c>
      <c r="B49" s="115">
        <v>6.25E-2</v>
      </c>
      <c r="C49" s="116">
        <v>7.2916666666666671E-2</v>
      </c>
      <c r="D49" s="122">
        <f t="shared" si="0"/>
        <v>15.000000000000007</v>
      </c>
      <c r="E49" s="189" t="s">
        <v>573</v>
      </c>
      <c r="F49" s="190"/>
      <c r="G49" s="189" t="s">
        <v>540</v>
      </c>
      <c r="H49" s="114" t="s">
        <v>513</v>
      </c>
      <c r="I49" s="114" t="s">
        <v>514</v>
      </c>
      <c r="J49" s="114" t="s">
        <v>481</v>
      </c>
      <c r="K49" s="194"/>
    </row>
    <row r="50" spans="1:11" s="110" customFormat="1" x14ac:dyDescent="0.25">
      <c r="A50" s="195">
        <v>43834</v>
      </c>
      <c r="B50" s="192">
        <v>0.3125</v>
      </c>
      <c r="C50" s="193">
        <v>0.32291666666666669</v>
      </c>
      <c r="D50" s="122">
        <f t="shared" si="0"/>
        <v>15.000000000000027</v>
      </c>
      <c r="E50" s="189" t="s">
        <v>574</v>
      </c>
      <c r="F50" s="190">
        <v>1</v>
      </c>
      <c r="G50" s="189"/>
      <c r="H50" s="190" t="s">
        <v>507</v>
      </c>
      <c r="I50" s="190" t="s">
        <v>570</v>
      </c>
      <c r="J50" s="190" t="s">
        <v>427</v>
      </c>
      <c r="K50" s="189"/>
    </row>
    <row r="51" spans="1:11" s="110" customFormat="1" x14ac:dyDescent="0.25">
      <c r="A51" s="195">
        <v>43834</v>
      </c>
      <c r="B51" s="192">
        <v>0.39583333333333331</v>
      </c>
      <c r="C51" s="193">
        <v>0.43055555555555558</v>
      </c>
      <c r="D51" s="194">
        <f t="shared" si="0"/>
        <v>50.000000000000064</v>
      </c>
      <c r="E51" s="189" t="s">
        <v>574</v>
      </c>
      <c r="F51" s="190">
        <v>1</v>
      </c>
      <c r="G51" s="189"/>
      <c r="H51" s="190" t="s">
        <v>507</v>
      </c>
      <c r="I51" s="190" t="s">
        <v>570</v>
      </c>
      <c r="J51" s="190" t="s">
        <v>427</v>
      </c>
      <c r="K51" s="189"/>
    </row>
    <row r="52" spans="1:11" s="110" customFormat="1" x14ac:dyDescent="0.25">
      <c r="A52" s="195">
        <v>43834</v>
      </c>
      <c r="B52" s="192">
        <v>0.29166666666666669</v>
      </c>
      <c r="C52" s="193">
        <v>0.3125</v>
      </c>
      <c r="D52" s="194">
        <f t="shared" si="0"/>
        <v>29.999999999999972</v>
      </c>
      <c r="E52" s="189" t="s">
        <v>575</v>
      </c>
      <c r="F52" s="190">
        <v>1</v>
      </c>
      <c r="G52" s="189"/>
      <c r="H52" s="190" t="s">
        <v>507</v>
      </c>
      <c r="I52" s="190" t="s">
        <v>531</v>
      </c>
      <c r="J52" s="190" t="s">
        <v>427</v>
      </c>
      <c r="K52" s="189" t="s">
        <v>576</v>
      </c>
    </row>
    <row r="53" spans="1:11" s="110" customFormat="1" x14ac:dyDescent="0.25">
      <c r="A53" s="195">
        <v>43834</v>
      </c>
      <c r="B53" s="192">
        <v>0.45833333333333331</v>
      </c>
      <c r="C53" s="193">
        <v>0.47222222222222227</v>
      </c>
      <c r="D53" s="194">
        <f t="shared" si="0"/>
        <v>20.000000000000089</v>
      </c>
      <c r="E53" s="189" t="s">
        <v>577</v>
      </c>
      <c r="F53" s="190">
        <v>1</v>
      </c>
      <c r="G53" s="189"/>
      <c r="H53" s="190" t="s">
        <v>507</v>
      </c>
      <c r="I53" s="190" t="s">
        <v>531</v>
      </c>
      <c r="J53" s="190" t="s">
        <v>427</v>
      </c>
      <c r="K53" s="189"/>
    </row>
    <row r="54" spans="1:11" ht="30" x14ac:dyDescent="0.25">
      <c r="A54" s="195">
        <v>43835</v>
      </c>
      <c r="B54" s="192">
        <v>0.27083333333333331</v>
      </c>
      <c r="C54" s="193">
        <v>0.3125</v>
      </c>
      <c r="D54" s="194">
        <f t="shared" si="0"/>
        <v>60.000000000000028</v>
      </c>
      <c r="E54" s="189" t="s">
        <v>578</v>
      </c>
      <c r="F54" s="190"/>
      <c r="G54" s="189" t="s">
        <v>579</v>
      </c>
      <c r="H54" s="190" t="s">
        <v>513</v>
      </c>
      <c r="I54" s="190" t="s">
        <v>550</v>
      </c>
      <c r="J54" s="190" t="s">
        <v>427</v>
      </c>
      <c r="K54" s="194"/>
    </row>
    <row r="55" spans="1:11" s="110" customFormat="1" hidden="1" x14ac:dyDescent="0.25">
      <c r="A55" s="195">
        <v>43835</v>
      </c>
      <c r="B55" s="192">
        <v>0.3125</v>
      </c>
      <c r="C55" s="193">
        <v>0.33333333333333331</v>
      </c>
      <c r="D55" s="194">
        <f t="shared" si="0"/>
        <v>29.999999999999972</v>
      </c>
      <c r="E55" s="189" t="s">
        <v>580</v>
      </c>
      <c r="F55" s="190"/>
      <c r="G55" s="189" t="s">
        <v>581</v>
      </c>
      <c r="H55" s="190" t="s">
        <v>513</v>
      </c>
      <c r="I55" s="190" t="s">
        <v>582</v>
      </c>
      <c r="J55" s="190" t="s">
        <v>481</v>
      </c>
      <c r="K55" s="189"/>
    </row>
    <row r="56" spans="1:11" s="110" customFormat="1" hidden="1" x14ac:dyDescent="0.25">
      <c r="A56" s="195">
        <v>43835</v>
      </c>
      <c r="B56" s="192">
        <v>0.41666666666666669</v>
      </c>
      <c r="C56" s="193">
        <v>0.4375</v>
      </c>
      <c r="D56" s="194">
        <f t="shared" si="0"/>
        <v>29.999999999999972</v>
      </c>
      <c r="E56" s="189" t="s">
        <v>583</v>
      </c>
      <c r="F56" s="190"/>
      <c r="G56" s="189" t="s">
        <v>584</v>
      </c>
      <c r="H56" s="190" t="s">
        <v>484</v>
      </c>
      <c r="I56" s="190" t="s">
        <v>492</v>
      </c>
      <c r="J56" s="190" t="s">
        <v>481</v>
      </c>
      <c r="K56" s="189"/>
    </row>
    <row r="57" spans="1:11" ht="30" hidden="1" x14ac:dyDescent="0.25">
      <c r="A57" s="195">
        <v>43835</v>
      </c>
      <c r="B57" s="192">
        <v>0.47916666666666669</v>
      </c>
      <c r="C57" s="193">
        <v>0.48958333333333331</v>
      </c>
      <c r="D57" s="194">
        <f t="shared" si="0"/>
        <v>14.999999999999947</v>
      </c>
      <c r="E57" s="189" t="s">
        <v>585</v>
      </c>
      <c r="F57" s="190"/>
      <c r="G57" s="189" t="s">
        <v>586</v>
      </c>
      <c r="H57" s="190" t="s">
        <v>513</v>
      </c>
      <c r="I57" s="190" t="s">
        <v>550</v>
      </c>
      <c r="J57" s="190" t="s">
        <v>481</v>
      </c>
      <c r="K57" s="189"/>
    </row>
    <row r="58" spans="1:11" hidden="1" x14ac:dyDescent="0.25">
      <c r="A58" s="195">
        <v>43835</v>
      </c>
      <c r="B58" s="192">
        <v>0.52083333333333337</v>
      </c>
      <c r="C58" s="193">
        <v>0.52777777777777779</v>
      </c>
      <c r="D58" s="194">
        <f t="shared" si="0"/>
        <v>9.9999999999999645</v>
      </c>
      <c r="E58" s="189" t="s">
        <v>587</v>
      </c>
      <c r="F58" s="190">
        <v>1</v>
      </c>
      <c r="G58" s="189" t="s">
        <v>588</v>
      </c>
      <c r="H58" s="190" t="s">
        <v>513</v>
      </c>
      <c r="I58" s="190" t="s">
        <v>514</v>
      </c>
      <c r="J58" s="190" t="s">
        <v>481</v>
      </c>
      <c r="K58" s="189"/>
    </row>
    <row r="59" spans="1:11" hidden="1" x14ac:dyDescent="0.25">
      <c r="A59" s="195">
        <v>43835</v>
      </c>
      <c r="B59" s="192">
        <v>0.60416666666666663</v>
      </c>
      <c r="C59" s="193">
        <v>0.61458333333333337</v>
      </c>
      <c r="D59" s="194">
        <f t="shared" si="0"/>
        <v>15.000000000000107</v>
      </c>
      <c r="E59" s="189" t="s">
        <v>589</v>
      </c>
      <c r="F59" s="190"/>
      <c r="G59" s="189" t="s">
        <v>590</v>
      </c>
      <c r="H59" s="190" t="s">
        <v>479</v>
      </c>
      <c r="I59" s="190" t="s">
        <v>492</v>
      </c>
      <c r="J59" s="190" t="s">
        <v>481</v>
      </c>
      <c r="K59" s="189"/>
    </row>
    <row r="60" spans="1:11" hidden="1" x14ac:dyDescent="0.25">
      <c r="A60" s="195">
        <v>43835</v>
      </c>
      <c r="B60" s="115">
        <v>0.625</v>
      </c>
      <c r="C60" s="116">
        <v>0.64583333333333337</v>
      </c>
      <c r="D60" s="122">
        <f t="shared" si="0"/>
        <v>30.000000000000053</v>
      </c>
      <c r="E60" s="189" t="s">
        <v>591</v>
      </c>
      <c r="F60" s="190">
        <v>1</v>
      </c>
      <c r="G60" s="189" t="s">
        <v>590</v>
      </c>
      <c r="H60" s="114" t="s">
        <v>484</v>
      </c>
      <c r="I60" s="114" t="s">
        <v>480</v>
      </c>
      <c r="J60" s="114" t="s">
        <v>481</v>
      </c>
      <c r="K60" s="122"/>
    </row>
    <row r="61" spans="1:11" ht="30" hidden="1" x14ac:dyDescent="0.25">
      <c r="A61" s="195">
        <v>43835</v>
      </c>
      <c r="B61" s="115">
        <v>0.33333333333333331</v>
      </c>
      <c r="C61" s="116">
        <v>0.70833333333333337</v>
      </c>
      <c r="D61" s="122">
        <f t="shared" si="0"/>
        <v>540.00000000000011</v>
      </c>
      <c r="E61" s="189" t="s">
        <v>592</v>
      </c>
      <c r="F61" s="190"/>
      <c r="G61" s="189" t="s">
        <v>593</v>
      </c>
      <c r="K61" s="122"/>
    </row>
    <row r="62" spans="1:11" hidden="1" x14ac:dyDescent="0.25">
      <c r="A62" s="195">
        <v>43835</v>
      </c>
      <c r="B62" s="115">
        <v>0.625</v>
      </c>
      <c r="C62" s="116">
        <v>0.63541666666666663</v>
      </c>
      <c r="D62" s="122">
        <f t="shared" si="0"/>
        <v>14.999999999999947</v>
      </c>
      <c r="E62" s="189" t="s">
        <v>594</v>
      </c>
      <c r="F62" s="190"/>
      <c r="G62" s="189" t="s">
        <v>530</v>
      </c>
      <c r="H62" s="114" t="s">
        <v>513</v>
      </c>
      <c r="I62" s="190" t="s">
        <v>514</v>
      </c>
      <c r="J62" s="114" t="s">
        <v>481</v>
      </c>
      <c r="K62" s="122"/>
    </row>
    <row r="63" spans="1:11" ht="30" x14ac:dyDescent="0.25">
      <c r="A63" s="195">
        <v>43835</v>
      </c>
      <c r="B63" s="192">
        <v>0.875</v>
      </c>
      <c r="C63" s="193">
        <v>0.93055555555555547</v>
      </c>
      <c r="D63" s="194">
        <f t="shared" si="0"/>
        <v>79.999999999999872</v>
      </c>
      <c r="E63" s="189" t="s">
        <v>595</v>
      </c>
      <c r="F63" s="190">
        <v>1</v>
      </c>
      <c r="G63" s="189" t="s">
        <v>596</v>
      </c>
      <c r="H63" s="190" t="s">
        <v>507</v>
      </c>
      <c r="I63" s="190" t="s">
        <v>570</v>
      </c>
      <c r="J63" s="190" t="s">
        <v>427</v>
      </c>
      <c r="K63" s="194"/>
    </row>
    <row r="64" spans="1:11" ht="30" hidden="1" x14ac:dyDescent="0.25">
      <c r="A64" s="195">
        <v>43835</v>
      </c>
      <c r="B64" s="115">
        <v>0.38541666666666669</v>
      </c>
      <c r="C64" s="116">
        <v>0.39930555555555558</v>
      </c>
      <c r="D64" s="122">
        <f t="shared" si="0"/>
        <v>20.000000000000007</v>
      </c>
      <c r="E64" s="189" t="s">
        <v>597</v>
      </c>
      <c r="F64" s="190"/>
      <c r="G64" s="189" t="s">
        <v>596</v>
      </c>
      <c r="J64" s="190"/>
      <c r="K64" s="122"/>
    </row>
    <row r="65" spans="1:12" x14ac:dyDescent="0.25">
      <c r="A65" s="195">
        <v>43835</v>
      </c>
      <c r="B65" s="115">
        <v>0.77083333333333337</v>
      </c>
      <c r="C65" s="116">
        <v>0.79166666666666663</v>
      </c>
      <c r="D65" s="194">
        <f t="shared" si="0"/>
        <v>29.999999999999893</v>
      </c>
      <c r="E65" s="189" t="s">
        <v>598</v>
      </c>
      <c r="F65" s="190"/>
      <c r="G65" s="189" t="s">
        <v>540</v>
      </c>
      <c r="H65" s="114" t="s">
        <v>479</v>
      </c>
      <c r="I65" s="114" t="s">
        <v>492</v>
      </c>
      <c r="J65" s="114" t="s">
        <v>427</v>
      </c>
      <c r="K65" s="194"/>
    </row>
    <row r="66" spans="1:12" hidden="1" x14ac:dyDescent="0.25">
      <c r="A66" s="195">
        <v>43835</v>
      </c>
      <c r="B66" s="115">
        <v>0.85416666666666663</v>
      </c>
      <c r="C66" s="116">
        <v>0.875</v>
      </c>
      <c r="D66" s="194">
        <f t="shared" si="0"/>
        <v>30.000000000000053</v>
      </c>
      <c r="E66" s="189" t="s">
        <v>599</v>
      </c>
      <c r="F66" s="190"/>
      <c r="G66" s="189" t="s">
        <v>540</v>
      </c>
      <c r="H66" s="114" t="s">
        <v>498</v>
      </c>
      <c r="I66" s="114" t="s">
        <v>507</v>
      </c>
      <c r="J66" s="114" t="s">
        <v>481</v>
      </c>
      <c r="K66" s="194"/>
    </row>
    <row r="67" spans="1:12" hidden="1" x14ac:dyDescent="0.25">
      <c r="A67" s="195">
        <v>43835</v>
      </c>
      <c r="B67" s="115">
        <v>0.88194444444444453</v>
      </c>
      <c r="C67" s="116">
        <v>0.90625</v>
      </c>
      <c r="D67" s="194">
        <f t="shared" ref="D67:D130" si="1">(IF(C67&gt;B67, C67-B67, 1-B67+C67))*24*60</f>
        <v>34.999999999999872</v>
      </c>
      <c r="E67" s="189" t="s">
        <v>600</v>
      </c>
      <c r="F67" s="190">
        <v>1</v>
      </c>
      <c r="G67" s="189" t="s">
        <v>540</v>
      </c>
      <c r="H67" s="114" t="s">
        <v>479</v>
      </c>
      <c r="I67" s="114" t="s">
        <v>489</v>
      </c>
      <c r="J67" s="114" t="s">
        <v>481</v>
      </c>
      <c r="K67" s="194"/>
    </row>
    <row r="68" spans="1:12" hidden="1" x14ac:dyDescent="0.25">
      <c r="A68" s="195">
        <v>43835</v>
      </c>
      <c r="B68" s="115">
        <v>0.9375</v>
      </c>
      <c r="C68" s="116">
        <v>0.95833333333333337</v>
      </c>
      <c r="D68" s="194">
        <f t="shared" si="1"/>
        <v>30.000000000000053</v>
      </c>
      <c r="E68" s="189" t="s">
        <v>601</v>
      </c>
      <c r="F68" s="190">
        <v>1</v>
      </c>
      <c r="G68" s="189" t="s">
        <v>540</v>
      </c>
      <c r="H68" s="114" t="s">
        <v>513</v>
      </c>
      <c r="I68" s="114" t="s">
        <v>550</v>
      </c>
      <c r="J68" s="114" t="s">
        <v>481</v>
      </c>
      <c r="K68" s="194"/>
    </row>
    <row r="69" spans="1:12" x14ac:dyDescent="0.25">
      <c r="A69" s="195">
        <v>43835</v>
      </c>
      <c r="B69" s="115">
        <v>1.7361111111111112E-2</v>
      </c>
      <c r="C69" s="116">
        <v>3.4722222222222224E-2</v>
      </c>
      <c r="D69" s="194">
        <f t="shared" si="1"/>
        <v>25</v>
      </c>
      <c r="E69" s="189" t="s">
        <v>602</v>
      </c>
      <c r="F69" s="190"/>
      <c r="G69" s="189" t="s">
        <v>540</v>
      </c>
      <c r="H69" s="114" t="s">
        <v>484</v>
      </c>
      <c r="I69" s="114" t="s">
        <v>492</v>
      </c>
      <c r="J69" s="114" t="s">
        <v>427</v>
      </c>
      <c r="K69" s="194"/>
      <c r="L69" s="113" t="s">
        <v>603</v>
      </c>
    </row>
    <row r="70" spans="1:12" hidden="1" x14ac:dyDescent="0.25">
      <c r="A70" s="195">
        <v>43836</v>
      </c>
      <c r="B70" s="115">
        <v>0.28125</v>
      </c>
      <c r="C70" s="116">
        <v>0.29166666666666669</v>
      </c>
      <c r="D70" s="122">
        <f t="shared" si="1"/>
        <v>15.000000000000027</v>
      </c>
      <c r="E70" s="189" t="s">
        <v>604</v>
      </c>
      <c r="F70" s="190"/>
      <c r="G70" s="189" t="s">
        <v>605</v>
      </c>
      <c r="H70" s="114" t="s">
        <v>513</v>
      </c>
      <c r="I70" s="190" t="s">
        <v>514</v>
      </c>
      <c r="J70" s="114" t="s">
        <v>481</v>
      </c>
      <c r="K70" s="122"/>
    </row>
    <row r="71" spans="1:12" hidden="1" x14ac:dyDescent="0.25">
      <c r="A71" s="195">
        <v>43836</v>
      </c>
      <c r="B71" s="115">
        <v>0.27083333333333331</v>
      </c>
      <c r="C71" s="116">
        <v>0.4861111111111111</v>
      </c>
      <c r="D71" s="122">
        <f t="shared" si="1"/>
        <v>310</v>
      </c>
      <c r="E71" s="189" t="s">
        <v>606</v>
      </c>
      <c r="F71" s="190"/>
      <c r="G71" s="189" t="s">
        <v>607</v>
      </c>
      <c r="H71" s="114" t="s">
        <v>479</v>
      </c>
      <c r="I71" s="114" t="s">
        <v>489</v>
      </c>
      <c r="J71" s="114" t="s">
        <v>481</v>
      </c>
      <c r="K71" s="122"/>
    </row>
    <row r="72" spans="1:12" hidden="1" x14ac:dyDescent="0.25">
      <c r="A72" s="195">
        <v>43836</v>
      </c>
      <c r="B72" s="115">
        <v>0.375</v>
      </c>
      <c r="C72" s="116">
        <v>0.3888888888888889</v>
      </c>
      <c r="D72" s="122">
        <f t="shared" si="1"/>
        <v>20.000000000000007</v>
      </c>
      <c r="E72" s="189" t="s">
        <v>608</v>
      </c>
      <c r="F72" s="190"/>
      <c r="G72" s="189" t="s">
        <v>609</v>
      </c>
      <c r="H72" s="114" t="s">
        <v>513</v>
      </c>
      <c r="I72" s="114" t="s">
        <v>582</v>
      </c>
      <c r="J72" s="114" t="s">
        <v>481</v>
      </c>
      <c r="K72" s="122"/>
    </row>
    <row r="73" spans="1:12" hidden="1" x14ac:dyDescent="0.25">
      <c r="A73" s="195">
        <v>43836</v>
      </c>
      <c r="B73" s="115">
        <v>0.41666666666666669</v>
      </c>
      <c r="C73" s="116">
        <v>0.4375</v>
      </c>
      <c r="D73" s="122">
        <f t="shared" si="1"/>
        <v>29.999999999999972</v>
      </c>
      <c r="E73" s="189" t="s">
        <v>610</v>
      </c>
      <c r="F73" s="190"/>
      <c r="G73" s="189" t="s">
        <v>588</v>
      </c>
      <c r="H73" s="114" t="s">
        <v>556</v>
      </c>
      <c r="I73" s="114" t="s">
        <v>489</v>
      </c>
      <c r="J73" s="114" t="s">
        <v>481</v>
      </c>
      <c r="K73" s="122"/>
    </row>
    <row r="74" spans="1:12" hidden="1" x14ac:dyDescent="0.25">
      <c r="A74" s="195">
        <v>43836</v>
      </c>
      <c r="B74" s="192">
        <v>0.58333333333333337</v>
      </c>
      <c r="C74" s="193">
        <v>0.61805555555555558</v>
      </c>
      <c r="D74" s="194">
        <f t="shared" si="1"/>
        <v>49.999999999999986</v>
      </c>
      <c r="E74" s="189" t="s">
        <v>611</v>
      </c>
      <c r="F74" s="190"/>
      <c r="G74" s="189" t="s">
        <v>586</v>
      </c>
      <c r="H74" s="190"/>
      <c r="I74" s="190"/>
      <c r="J74" s="190"/>
      <c r="K74" s="194"/>
    </row>
    <row r="75" spans="1:12" hidden="1" x14ac:dyDescent="0.25">
      <c r="A75" s="195">
        <v>43836</v>
      </c>
      <c r="B75" s="192">
        <v>0.64583333333333337</v>
      </c>
      <c r="C75" s="193">
        <v>0.6875</v>
      </c>
      <c r="D75" s="194">
        <f t="shared" si="1"/>
        <v>59.999999999999943</v>
      </c>
      <c r="E75" s="189" t="s">
        <v>612</v>
      </c>
      <c r="F75" s="190">
        <v>1</v>
      </c>
      <c r="G75" s="189" t="s">
        <v>586</v>
      </c>
      <c r="H75" s="190" t="s">
        <v>479</v>
      </c>
      <c r="I75" s="190" t="s">
        <v>489</v>
      </c>
      <c r="J75" s="190" t="s">
        <v>481</v>
      </c>
      <c r="K75" s="194"/>
    </row>
    <row r="76" spans="1:12" hidden="1" x14ac:dyDescent="0.25">
      <c r="A76" s="195">
        <v>43836</v>
      </c>
      <c r="B76" s="192">
        <v>0.47916666666666669</v>
      </c>
      <c r="C76" s="193">
        <v>0.5</v>
      </c>
      <c r="D76" s="194">
        <f t="shared" si="1"/>
        <v>29.999999999999972</v>
      </c>
      <c r="E76" s="189" t="s">
        <v>613</v>
      </c>
      <c r="F76" s="190"/>
      <c r="G76" s="189" t="s">
        <v>614</v>
      </c>
      <c r="H76" s="190" t="s">
        <v>484</v>
      </c>
      <c r="I76" s="190" t="s">
        <v>489</v>
      </c>
      <c r="J76" s="190" t="s">
        <v>481</v>
      </c>
      <c r="K76" s="194"/>
    </row>
    <row r="77" spans="1:12" hidden="1" x14ac:dyDescent="0.25">
      <c r="A77" s="195">
        <v>43836</v>
      </c>
      <c r="B77" s="115">
        <v>0.63194444444444442</v>
      </c>
      <c r="C77" s="116">
        <v>0.64583333333333337</v>
      </c>
      <c r="D77" s="122">
        <f t="shared" si="1"/>
        <v>20.000000000000089</v>
      </c>
      <c r="E77" s="189" t="s">
        <v>615</v>
      </c>
      <c r="F77" s="190">
        <v>1</v>
      </c>
      <c r="G77" s="189" t="s">
        <v>616</v>
      </c>
      <c r="H77" s="114" t="s">
        <v>498</v>
      </c>
      <c r="I77" s="114" t="s">
        <v>498</v>
      </c>
      <c r="J77" s="114" t="s">
        <v>481</v>
      </c>
      <c r="K77" s="122"/>
    </row>
    <row r="78" spans="1:12" hidden="1" x14ac:dyDescent="0.25">
      <c r="A78" s="195">
        <v>43836</v>
      </c>
      <c r="B78" s="115">
        <v>0.41666666666666669</v>
      </c>
      <c r="C78" s="116">
        <v>0.44791666666666669</v>
      </c>
      <c r="D78" s="122">
        <f t="shared" si="1"/>
        <v>45</v>
      </c>
      <c r="E78" s="189" t="s">
        <v>617</v>
      </c>
      <c r="F78" s="190"/>
      <c r="G78" s="189" t="s">
        <v>618</v>
      </c>
      <c r="H78" s="114" t="s">
        <v>498</v>
      </c>
      <c r="I78" s="114" t="s">
        <v>498</v>
      </c>
      <c r="J78" s="114" t="s">
        <v>481</v>
      </c>
      <c r="K78" s="122"/>
    </row>
    <row r="79" spans="1:12" hidden="1" x14ac:dyDescent="0.25">
      <c r="A79" s="195">
        <v>43836</v>
      </c>
      <c r="B79" s="115">
        <v>0.94444444444444453</v>
      </c>
      <c r="C79" s="116">
        <v>0.95833333333333337</v>
      </c>
      <c r="D79" s="194">
        <f t="shared" si="1"/>
        <v>19.999999999999929</v>
      </c>
      <c r="E79" s="189" t="s">
        <v>619</v>
      </c>
      <c r="F79" s="190"/>
      <c r="G79" s="189" t="s">
        <v>540</v>
      </c>
      <c r="H79" s="114" t="s">
        <v>513</v>
      </c>
      <c r="I79" s="114" t="s">
        <v>620</v>
      </c>
      <c r="J79" s="114" t="s">
        <v>481</v>
      </c>
      <c r="K79" s="194"/>
    </row>
    <row r="80" spans="1:12" hidden="1" x14ac:dyDescent="0.25">
      <c r="A80" s="195">
        <v>43836</v>
      </c>
      <c r="B80" s="115">
        <v>0.96527777777777779</v>
      </c>
      <c r="C80" s="116">
        <v>0.97916666666666663</v>
      </c>
      <c r="D80" s="194">
        <f t="shared" si="1"/>
        <v>19.999999999999929</v>
      </c>
      <c r="E80" s="189" t="s">
        <v>621</v>
      </c>
      <c r="F80" s="190"/>
      <c r="G80" s="189" t="s">
        <v>540</v>
      </c>
      <c r="H80" s="114" t="s">
        <v>498</v>
      </c>
      <c r="I80" s="114" t="s">
        <v>498</v>
      </c>
      <c r="J80" s="114" t="s">
        <v>481</v>
      </c>
      <c r="K80" s="194"/>
    </row>
    <row r="81" spans="1:11" hidden="1" x14ac:dyDescent="0.25">
      <c r="A81" s="195">
        <v>43836</v>
      </c>
      <c r="B81" s="115">
        <v>0.16666666666666666</v>
      </c>
      <c r="C81" s="116">
        <v>0.20833333333333334</v>
      </c>
      <c r="D81" s="194">
        <f t="shared" si="1"/>
        <v>60.000000000000028</v>
      </c>
      <c r="E81" s="189" t="s">
        <v>622</v>
      </c>
      <c r="F81" s="190">
        <v>1</v>
      </c>
      <c r="G81" s="189" t="s">
        <v>540</v>
      </c>
      <c r="K81" s="194"/>
    </row>
    <row r="82" spans="1:11" hidden="1" x14ac:dyDescent="0.25">
      <c r="A82" s="195">
        <v>43836</v>
      </c>
      <c r="B82" s="115">
        <v>0.96875</v>
      </c>
      <c r="C82" s="116">
        <v>0.97916666666666663</v>
      </c>
      <c r="D82" s="194">
        <f t="shared" si="1"/>
        <v>14.999999999999947</v>
      </c>
      <c r="E82" s="189" t="s">
        <v>623</v>
      </c>
      <c r="F82" s="190"/>
      <c r="G82" s="189" t="s">
        <v>596</v>
      </c>
      <c r="H82" s="114" t="s">
        <v>507</v>
      </c>
      <c r="I82" s="114" t="s">
        <v>531</v>
      </c>
      <c r="J82" s="114" t="s">
        <v>481</v>
      </c>
      <c r="K82" s="194"/>
    </row>
    <row r="83" spans="1:11" hidden="1" x14ac:dyDescent="0.25">
      <c r="A83" s="195">
        <v>43836</v>
      </c>
      <c r="B83" s="115">
        <v>0.70833333333333337</v>
      </c>
      <c r="C83" s="116">
        <v>0.71875</v>
      </c>
      <c r="D83" s="122">
        <f t="shared" si="1"/>
        <v>14.999999999999947</v>
      </c>
      <c r="E83" s="189" t="s">
        <v>624</v>
      </c>
      <c r="F83" s="190"/>
      <c r="G83" s="189" t="s">
        <v>625</v>
      </c>
      <c r="H83" s="114" t="s">
        <v>507</v>
      </c>
      <c r="I83" s="114" t="s">
        <v>570</v>
      </c>
      <c r="J83" s="114" t="s">
        <v>481</v>
      </c>
      <c r="K83" s="122"/>
    </row>
    <row r="84" spans="1:11" hidden="1" x14ac:dyDescent="0.25">
      <c r="A84" s="195">
        <v>43836</v>
      </c>
      <c r="B84" s="115">
        <v>0.33333333333333331</v>
      </c>
      <c r="C84" s="116">
        <v>0.34375</v>
      </c>
      <c r="D84" s="122">
        <f t="shared" si="1"/>
        <v>15.000000000000027</v>
      </c>
      <c r="E84" s="189" t="s">
        <v>626</v>
      </c>
      <c r="F84" s="190"/>
      <c r="G84" s="189" t="s">
        <v>530</v>
      </c>
      <c r="H84" s="114" t="s">
        <v>513</v>
      </c>
      <c r="I84" s="114" t="s">
        <v>514</v>
      </c>
      <c r="J84" s="114" t="s">
        <v>481</v>
      </c>
      <c r="K84" s="122"/>
    </row>
    <row r="85" spans="1:11" hidden="1" x14ac:dyDescent="0.25">
      <c r="A85" s="195">
        <v>43836</v>
      </c>
      <c r="B85" s="115">
        <v>0.34375</v>
      </c>
      <c r="C85" s="116">
        <v>0.35416666666666669</v>
      </c>
      <c r="D85" s="122">
        <f t="shared" si="1"/>
        <v>15.000000000000027</v>
      </c>
      <c r="E85" s="189" t="s">
        <v>627</v>
      </c>
      <c r="F85" s="190"/>
      <c r="G85" s="189" t="s">
        <v>530</v>
      </c>
      <c r="H85" s="114" t="s">
        <v>513</v>
      </c>
      <c r="I85" s="114" t="s">
        <v>550</v>
      </c>
      <c r="J85" s="114" t="s">
        <v>481</v>
      </c>
      <c r="K85" s="122"/>
    </row>
    <row r="86" spans="1:11" s="110" customFormat="1" x14ac:dyDescent="0.25">
      <c r="A86" s="195">
        <v>43836</v>
      </c>
      <c r="B86" s="192">
        <v>0.4375</v>
      </c>
      <c r="C86" s="193">
        <v>0.4513888888888889</v>
      </c>
      <c r="D86" s="194">
        <f t="shared" si="1"/>
        <v>20.000000000000007</v>
      </c>
      <c r="E86" s="189" t="s">
        <v>628</v>
      </c>
      <c r="F86" s="190">
        <v>1</v>
      </c>
      <c r="G86" s="189"/>
      <c r="H86" s="190" t="s">
        <v>507</v>
      </c>
      <c r="I86" s="190" t="s">
        <v>531</v>
      </c>
      <c r="J86" s="190" t="s">
        <v>427</v>
      </c>
      <c r="K86" s="189"/>
    </row>
    <row r="87" spans="1:11" s="110" customFormat="1" x14ac:dyDescent="0.25">
      <c r="A87" s="195">
        <v>43836</v>
      </c>
      <c r="B87" s="192">
        <v>0.27083333333333331</v>
      </c>
      <c r="C87" s="193">
        <v>0.29166666666666669</v>
      </c>
      <c r="D87" s="194">
        <f t="shared" si="1"/>
        <v>30.000000000000053</v>
      </c>
      <c r="E87" s="189" t="s">
        <v>629</v>
      </c>
      <c r="F87" s="190">
        <v>1</v>
      </c>
      <c r="G87" s="189"/>
      <c r="H87" s="190" t="s">
        <v>507</v>
      </c>
      <c r="I87" s="190" t="s">
        <v>570</v>
      </c>
      <c r="J87" s="190" t="s">
        <v>427</v>
      </c>
      <c r="K87" s="189"/>
    </row>
    <row r="88" spans="1:11" hidden="1" x14ac:dyDescent="0.25">
      <c r="A88" s="172">
        <v>43837</v>
      </c>
      <c r="B88" s="115">
        <v>0.375</v>
      </c>
      <c r="C88" s="116">
        <v>0.70833333333333337</v>
      </c>
      <c r="D88" s="122">
        <f t="shared" si="1"/>
        <v>480</v>
      </c>
      <c r="E88" s="189" t="s">
        <v>630</v>
      </c>
      <c r="F88" s="190"/>
      <c r="G88" s="189" t="s">
        <v>631</v>
      </c>
      <c r="K88" s="122"/>
    </row>
    <row r="89" spans="1:11" hidden="1" x14ac:dyDescent="0.25">
      <c r="A89" s="172">
        <v>43837</v>
      </c>
      <c r="B89" s="115">
        <v>0.27083333333333331</v>
      </c>
      <c r="C89" s="116">
        <v>0.70833333333333337</v>
      </c>
      <c r="D89" s="122">
        <f t="shared" si="1"/>
        <v>630.00000000000011</v>
      </c>
      <c r="E89" s="189" t="s">
        <v>632</v>
      </c>
      <c r="F89" s="190">
        <v>1</v>
      </c>
      <c r="G89" s="189"/>
      <c r="H89" s="114" t="s">
        <v>507</v>
      </c>
      <c r="I89" s="114" t="s">
        <v>633</v>
      </c>
      <c r="K89" s="122"/>
    </row>
    <row r="90" spans="1:11" hidden="1" x14ac:dyDescent="0.25">
      <c r="A90" s="172">
        <v>43837</v>
      </c>
      <c r="B90" s="115">
        <v>0.29166666666666669</v>
      </c>
      <c r="C90" s="116">
        <v>0.70833333333333337</v>
      </c>
      <c r="D90" s="122">
        <f t="shared" si="1"/>
        <v>600</v>
      </c>
      <c r="E90" s="189" t="s">
        <v>634</v>
      </c>
      <c r="F90" s="190"/>
      <c r="G90" s="189" t="s">
        <v>614</v>
      </c>
      <c r="K90" s="122"/>
    </row>
    <row r="91" spans="1:11" hidden="1" x14ac:dyDescent="0.25">
      <c r="A91" s="172">
        <v>43837</v>
      </c>
      <c r="B91" s="115">
        <v>0.45833333333333331</v>
      </c>
      <c r="C91" s="116">
        <v>0.47916666666666669</v>
      </c>
      <c r="D91" s="122">
        <f t="shared" si="1"/>
        <v>30.000000000000053</v>
      </c>
      <c r="E91" s="189" t="s">
        <v>635</v>
      </c>
      <c r="F91" s="190"/>
      <c r="G91" s="189" t="s">
        <v>636</v>
      </c>
      <c r="H91" s="114" t="s">
        <v>513</v>
      </c>
      <c r="I91" s="114" t="s">
        <v>519</v>
      </c>
      <c r="J91" s="114" t="s">
        <v>481</v>
      </c>
      <c r="K91" s="122"/>
    </row>
    <row r="92" spans="1:11" hidden="1" x14ac:dyDescent="0.25">
      <c r="A92" s="172">
        <v>43837</v>
      </c>
      <c r="B92" s="115">
        <v>0.46527777777777773</v>
      </c>
      <c r="C92" s="116">
        <v>0.47222222222222227</v>
      </c>
      <c r="D92" s="122">
        <f t="shared" si="1"/>
        <v>10.000000000000124</v>
      </c>
      <c r="E92" s="189" t="s">
        <v>637</v>
      </c>
      <c r="F92" s="190">
        <v>1</v>
      </c>
      <c r="G92" s="189" t="s">
        <v>638</v>
      </c>
      <c r="H92" s="114" t="s">
        <v>498</v>
      </c>
      <c r="I92" s="114" t="s">
        <v>541</v>
      </c>
      <c r="J92" s="114" t="s">
        <v>481</v>
      </c>
      <c r="K92" s="122"/>
    </row>
    <row r="93" spans="1:11" hidden="1" x14ac:dyDescent="0.25">
      <c r="A93" s="172">
        <v>43837</v>
      </c>
      <c r="B93" s="115">
        <v>0.61111111111111105</v>
      </c>
      <c r="C93" s="116">
        <v>0.625</v>
      </c>
      <c r="D93" s="122">
        <f t="shared" si="1"/>
        <v>20.000000000000089</v>
      </c>
      <c r="E93" s="189" t="s">
        <v>639</v>
      </c>
      <c r="F93" s="190">
        <v>1</v>
      </c>
      <c r="G93" s="189" t="s">
        <v>640</v>
      </c>
      <c r="H93" s="114" t="s">
        <v>498</v>
      </c>
      <c r="I93" s="114" t="s">
        <v>641</v>
      </c>
      <c r="J93" s="114" t="s">
        <v>481</v>
      </c>
      <c r="K93" s="122"/>
    </row>
    <row r="94" spans="1:11" ht="30" x14ac:dyDescent="0.25">
      <c r="A94" s="172">
        <v>43837</v>
      </c>
      <c r="B94" s="115">
        <v>0.26041666666666669</v>
      </c>
      <c r="C94" s="116">
        <v>0.28125</v>
      </c>
      <c r="D94" s="122">
        <f t="shared" si="1"/>
        <v>29.999999999999972</v>
      </c>
      <c r="E94" s="189" t="s">
        <v>642</v>
      </c>
      <c r="F94" s="190"/>
      <c r="G94" s="189" t="s">
        <v>643</v>
      </c>
      <c r="H94" s="114" t="s">
        <v>507</v>
      </c>
      <c r="I94" s="114" t="s">
        <v>531</v>
      </c>
      <c r="J94" s="114" t="s">
        <v>427</v>
      </c>
      <c r="K94" s="122"/>
    </row>
    <row r="95" spans="1:11" x14ac:dyDescent="0.25">
      <c r="A95" s="172">
        <v>43837</v>
      </c>
      <c r="B95" s="115">
        <v>0.3125</v>
      </c>
      <c r="C95" s="116">
        <v>0.33333333333333331</v>
      </c>
      <c r="D95" s="122">
        <f t="shared" si="1"/>
        <v>29.999999999999972</v>
      </c>
      <c r="E95" s="189" t="s">
        <v>644</v>
      </c>
      <c r="F95" s="190"/>
      <c r="G95" s="189" t="s">
        <v>596</v>
      </c>
      <c r="H95" s="114" t="s">
        <v>507</v>
      </c>
      <c r="I95" s="114" t="s">
        <v>570</v>
      </c>
      <c r="J95" s="114" t="s">
        <v>427</v>
      </c>
      <c r="K95" s="122"/>
    </row>
    <row r="96" spans="1:11" x14ac:dyDescent="0.25">
      <c r="A96" s="172">
        <v>43837</v>
      </c>
      <c r="B96" s="115">
        <v>0.66666666666666663</v>
      </c>
      <c r="C96" s="116">
        <v>0.6875</v>
      </c>
      <c r="D96" s="122">
        <f t="shared" si="1"/>
        <v>30.000000000000053</v>
      </c>
      <c r="E96" s="189" t="s">
        <v>644</v>
      </c>
      <c r="F96" s="190"/>
      <c r="G96" s="189"/>
      <c r="H96" s="114" t="s">
        <v>507</v>
      </c>
      <c r="I96" s="114" t="s">
        <v>531</v>
      </c>
      <c r="J96" s="114" t="s">
        <v>427</v>
      </c>
      <c r="K96" s="122"/>
    </row>
    <row r="97" spans="1:11" hidden="1" x14ac:dyDescent="0.25">
      <c r="A97" s="172">
        <v>43838</v>
      </c>
      <c r="B97" s="115">
        <v>0.60416666666666663</v>
      </c>
      <c r="C97" s="116">
        <v>0.6875</v>
      </c>
      <c r="D97" s="122">
        <f t="shared" si="1"/>
        <v>120.00000000000006</v>
      </c>
      <c r="E97" s="189" t="s">
        <v>645</v>
      </c>
      <c r="F97" s="190"/>
      <c r="G97" s="189" t="s">
        <v>646</v>
      </c>
      <c r="K97" s="122"/>
    </row>
    <row r="98" spans="1:11" ht="30" hidden="1" x14ac:dyDescent="0.25">
      <c r="A98" s="172">
        <v>43838</v>
      </c>
      <c r="B98" s="115">
        <v>0.27083333333333331</v>
      </c>
      <c r="C98" s="116">
        <v>0.70833333333333337</v>
      </c>
      <c r="D98" s="194">
        <f t="shared" si="1"/>
        <v>630.00000000000011</v>
      </c>
      <c r="E98" s="189" t="s">
        <v>647</v>
      </c>
      <c r="F98" s="190">
        <v>1</v>
      </c>
      <c r="G98" s="189"/>
      <c r="H98" s="114" t="s">
        <v>507</v>
      </c>
      <c r="I98" s="114" t="s">
        <v>633</v>
      </c>
      <c r="K98" s="194"/>
    </row>
    <row r="99" spans="1:11" hidden="1" x14ac:dyDescent="0.25">
      <c r="A99" s="172">
        <v>43838</v>
      </c>
      <c r="B99" s="115">
        <v>0.375</v>
      </c>
      <c r="C99" s="116">
        <v>0.39583333333333331</v>
      </c>
      <c r="D99" s="122">
        <f t="shared" si="1"/>
        <v>29.999999999999972</v>
      </c>
      <c r="E99" s="189" t="s">
        <v>648</v>
      </c>
      <c r="F99" s="190"/>
      <c r="G99" s="189" t="s">
        <v>616</v>
      </c>
      <c r="H99" s="114" t="s">
        <v>498</v>
      </c>
      <c r="I99" s="114" t="s">
        <v>541</v>
      </c>
      <c r="J99" s="114" t="s">
        <v>481</v>
      </c>
      <c r="K99" s="122"/>
    </row>
    <row r="100" spans="1:11" hidden="1" x14ac:dyDescent="0.25">
      <c r="A100" s="172">
        <v>43838</v>
      </c>
      <c r="B100" s="115">
        <v>0.5</v>
      </c>
      <c r="C100" s="116">
        <v>0.51388888888888895</v>
      </c>
      <c r="D100" s="122">
        <f t="shared" si="1"/>
        <v>20.000000000000089</v>
      </c>
      <c r="E100" s="189" t="s">
        <v>649</v>
      </c>
      <c r="F100" s="190"/>
      <c r="G100" s="189" t="s">
        <v>501</v>
      </c>
      <c r="H100" s="114" t="s">
        <v>498</v>
      </c>
      <c r="I100" s="114" t="s">
        <v>507</v>
      </c>
      <c r="J100" s="114" t="s">
        <v>481</v>
      </c>
      <c r="K100" s="122"/>
    </row>
    <row r="101" spans="1:11" hidden="1" x14ac:dyDescent="0.25">
      <c r="A101" s="172">
        <v>43838</v>
      </c>
      <c r="B101" s="115">
        <v>0.52083333333333337</v>
      </c>
      <c r="C101" s="116">
        <v>0.54166666666666663</v>
      </c>
      <c r="D101" s="122">
        <f t="shared" si="1"/>
        <v>29.999999999999893</v>
      </c>
      <c r="E101" s="189" t="s">
        <v>650</v>
      </c>
      <c r="F101" s="190">
        <v>1</v>
      </c>
      <c r="G101" s="189" t="s">
        <v>651</v>
      </c>
      <c r="H101" s="114" t="s">
        <v>498</v>
      </c>
      <c r="I101" s="114" t="s">
        <v>541</v>
      </c>
      <c r="J101" s="114" t="s">
        <v>481</v>
      </c>
      <c r="K101" s="122"/>
    </row>
    <row r="102" spans="1:11" hidden="1" x14ac:dyDescent="0.25">
      <c r="A102" s="172">
        <v>43838</v>
      </c>
      <c r="B102" s="115">
        <v>0.77083333333333337</v>
      </c>
      <c r="C102" s="116">
        <v>0.85416666666666663</v>
      </c>
      <c r="D102" s="122">
        <f t="shared" si="1"/>
        <v>119.99999999999989</v>
      </c>
      <c r="E102" s="189" t="s">
        <v>652</v>
      </c>
      <c r="F102" s="190"/>
      <c r="G102" s="189" t="s">
        <v>540</v>
      </c>
      <c r="H102" s="114" t="s">
        <v>479</v>
      </c>
      <c r="I102" s="114" t="s">
        <v>492</v>
      </c>
      <c r="J102" s="114" t="s">
        <v>481</v>
      </c>
      <c r="K102" s="122"/>
    </row>
    <row r="103" spans="1:11" hidden="1" x14ac:dyDescent="0.25">
      <c r="A103" s="172">
        <v>43838</v>
      </c>
      <c r="B103" s="115">
        <v>0.875</v>
      </c>
      <c r="C103" s="116">
        <v>0.91666666666666663</v>
      </c>
      <c r="D103" s="122">
        <f t="shared" si="1"/>
        <v>59.999999999999943</v>
      </c>
      <c r="E103" s="170" t="s">
        <v>653</v>
      </c>
      <c r="F103" s="190"/>
      <c r="G103" s="189" t="s">
        <v>540</v>
      </c>
      <c r="H103" s="114" t="s">
        <v>484</v>
      </c>
      <c r="I103" s="114" t="s">
        <v>492</v>
      </c>
      <c r="J103" s="114" t="s">
        <v>481</v>
      </c>
      <c r="K103" s="122"/>
    </row>
    <row r="104" spans="1:11" hidden="1" x14ac:dyDescent="0.25">
      <c r="A104" s="172">
        <v>43838</v>
      </c>
      <c r="B104" s="115">
        <v>6.9444444444444441E-3</v>
      </c>
      <c r="C104" s="116">
        <v>1.3888888888888888E-2</v>
      </c>
      <c r="D104" s="122">
        <f t="shared" si="1"/>
        <v>10</v>
      </c>
      <c r="E104" s="189" t="s">
        <v>573</v>
      </c>
      <c r="F104" s="190"/>
      <c r="G104" s="189" t="s">
        <v>540</v>
      </c>
      <c r="H104" s="114" t="s">
        <v>513</v>
      </c>
      <c r="I104" s="114" t="s">
        <v>514</v>
      </c>
      <c r="J104" s="114" t="s">
        <v>481</v>
      </c>
      <c r="K104" s="122"/>
    </row>
    <row r="105" spans="1:11" ht="30" x14ac:dyDescent="0.25">
      <c r="A105" s="172">
        <v>43838</v>
      </c>
      <c r="B105" s="115">
        <v>0.19791666666666666</v>
      </c>
      <c r="C105" s="116">
        <v>0.22222222222222221</v>
      </c>
      <c r="D105" s="122">
        <f t="shared" si="1"/>
        <v>34.999999999999993</v>
      </c>
      <c r="E105" s="189" t="s">
        <v>654</v>
      </c>
      <c r="F105" s="190"/>
      <c r="G105" s="189" t="s">
        <v>540</v>
      </c>
      <c r="H105" s="114" t="s">
        <v>495</v>
      </c>
      <c r="I105" s="114" t="s">
        <v>492</v>
      </c>
      <c r="J105" s="114" t="s">
        <v>427</v>
      </c>
      <c r="K105" s="122"/>
    </row>
    <row r="106" spans="1:11" x14ac:dyDescent="0.25">
      <c r="A106" s="172">
        <v>43839</v>
      </c>
      <c r="B106" s="115">
        <v>0.29166666666666669</v>
      </c>
      <c r="C106" s="116">
        <v>0.3125</v>
      </c>
      <c r="D106" s="194">
        <f t="shared" si="1"/>
        <v>29.999999999999972</v>
      </c>
      <c r="E106" s="189" t="s">
        <v>655</v>
      </c>
      <c r="F106" s="190"/>
      <c r="G106" s="189" t="s">
        <v>656</v>
      </c>
      <c r="H106" s="114" t="s">
        <v>513</v>
      </c>
      <c r="I106" s="114" t="s">
        <v>553</v>
      </c>
      <c r="J106" s="114" t="s">
        <v>427</v>
      </c>
      <c r="K106" s="194"/>
    </row>
    <row r="107" spans="1:11" hidden="1" x14ac:dyDescent="0.25">
      <c r="A107" s="172">
        <v>43839</v>
      </c>
      <c r="B107" s="115">
        <v>0.27083333333333331</v>
      </c>
      <c r="C107" s="116">
        <v>0.375</v>
      </c>
      <c r="D107" s="194">
        <f t="shared" si="1"/>
        <v>150.00000000000003</v>
      </c>
      <c r="E107" s="189" t="s">
        <v>657</v>
      </c>
      <c r="F107" s="190"/>
      <c r="G107" s="189" t="s">
        <v>658</v>
      </c>
      <c r="H107" s="114" t="s">
        <v>484</v>
      </c>
      <c r="I107" s="114" t="s">
        <v>492</v>
      </c>
      <c r="J107" s="114" t="s">
        <v>481</v>
      </c>
      <c r="K107" s="194"/>
    </row>
    <row r="108" spans="1:11" hidden="1" x14ac:dyDescent="0.25">
      <c r="A108" s="172">
        <v>43839</v>
      </c>
      <c r="B108" s="115">
        <v>0.27083333333333331</v>
      </c>
      <c r="C108" s="116">
        <v>0.70833333333333337</v>
      </c>
      <c r="D108" s="194">
        <f t="shared" si="1"/>
        <v>630.00000000000011</v>
      </c>
      <c r="E108" s="189" t="s">
        <v>632</v>
      </c>
      <c r="F108" s="190">
        <v>1</v>
      </c>
      <c r="G108" s="189"/>
      <c r="H108" s="114" t="s">
        <v>507</v>
      </c>
      <c r="I108" s="114" t="s">
        <v>633</v>
      </c>
      <c r="K108" s="194"/>
    </row>
    <row r="109" spans="1:11" hidden="1" x14ac:dyDescent="0.25">
      <c r="A109" s="172">
        <v>43839</v>
      </c>
      <c r="B109" s="115">
        <v>0.375</v>
      </c>
      <c r="C109" s="116">
        <v>0.46875</v>
      </c>
      <c r="D109" s="122">
        <f t="shared" si="1"/>
        <v>135</v>
      </c>
      <c r="E109" s="189" t="s">
        <v>659</v>
      </c>
      <c r="F109" s="190"/>
      <c r="G109" s="189" t="s">
        <v>501</v>
      </c>
      <c r="H109" s="114" t="s">
        <v>498</v>
      </c>
      <c r="I109" s="114" t="s">
        <v>568</v>
      </c>
      <c r="J109" s="114" t="s">
        <v>481</v>
      </c>
      <c r="K109" s="122"/>
    </row>
    <row r="110" spans="1:11" hidden="1" x14ac:dyDescent="0.25">
      <c r="A110" s="172">
        <v>43839</v>
      </c>
      <c r="B110" s="115">
        <v>0.50694444444444442</v>
      </c>
      <c r="C110" s="116">
        <v>0.53472222222222221</v>
      </c>
      <c r="D110" s="122">
        <f t="shared" si="1"/>
        <v>40.000000000000014</v>
      </c>
      <c r="E110" s="189" t="s">
        <v>660</v>
      </c>
      <c r="F110" s="190"/>
      <c r="G110" s="189" t="s">
        <v>501</v>
      </c>
      <c r="H110" s="114" t="s">
        <v>498</v>
      </c>
      <c r="I110" s="114" t="s">
        <v>498</v>
      </c>
      <c r="J110" s="114" t="s">
        <v>481</v>
      </c>
      <c r="K110" s="122"/>
    </row>
    <row r="111" spans="1:11" hidden="1" x14ac:dyDescent="0.25">
      <c r="A111" s="172">
        <v>43839</v>
      </c>
      <c r="B111" s="115">
        <v>0.8125</v>
      </c>
      <c r="C111" s="116">
        <v>0.83333333333333337</v>
      </c>
      <c r="D111" s="122">
        <f t="shared" si="1"/>
        <v>30.000000000000053</v>
      </c>
      <c r="E111" s="189" t="s">
        <v>661</v>
      </c>
      <c r="F111" s="190"/>
      <c r="G111" s="189" t="s">
        <v>540</v>
      </c>
      <c r="H111" s="114" t="s">
        <v>498</v>
      </c>
      <c r="I111" s="114" t="s">
        <v>507</v>
      </c>
      <c r="J111" s="114" t="s">
        <v>481</v>
      </c>
      <c r="K111" s="122"/>
    </row>
    <row r="112" spans="1:11" hidden="1" x14ac:dyDescent="0.25">
      <c r="A112" s="172">
        <v>43839</v>
      </c>
      <c r="B112" s="115">
        <v>0.85416666666666663</v>
      </c>
      <c r="C112" s="116">
        <v>0.875</v>
      </c>
      <c r="D112" s="122">
        <f t="shared" si="1"/>
        <v>30.000000000000053</v>
      </c>
      <c r="E112" s="189" t="s">
        <v>662</v>
      </c>
      <c r="F112" s="190"/>
      <c r="G112" s="189" t="s">
        <v>540</v>
      </c>
      <c r="H112" s="114" t="s">
        <v>479</v>
      </c>
      <c r="I112" s="114" t="s">
        <v>492</v>
      </c>
      <c r="J112" s="114" t="s">
        <v>481</v>
      </c>
      <c r="K112" s="122"/>
    </row>
    <row r="113" spans="1:11" hidden="1" x14ac:dyDescent="0.25">
      <c r="A113" s="172">
        <v>43839</v>
      </c>
      <c r="B113" s="115">
        <v>0.97916666666666663</v>
      </c>
      <c r="C113" s="116">
        <v>0</v>
      </c>
      <c r="D113" s="122">
        <f t="shared" si="1"/>
        <v>30.000000000000053</v>
      </c>
      <c r="E113" s="189" t="s">
        <v>663</v>
      </c>
      <c r="F113" s="190"/>
      <c r="G113" s="189" t="s">
        <v>540</v>
      </c>
      <c r="H113" s="114" t="s">
        <v>513</v>
      </c>
      <c r="I113" s="114" t="s">
        <v>519</v>
      </c>
      <c r="J113" s="114" t="s">
        <v>481</v>
      </c>
      <c r="K113" s="122"/>
    </row>
    <row r="114" spans="1:11" x14ac:dyDescent="0.25">
      <c r="A114" s="172">
        <v>43839</v>
      </c>
      <c r="B114" s="115">
        <v>0.28819444444444448</v>
      </c>
      <c r="C114" s="116">
        <v>0.2986111111111111</v>
      </c>
      <c r="D114" s="122">
        <f t="shared" si="1"/>
        <v>14.999999999999947</v>
      </c>
      <c r="E114" s="189" t="s">
        <v>664</v>
      </c>
      <c r="F114" s="190"/>
      <c r="G114" s="189" t="s">
        <v>596</v>
      </c>
      <c r="H114" s="114" t="s">
        <v>507</v>
      </c>
      <c r="I114" s="114" t="s">
        <v>570</v>
      </c>
      <c r="J114" s="114" t="s">
        <v>427</v>
      </c>
      <c r="K114" s="122"/>
    </row>
    <row r="115" spans="1:11" ht="30" hidden="1" x14ac:dyDescent="0.25">
      <c r="A115" s="172">
        <v>43839</v>
      </c>
      <c r="B115" s="115">
        <v>0.31597222222222221</v>
      </c>
      <c r="C115" s="116">
        <v>0.3263888888888889</v>
      </c>
      <c r="D115" s="122">
        <f t="shared" si="1"/>
        <v>15.000000000000027</v>
      </c>
      <c r="E115" s="189" t="s">
        <v>665</v>
      </c>
      <c r="F115" s="190"/>
      <c r="G115" s="189" t="s">
        <v>596</v>
      </c>
      <c r="H115" s="114" t="s">
        <v>507</v>
      </c>
      <c r="I115" s="114" t="s">
        <v>570</v>
      </c>
      <c r="J115" s="114" t="s">
        <v>481</v>
      </c>
      <c r="K115" s="122"/>
    </row>
    <row r="116" spans="1:11" x14ac:dyDescent="0.25">
      <c r="A116" s="172">
        <v>43839</v>
      </c>
      <c r="B116" s="115">
        <v>0.3125</v>
      </c>
      <c r="C116" s="116">
        <v>0.3298611111111111</v>
      </c>
      <c r="D116" s="122">
        <f t="shared" si="1"/>
        <v>24.999999999999993</v>
      </c>
      <c r="E116" s="189" t="s">
        <v>666</v>
      </c>
      <c r="F116" s="190"/>
      <c r="G116" s="189"/>
      <c r="H116" s="190" t="s">
        <v>507</v>
      </c>
      <c r="I116" s="190" t="s">
        <v>531</v>
      </c>
      <c r="J116" s="114" t="s">
        <v>427</v>
      </c>
      <c r="K116" s="122"/>
    </row>
    <row r="117" spans="1:11" ht="30" hidden="1" x14ac:dyDescent="0.25">
      <c r="A117" s="172">
        <v>43840</v>
      </c>
      <c r="B117" s="115">
        <v>0.27083333333333331</v>
      </c>
      <c r="C117" s="116">
        <v>0.5625</v>
      </c>
      <c r="D117" s="122">
        <f t="shared" si="1"/>
        <v>420</v>
      </c>
      <c r="E117" s="189" t="s">
        <v>667</v>
      </c>
      <c r="F117" s="190"/>
      <c r="G117" s="189" t="s">
        <v>668</v>
      </c>
      <c r="H117" s="114" t="s">
        <v>513</v>
      </c>
      <c r="I117" s="114" t="s">
        <v>514</v>
      </c>
      <c r="J117" s="114" t="s">
        <v>481</v>
      </c>
      <c r="K117" s="122"/>
    </row>
    <row r="118" spans="1:11" hidden="1" x14ac:dyDescent="0.25">
      <c r="A118" s="172">
        <v>43840</v>
      </c>
      <c r="B118" s="115">
        <v>0.375</v>
      </c>
      <c r="C118" s="116">
        <v>0.58333333333333337</v>
      </c>
      <c r="D118" s="122">
        <f t="shared" si="1"/>
        <v>300.00000000000006</v>
      </c>
      <c r="E118" s="189" t="s">
        <v>669</v>
      </c>
      <c r="F118" s="190">
        <v>1</v>
      </c>
      <c r="G118" s="189" t="s">
        <v>581</v>
      </c>
      <c r="K118" s="122"/>
    </row>
    <row r="119" spans="1:11" ht="30" hidden="1" x14ac:dyDescent="0.25">
      <c r="A119" s="172">
        <v>43840</v>
      </c>
      <c r="B119" s="115">
        <v>0.60416666666666663</v>
      </c>
      <c r="C119" s="116">
        <v>0.70833333333333337</v>
      </c>
      <c r="D119" s="122">
        <f t="shared" si="1"/>
        <v>150.00000000000011</v>
      </c>
      <c r="E119" s="189" t="s">
        <v>670</v>
      </c>
      <c r="F119" s="190"/>
      <c r="G119" s="189" t="s">
        <v>560</v>
      </c>
      <c r="H119" s="114" t="s">
        <v>484</v>
      </c>
      <c r="I119" s="114" t="s">
        <v>492</v>
      </c>
      <c r="J119" s="114" t="s">
        <v>481</v>
      </c>
      <c r="K119" s="122"/>
    </row>
    <row r="120" spans="1:11" hidden="1" x14ac:dyDescent="0.25">
      <c r="A120" s="172">
        <v>43840</v>
      </c>
      <c r="B120" s="115">
        <v>0.60416666666666663</v>
      </c>
      <c r="C120" s="116">
        <v>0.70833333333333337</v>
      </c>
      <c r="D120" s="122">
        <f t="shared" si="1"/>
        <v>150.00000000000011</v>
      </c>
      <c r="E120" s="189" t="s">
        <v>671</v>
      </c>
      <c r="F120" s="190"/>
      <c r="G120" s="189" t="s">
        <v>672</v>
      </c>
      <c r="H120" s="114" t="s">
        <v>495</v>
      </c>
      <c r="I120" s="114" t="s">
        <v>492</v>
      </c>
      <c r="J120" s="114" t="s">
        <v>481</v>
      </c>
      <c r="K120" s="122"/>
    </row>
    <row r="121" spans="1:11" hidden="1" x14ac:dyDescent="0.25">
      <c r="A121" s="172">
        <v>43840</v>
      </c>
      <c r="B121" s="115">
        <v>0.26041666666666669</v>
      </c>
      <c r="C121" s="116">
        <v>0.28125</v>
      </c>
      <c r="D121" s="122">
        <f t="shared" si="1"/>
        <v>29.999999999999972</v>
      </c>
      <c r="E121" s="189" t="s">
        <v>673</v>
      </c>
      <c r="F121" s="190"/>
      <c r="G121" s="189" t="s">
        <v>674</v>
      </c>
      <c r="H121" s="114" t="s">
        <v>484</v>
      </c>
      <c r="I121" s="114" t="s">
        <v>492</v>
      </c>
      <c r="J121" s="114" t="s">
        <v>481</v>
      </c>
      <c r="K121" s="122"/>
    </row>
    <row r="122" spans="1:11" hidden="1" x14ac:dyDescent="0.25">
      <c r="A122" s="172">
        <v>43840</v>
      </c>
      <c r="B122" s="115">
        <v>0.3125</v>
      </c>
      <c r="C122" s="116">
        <v>0.33333333333333331</v>
      </c>
      <c r="D122" s="122">
        <f t="shared" si="1"/>
        <v>29.999999999999972</v>
      </c>
      <c r="E122" s="189" t="s">
        <v>675</v>
      </c>
      <c r="F122" s="190"/>
      <c r="G122" s="189" t="s">
        <v>676</v>
      </c>
      <c r="H122" s="114" t="s">
        <v>513</v>
      </c>
      <c r="I122" s="114" t="s">
        <v>519</v>
      </c>
      <c r="J122" s="114" t="s">
        <v>481</v>
      </c>
      <c r="K122" s="122"/>
    </row>
    <row r="123" spans="1:11" hidden="1" x14ac:dyDescent="0.25">
      <c r="A123" s="172">
        <v>43840</v>
      </c>
      <c r="B123" s="115">
        <v>0.29166666666666669</v>
      </c>
      <c r="C123" s="116">
        <v>0.58333333333333337</v>
      </c>
      <c r="D123" s="194">
        <f t="shared" si="1"/>
        <v>420</v>
      </c>
      <c r="E123" s="189" t="s">
        <v>677</v>
      </c>
      <c r="F123" s="190"/>
      <c r="G123" s="189" t="s">
        <v>678</v>
      </c>
      <c r="H123" s="114" t="s">
        <v>479</v>
      </c>
      <c r="I123" s="114" t="s">
        <v>492</v>
      </c>
      <c r="J123" s="114" t="s">
        <v>481</v>
      </c>
      <c r="K123" s="122"/>
    </row>
    <row r="124" spans="1:11" ht="30" hidden="1" x14ac:dyDescent="0.25">
      <c r="A124" s="172">
        <v>43840</v>
      </c>
      <c r="B124" s="115">
        <v>0.28125</v>
      </c>
      <c r="C124" s="116">
        <v>0.31944444444444448</v>
      </c>
      <c r="D124" s="122">
        <f t="shared" si="1"/>
        <v>55.000000000000043</v>
      </c>
      <c r="E124" s="189" t="s">
        <v>679</v>
      </c>
      <c r="F124" s="190"/>
      <c r="G124" s="189" t="s">
        <v>680</v>
      </c>
      <c r="H124" s="114" t="s">
        <v>498</v>
      </c>
      <c r="I124" s="114" t="s">
        <v>507</v>
      </c>
      <c r="J124" s="114" t="s">
        <v>481</v>
      </c>
      <c r="K124" s="122"/>
    </row>
    <row r="125" spans="1:11" ht="30" hidden="1" x14ac:dyDescent="0.25">
      <c r="A125" s="172">
        <v>43840</v>
      </c>
      <c r="B125" s="115">
        <v>0.36458333333333331</v>
      </c>
      <c r="C125" s="116">
        <v>0.52430555555555558</v>
      </c>
      <c r="D125" s="122">
        <f t="shared" si="1"/>
        <v>230.00000000000006</v>
      </c>
      <c r="E125" s="189" t="s">
        <v>681</v>
      </c>
      <c r="F125" s="190"/>
      <c r="G125" s="189" t="s">
        <v>680</v>
      </c>
      <c r="H125" s="114" t="s">
        <v>498</v>
      </c>
      <c r="I125" s="114" t="s">
        <v>507</v>
      </c>
      <c r="J125" s="114" t="s">
        <v>481</v>
      </c>
      <c r="K125" s="122"/>
    </row>
    <row r="126" spans="1:11" ht="30" hidden="1" x14ac:dyDescent="0.25">
      <c r="A126" s="172">
        <v>43840</v>
      </c>
      <c r="B126" s="115">
        <v>0.54166666666666663</v>
      </c>
      <c r="C126" s="116">
        <v>0.5625</v>
      </c>
      <c r="D126" s="122">
        <f t="shared" si="1"/>
        <v>30.000000000000053</v>
      </c>
      <c r="E126" s="189" t="s">
        <v>682</v>
      </c>
      <c r="F126" s="190"/>
      <c r="G126" s="189" t="s">
        <v>680</v>
      </c>
      <c r="H126" s="114" t="s">
        <v>498</v>
      </c>
      <c r="I126" s="114" t="s">
        <v>498</v>
      </c>
      <c r="J126" s="114" t="s">
        <v>481</v>
      </c>
      <c r="K126" s="122"/>
    </row>
    <row r="127" spans="1:11" hidden="1" x14ac:dyDescent="0.25">
      <c r="A127" s="172">
        <v>43840</v>
      </c>
      <c r="B127" s="115">
        <v>0.52777777777777779</v>
      </c>
      <c r="C127" s="116">
        <v>0.54166666666666663</v>
      </c>
      <c r="D127" s="122">
        <f t="shared" si="1"/>
        <v>19.999999999999929</v>
      </c>
      <c r="E127" s="189" t="s">
        <v>683</v>
      </c>
      <c r="F127" s="190"/>
      <c r="G127" s="189" t="s">
        <v>684</v>
      </c>
      <c r="H127" s="114" t="s">
        <v>498</v>
      </c>
      <c r="I127" s="114" t="s">
        <v>498</v>
      </c>
      <c r="J127" s="114" t="s">
        <v>481</v>
      </c>
      <c r="K127" s="122"/>
    </row>
    <row r="128" spans="1:11" ht="30" hidden="1" x14ac:dyDescent="0.25">
      <c r="A128" s="172">
        <v>43840</v>
      </c>
      <c r="B128" s="115">
        <v>0.54861111111111105</v>
      </c>
      <c r="C128" s="116">
        <v>0.70833333333333337</v>
      </c>
      <c r="D128" s="122">
        <f t="shared" si="1"/>
        <v>230.00000000000014</v>
      </c>
      <c r="E128" s="189" t="s">
        <v>685</v>
      </c>
      <c r="F128" s="190"/>
      <c r="G128" s="189" t="s">
        <v>686</v>
      </c>
      <c r="H128" s="114" t="s">
        <v>498</v>
      </c>
      <c r="I128" s="114" t="s">
        <v>498</v>
      </c>
      <c r="J128" s="114" t="s">
        <v>481</v>
      </c>
      <c r="K128" s="122"/>
    </row>
    <row r="129" spans="1:11" hidden="1" x14ac:dyDescent="0.25">
      <c r="A129" s="172">
        <v>43840</v>
      </c>
      <c r="B129" s="115">
        <v>0.77083333333333337</v>
      </c>
      <c r="C129" s="116">
        <v>4.1666666666666664E-2</v>
      </c>
      <c r="D129" s="122">
        <f t="shared" si="1"/>
        <v>390</v>
      </c>
      <c r="E129" s="189" t="s">
        <v>687</v>
      </c>
      <c r="F129" s="190"/>
      <c r="G129" s="189" t="s">
        <v>540</v>
      </c>
      <c r="H129" s="114" t="s">
        <v>484</v>
      </c>
      <c r="I129" s="114" t="s">
        <v>492</v>
      </c>
      <c r="J129" s="114" t="s">
        <v>499</v>
      </c>
      <c r="K129" s="122"/>
    </row>
    <row r="130" spans="1:11" x14ac:dyDescent="0.25">
      <c r="A130" s="172">
        <v>43840</v>
      </c>
      <c r="B130" s="115">
        <v>0.8125</v>
      </c>
      <c r="C130" s="116">
        <v>0.82291666666666663</v>
      </c>
      <c r="D130" s="122">
        <f t="shared" si="1"/>
        <v>14.999999999999947</v>
      </c>
      <c r="E130" s="189" t="s">
        <v>688</v>
      </c>
      <c r="F130" s="190"/>
      <c r="G130" s="189" t="s">
        <v>540</v>
      </c>
      <c r="H130" s="114" t="s">
        <v>507</v>
      </c>
      <c r="I130" s="114" t="s">
        <v>527</v>
      </c>
      <c r="J130" s="114" t="s">
        <v>427</v>
      </c>
      <c r="K130" s="122"/>
    </row>
    <row r="131" spans="1:11" x14ac:dyDescent="0.25">
      <c r="A131" s="172">
        <v>43840</v>
      </c>
      <c r="B131" s="115">
        <v>0.82638888888888884</v>
      </c>
      <c r="C131" s="116">
        <v>0.86111111111111116</v>
      </c>
      <c r="D131" s="122">
        <f t="shared" ref="D131:D194" si="2">(IF(C131&gt;B131, C131-B131, 1-B131+C131))*24*60</f>
        <v>50.000000000000142</v>
      </c>
      <c r="E131" s="189" t="s">
        <v>689</v>
      </c>
      <c r="F131" s="190"/>
      <c r="G131" s="189" t="s">
        <v>540</v>
      </c>
      <c r="H131" s="114" t="s">
        <v>507</v>
      </c>
      <c r="I131" s="114" t="s">
        <v>570</v>
      </c>
      <c r="J131" s="114" t="s">
        <v>427</v>
      </c>
      <c r="K131" s="122"/>
    </row>
    <row r="132" spans="1:11" hidden="1" x14ac:dyDescent="0.25">
      <c r="A132" s="172">
        <v>43840</v>
      </c>
      <c r="B132" s="115">
        <v>5.5555555555555552E-2</v>
      </c>
      <c r="C132" s="116">
        <v>6.5972222222222224E-2</v>
      </c>
      <c r="D132" s="122">
        <f t="shared" si="2"/>
        <v>15.000000000000007</v>
      </c>
      <c r="E132" s="189" t="s">
        <v>690</v>
      </c>
      <c r="F132" s="190"/>
      <c r="G132" s="189" t="s">
        <v>540</v>
      </c>
      <c r="H132" s="114" t="s">
        <v>484</v>
      </c>
      <c r="I132" s="114" t="s">
        <v>480</v>
      </c>
      <c r="J132" s="114" t="s">
        <v>481</v>
      </c>
      <c r="K132" s="122"/>
    </row>
    <row r="133" spans="1:11" hidden="1" x14ac:dyDescent="0.25">
      <c r="A133" s="172">
        <v>43841</v>
      </c>
      <c r="B133" s="115">
        <v>0.35416666666666669</v>
      </c>
      <c r="C133" s="116">
        <v>0.64583333333333337</v>
      </c>
      <c r="D133" s="122">
        <f t="shared" si="2"/>
        <v>420</v>
      </c>
      <c r="E133" s="189" t="s">
        <v>691</v>
      </c>
      <c r="F133" s="190"/>
      <c r="G133" s="189" t="s">
        <v>560</v>
      </c>
      <c r="H133" s="114" t="s">
        <v>556</v>
      </c>
      <c r="I133" s="114" t="s">
        <v>489</v>
      </c>
      <c r="J133" s="114" t="s">
        <v>499</v>
      </c>
      <c r="K133" s="122"/>
    </row>
    <row r="134" spans="1:11" ht="30" x14ac:dyDescent="0.25">
      <c r="A134" s="172">
        <v>43841</v>
      </c>
      <c r="B134" s="115">
        <v>0.4375</v>
      </c>
      <c r="C134" s="116">
        <v>0.45833333333333331</v>
      </c>
      <c r="D134" s="122">
        <f t="shared" si="2"/>
        <v>29.999999999999972</v>
      </c>
      <c r="E134" s="189" t="s">
        <v>692</v>
      </c>
      <c r="F134" s="190"/>
      <c r="G134" s="189" t="s">
        <v>693</v>
      </c>
      <c r="H134" s="114" t="s">
        <v>495</v>
      </c>
      <c r="I134" s="114" t="s">
        <v>492</v>
      </c>
      <c r="J134" s="114" t="s">
        <v>427</v>
      </c>
      <c r="K134" s="122"/>
    </row>
    <row r="135" spans="1:11" hidden="1" x14ac:dyDescent="0.25">
      <c r="A135" s="172">
        <v>43841</v>
      </c>
      <c r="B135" s="115">
        <v>0.5</v>
      </c>
      <c r="C135" s="116">
        <v>0.5625</v>
      </c>
      <c r="D135" s="122">
        <f t="shared" si="2"/>
        <v>90</v>
      </c>
      <c r="E135" s="189" t="s">
        <v>694</v>
      </c>
      <c r="F135" s="190"/>
      <c r="G135" s="189" t="s">
        <v>672</v>
      </c>
      <c r="H135" s="114" t="s">
        <v>484</v>
      </c>
      <c r="I135" s="114" t="s">
        <v>480</v>
      </c>
      <c r="J135" s="114" t="s">
        <v>481</v>
      </c>
      <c r="K135" s="122"/>
    </row>
    <row r="136" spans="1:11" hidden="1" x14ac:dyDescent="0.25">
      <c r="A136" s="172">
        <v>43841</v>
      </c>
      <c r="B136" s="115">
        <v>0.38541666666666669</v>
      </c>
      <c r="C136" s="116">
        <v>0.39930555555555558</v>
      </c>
      <c r="D136" s="122">
        <f t="shared" si="2"/>
        <v>20.000000000000007</v>
      </c>
      <c r="E136" s="189" t="s">
        <v>695</v>
      </c>
      <c r="F136" s="190"/>
      <c r="G136" s="189" t="s">
        <v>646</v>
      </c>
      <c r="H136" s="114" t="s">
        <v>513</v>
      </c>
      <c r="I136" s="114" t="s">
        <v>620</v>
      </c>
      <c r="J136" s="114" t="s">
        <v>481</v>
      </c>
      <c r="K136" s="122"/>
    </row>
    <row r="137" spans="1:11" hidden="1" x14ac:dyDescent="0.25">
      <c r="A137" s="172">
        <v>43841</v>
      </c>
      <c r="B137" s="115">
        <v>0.52083333333333337</v>
      </c>
      <c r="C137" s="116">
        <v>0.54166666666666663</v>
      </c>
      <c r="D137" s="122">
        <f t="shared" si="2"/>
        <v>29.999999999999893</v>
      </c>
      <c r="E137" s="189" t="s">
        <v>696</v>
      </c>
      <c r="F137" s="190"/>
      <c r="G137" s="189" t="s">
        <v>560</v>
      </c>
      <c r="H137" s="114" t="s">
        <v>556</v>
      </c>
      <c r="I137" s="114" t="s">
        <v>489</v>
      </c>
      <c r="J137" s="114" t="s">
        <v>481</v>
      </c>
      <c r="K137" s="122"/>
    </row>
    <row r="138" spans="1:11" x14ac:dyDescent="0.25">
      <c r="A138" s="172">
        <v>43841</v>
      </c>
      <c r="B138" s="115">
        <v>0.60416666666666663</v>
      </c>
      <c r="C138" s="116">
        <v>0.61458333333333337</v>
      </c>
      <c r="D138" s="122">
        <f t="shared" si="2"/>
        <v>15.000000000000107</v>
      </c>
      <c r="E138" s="189" t="s">
        <v>697</v>
      </c>
      <c r="F138" s="190"/>
      <c r="G138" s="189" t="s">
        <v>698</v>
      </c>
      <c r="H138" s="114" t="s">
        <v>513</v>
      </c>
      <c r="I138" s="114" t="s">
        <v>514</v>
      </c>
      <c r="J138" s="114" t="s">
        <v>427</v>
      </c>
      <c r="K138" s="122"/>
    </row>
    <row r="139" spans="1:11" hidden="1" x14ac:dyDescent="0.25">
      <c r="A139" s="172">
        <v>43841</v>
      </c>
      <c r="B139" s="115">
        <v>0.41666666666666669</v>
      </c>
      <c r="C139" s="116">
        <v>0.43055555555555558</v>
      </c>
      <c r="D139" s="122">
        <f t="shared" si="2"/>
        <v>20.000000000000007</v>
      </c>
      <c r="E139" s="189" t="s">
        <v>699</v>
      </c>
      <c r="F139" s="190"/>
      <c r="G139" s="189" t="s">
        <v>609</v>
      </c>
      <c r="H139" s="114" t="s">
        <v>513</v>
      </c>
      <c r="I139" s="114" t="s">
        <v>582</v>
      </c>
      <c r="J139" s="114" t="s">
        <v>481</v>
      </c>
      <c r="K139" s="122"/>
    </row>
    <row r="140" spans="1:11" hidden="1" x14ac:dyDescent="0.25">
      <c r="A140" s="172">
        <v>43841</v>
      </c>
      <c r="B140" s="115">
        <v>0.3125</v>
      </c>
      <c r="C140" s="116">
        <v>0.34722222222222227</v>
      </c>
      <c r="D140" s="122">
        <f t="shared" si="2"/>
        <v>50.000000000000064</v>
      </c>
      <c r="E140" s="189" t="s">
        <v>700</v>
      </c>
      <c r="F140" s="190"/>
      <c r="G140" s="189" t="s">
        <v>701</v>
      </c>
      <c r="H140" s="114" t="s">
        <v>556</v>
      </c>
      <c r="I140" s="114" t="s">
        <v>492</v>
      </c>
      <c r="J140" s="114" t="s">
        <v>481</v>
      </c>
      <c r="K140" s="122"/>
    </row>
    <row r="141" spans="1:11" ht="30" hidden="1" x14ac:dyDescent="0.25">
      <c r="A141" s="172">
        <v>43841</v>
      </c>
      <c r="B141" s="115">
        <v>0.4375</v>
      </c>
      <c r="C141" s="116">
        <v>0.55555555555555558</v>
      </c>
      <c r="D141" s="122">
        <f t="shared" si="2"/>
        <v>170.00000000000003</v>
      </c>
      <c r="E141" s="189" t="s">
        <v>702</v>
      </c>
      <c r="F141" s="190"/>
      <c r="G141" s="189" t="s">
        <v>609</v>
      </c>
      <c r="K141" s="122"/>
    </row>
    <row r="142" spans="1:11" hidden="1" x14ac:dyDescent="0.25">
      <c r="A142" s="172">
        <v>43841</v>
      </c>
      <c r="B142" s="115">
        <v>0.27083333333333331</v>
      </c>
      <c r="C142" s="116">
        <v>0.33333333333333331</v>
      </c>
      <c r="D142" s="122">
        <f t="shared" si="2"/>
        <v>90</v>
      </c>
      <c r="E142" s="189" t="s">
        <v>703</v>
      </c>
      <c r="F142" s="190"/>
      <c r="G142" s="189" t="s">
        <v>704</v>
      </c>
      <c r="K142" s="122"/>
    </row>
    <row r="143" spans="1:11" hidden="1" x14ac:dyDescent="0.25">
      <c r="A143" s="172">
        <v>43841</v>
      </c>
      <c r="B143" s="115">
        <v>0.38541666666666669</v>
      </c>
      <c r="C143" s="116">
        <v>0.39930555555555558</v>
      </c>
      <c r="D143" s="122">
        <f t="shared" si="2"/>
        <v>20.000000000000007</v>
      </c>
      <c r="E143" s="189" t="s">
        <v>705</v>
      </c>
      <c r="F143" s="190"/>
      <c r="G143" s="189" t="s">
        <v>567</v>
      </c>
      <c r="H143" s="114" t="s">
        <v>498</v>
      </c>
      <c r="I143" s="114" t="s">
        <v>507</v>
      </c>
      <c r="J143" s="114" t="s">
        <v>481</v>
      </c>
      <c r="K143" s="122"/>
    </row>
    <row r="144" spans="1:11" ht="30" hidden="1" x14ac:dyDescent="0.25">
      <c r="A144" s="172">
        <v>43841</v>
      </c>
      <c r="B144" s="115">
        <v>0.35416666666666669</v>
      </c>
      <c r="C144" s="116">
        <v>0.70833333333333337</v>
      </c>
      <c r="D144" s="122">
        <f t="shared" si="2"/>
        <v>510</v>
      </c>
      <c r="E144" s="189" t="s">
        <v>706</v>
      </c>
      <c r="F144" s="190"/>
      <c r="G144" s="189" t="s">
        <v>707</v>
      </c>
      <c r="H144" s="114" t="s">
        <v>507</v>
      </c>
      <c r="I144" s="114" t="s">
        <v>633</v>
      </c>
      <c r="K144" s="122"/>
    </row>
    <row r="145" spans="1:11" x14ac:dyDescent="0.25">
      <c r="A145" s="172">
        <v>43841</v>
      </c>
      <c r="B145" s="115">
        <v>0.8125</v>
      </c>
      <c r="C145" s="116">
        <v>0.82638888888888884</v>
      </c>
      <c r="D145" s="122">
        <f t="shared" si="2"/>
        <v>19.999999999999929</v>
      </c>
      <c r="E145" s="189" t="s">
        <v>708</v>
      </c>
      <c r="F145" s="190"/>
      <c r="G145" s="189" t="s">
        <v>540</v>
      </c>
      <c r="H145" s="114" t="s">
        <v>507</v>
      </c>
      <c r="I145" s="114" t="s">
        <v>531</v>
      </c>
      <c r="J145" s="114" t="s">
        <v>427</v>
      </c>
      <c r="K145" s="122"/>
    </row>
    <row r="146" spans="1:11" s="110" customFormat="1" hidden="1" x14ac:dyDescent="0.25">
      <c r="A146" s="172">
        <v>43841</v>
      </c>
      <c r="B146" s="192">
        <v>0.30555555555555552</v>
      </c>
      <c r="C146" s="193">
        <v>0.31944444444444448</v>
      </c>
      <c r="D146" s="122">
        <f t="shared" si="2"/>
        <v>20.000000000000089</v>
      </c>
      <c r="E146" s="189" t="s">
        <v>709</v>
      </c>
      <c r="F146" s="190"/>
      <c r="G146" s="189"/>
      <c r="H146" s="190" t="s">
        <v>507</v>
      </c>
      <c r="I146" s="190" t="s">
        <v>531</v>
      </c>
      <c r="J146" s="190" t="s">
        <v>481</v>
      </c>
      <c r="K146" s="122"/>
    </row>
    <row r="147" spans="1:11" hidden="1" x14ac:dyDescent="0.25">
      <c r="A147" s="172">
        <v>43841</v>
      </c>
      <c r="B147" s="115">
        <v>0.83333333333333337</v>
      </c>
      <c r="C147" s="116">
        <v>0.85416666666666663</v>
      </c>
      <c r="D147" s="122">
        <f t="shared" si="2"/>
        <v>29.999999999999893</v>
      </c>
      <c r="E147" s="189" t="s">
        <v>635</v>
      </c>
      <c r="F147" s="190"/>
      <c r="G147" s="189" t="s">
        <v>540</v>
      </c>
      <c r="H147" s="114" t="s">
        <v>513</v>
      </c>
      <c r="I147" s="114" t="s">
        <v>519</v>
      </c>
      <c r="J147" s="114" t="s">
        <v>481</v>
      </c>
      <c r="K147" s="122"/>
    </row>
    <row r="148" spans="1:11" hidden="1" x14ac:dyDescent="0.25">
      <c r="A148" s="172">
        <v>43841</v>
      </c>
      <c r="B148" s="115">
        <v>0</v>
      </c>
      <c r="C148" s="116">
        <v>2.0833333333333332E-2</v>
      </c>
      <c r="D148" s="122">
        <f t="shared" si="2"/>
        <v>30</v>
      </c>
      <c r="E148" s="189" t="s">
        <v>675</v>
      </c>
      <c r="F148" s="190"/>
      <c r="G148" s="189" t="s">
        <v>540</v>
      </c>
      <c r="H148" s="114" t="s">
        <v>513</v>
      </c>
      <c r="I148" s="114" t="s">
        <v>519</v>
      </c>
      <c r="J148" s="114" t="s">
        <v>481</v>
      </c>
      <c r="K148" s="122"/>
    </row>
    <row r="149" spans="1:11" hidden="1" x14ac:dyDescent="0.25">
      <c r="A149" s="172">
        <v>43842</v>
      </c>
      <c r="B149" s="115">
        <v>0.29166666666666669</v>
      </c>
      <c r="C149" s="116">
        <v>0.30555555555555552</v>
      </c>
      <c r="D149" s="122">
        <f t="shared" si="2"/>
        <v>19.999999999999929</v>
      </c>
      <c r="E149" s="189" t="s">
        <v>710</v>
      </c>
      <c r="F149" s="190"/>
      <c r="G149" s="189" t="s">
        <v>530</v>
      </c>
      <c r="H149" s="114" t="s">
        <v>513</v>
      </c>
      <c r="I149" s="114" t="s">
        <v>711</v>
      </c>
      <c r="J149" s="114" t="s">
        <v>481</v>
      </c>
      <c r="K149" s="122"/>
    </row>
    <row r="150" spans="1:11" hidden="1" x14ac:dyDescent="0.25">
      <c r="A150" s="172">
        <v>43842</v>
      </c>
      <c r="B150" s="115">
        <v>0.29166666666666669</v>
      </c>
      <c r="C150" s="116">
        <v>0.3125</v>
      </c>
      <c r="D150" s="122">
        <f t="shared" si="2"/>
        <v>29.999999999999972</v>
      </c>
      <c r="E150" s="189" t="s">
        <v>712</v>
      </c>
      <c r="F150" s="190">
        <v>1</v>
      </c>
      <c r="G150" s="189" t="s">
        <v>560</v>
      </c>
      <c r="H150" s="114" t="s">
        <v>484</v>
      </c>
      <c r="I150" s="114" t="s">
        <v>492</v>
      </c>
      <c r="J150" s="114" t="s">
        <v>481</v>
      </c>
      <c r="K150" s="122"/>
    </row>
    <row r="151" spans="1:11" s="110" customFormat="1" ht="30" hidden="1" x14ac:dyDescent="0.25">
      <c r="A151" s="172">
        <v>43842</v>
      </c>
      <c r="B151" s="192">
        <v>0.35416666666666669</v>
      </c>
      <c r="C151" s="193">
        <v>0.47916666666666669</v>
      </c>
      <c r="D151" s="122">
        <f t="shared" si="2"/>
        <v>180</v>
      </c>
      <c r="E151" s="189" t="s">
        <v>713</v>
      </c>
      <c r="F151" s="190"/>
      <c r="G151" s="189" t="s">
        <v>714</v>
      </c>
      <c r="H151" s="190" t="s">
        <v>556</v>
      </c>
      <c r="I151" s="190" t="s">
        <v>489</v>
      </c>
      <c r="J151" s="190" t="s">
        <v>481</v>
      </c>
      <c r="K151" s="122"/>
    </row>
    <row r="152" spans="1:11" s="110" customFormat="1" hidden="1" x14ac:dyDescent="0.25">
      <c r="A152" s="172">
        <v>43842</v>
      </c>
      <c r="B152" s="192">
        <v>0.39583333333333331</v>
      </c>
      <c r="C152" s="193">
        <v>0.6875</v>
      </c>
      <c r="D152" s="122">
        <f t="shared" si="2"/>
        <v>420</v>
      </c>
      <c r="E152" s="189" t="s">
        <v>715</v>
      </c>
      <c r="F152" s="190"/>
      <c r="G152" s="189" t="s">
        <v>486</v>
      </c>
      <c r="H152" s="190"/>
      <c r="I152" s="190"/>
      <c r="J152" s="190"/>
      <c r="K152" s="122"/>
    </row>
    <row r="153" spans="1:11" hidden="1" x14ac:dyDescent="0.25">
      <c r="A153" s="172">
        <v>43842</v>
      </c>
      <c r="B153" s="115">
        <v>0.375</v>
      </c>
      <c r="C153" s="116">
        <v>0.3923611111111111</v>
      </c>
      <c r="D153" s="122">
        <f t="shared" si="2"/>
        <v>24.999999999999993</v>
      </c>
      <c r="E153" s="189" t="s">
        <v>716</v>
      </c>
      <c r="F153" s="190">
        <v>1</v>
      </c>
      <c r="G153" s="189" t="s">
        <v>596</v>
      </c>
      <c r="H153" s="114" t="s">
        <v>507</v>
      </c>
      <c r="I153" s="114" t="s">
        <v>531</v>
      </c>
      <c r="J153" s="114" t="s">
        <v>481</v>
      </c>
      <c r="K153" s="122"/>
    </row>
    <row r="154" spans="1:11" hidden="1" x14ac:dyDescent="0.25">
      <c r="A154" s="172">
        <v>43842</v>
      </c>
      <c r="B154" s="115">
        <v>0.41666666666666669</v>
      </c>
      <c r="C154" s="116">
        <v>0.42708333333333331</v>
      </c>
      <c r="D154" s="122">
        <f t="shared" si="2"/>
        <v>14.999999999999947</v>
      </c>
      <c r="E154" s="189" t="s">
        <v>717</v>
      </c>
      <c r="F154" s="190"/>
      <c r="G154" s="189" t="s">
        <v>596</v>
      </c>
      <c r="H154" s="114" t="s">
        <v>507</v>
      </c>
      <c r="I154" s="114" t="s">
        <v>570</v>
      </c>
      <c r="J154" s="114" t="s">
        <v>481</v>
      </c>
      <c r="K154" s="122"/>
    </row>
    <row r="155" spans="1:11" hidden="1" x14ac:dyDescent="0.25">
      <c r="A155" s="172">
        <v>43842</v>
      </c>
      <c r="B155" s="115">
        <v>0.4375</v>
      </c>
      <c r="C155" s="116">
        <v>0.44444444444444442</v>
      </c>
      <c r="D155" s="122">
        <f t="shared" si="2"/>
        <v>9.9999999999999645</v>
      </c>
      <c r="E155" s="189" t="s">
        <v>718</v>
      </c>
      <c r="F155" s="190"/>
      <c r="G155" s="189" t="s">
        <v>596</v>
      </c>
      <c r="H155" s="114" t="s">
        <v>507</v>
      </c>
      <c r="I155" s="114" t="s">
        <v>570</v>
      </c>
      <c r="J155" s="114" t="s">
        <v>481</v>
      </c>
      <c r="K155" s="122"/>
    </row>
    <row r="156" spans="1:11" hidden="1" x14ac:dyDescent="0.25">
      <c r="A156" s="172">
        <v>43842</v>
      </c>
      <c r="B156" s="115">
        <v>0.45833333333333331</v>
      </c>
      <c r="C156" s="116">
        <v>0.47916666666666669</v>
      </c>
      <c r="D156" s="122">
        <f t="shared" si="2"/>
        <v>30.000000000000053</v>
      </c>
      <c r="E156" s="189" t="s">
        <v>719</v>
      </c>
      <c r="F156" s="190"/>
      <c r="G156" s="189" t="s">
        <v>720</v>
      </c>
      <c r="H156" s="114" t="s">
        <v>498</v>
      </c>
      <c r="I156" s="114" t="s">
        <v>498</v>
      </c>
      <c r="J156" s="114" t="s">
        <v>481</v>
      </c>
      <c r="K156" s="122"/>
    </row>
    <row r="157" spans="1:11" hidden="1" x14ac:dyDescent="0.25">
      <c r="A157" s="172">
        <v>43842</v>
      </c>
      <c r="B157" s="115">
        <v>0.50694444444444442</v>
      </c>
      <c r="C157" s="116">
        <v>0.53819444444444442</v>
      </c>
      <c r="D157" s="122">
        <f t="shared" si="2"/>
        <v>45</v>
      </c>
      <c r="E157" s="189" t="s">
        <v>721</v>
      </c>
      <c r="F157" s="190"/>
      <c r="G157" s="189" t="s">
        <v>625</v>
      </c>
      <c r="H157" s="114" t="s">
        <v>498</v>
      </c>
      <c r="I157" s="114" t="s">
        <v>498</v>
      </c>
      <c r="J157" s="114" t="s">
        <v>481</v>
      </c>
      <c r="K157" s="122"/>
    </row>
    <row r="158" spans="1:11" hidden="1" x14ac:dyDescent="0.25">
      <c r="A158" s="172">
        <v>43842</v>
      </c>
      <c r="B158" s="115">
        <v>0.54513888888888895</v>
      </c>
      <c r="C158" s="116">
        <v>0.5625</v>
      </c>
      <c r="D158" s="122">
        <f t="shared" si="2"/>
        <v>24.999999999999911</v>
      </c>
      <c r="E158" s="189" t="s">
        <v>722</v>
      </c>
      <c r="F158" s="190"/>
      <c r="G158" s="189" t="s">
        <v>625</v>
      </c>
      <c r="H158" s="114" t="s">
        <v>498</v>
      </c>
      <c r="I158" s="114" t="s">
        <v>498</v>
      </c>
      <c r="J158" s="114" t="s">
        <v>481</v>
      </c>
      <c r="K158" s="122"/>
    </row>
    <row r="159" spans="1:11" s="110" customFormat="1" hidden="1" x14ac:dyDescent="0.25">
      <c r="A159" s="172">
        <v>43842</v>
      </c>
      <c r="B159" s="192">
        <v>0.61458333333333337</v>
      </c>
      <c r="C159" s="193">
        <v>0.64236111111111105</v>
      </c>
      <c r="D159" s="122">
        <f t="shared" si="2"/>
        <v>39.999999999999858</v>
      </c>
      <c r="E159" s="189" t="s">
        <v>723</v>
      </c>
      <c r="F159" s="190"/>
      <c r="G159" s="189" t="s">
        <v>625</v>
      </c>
      <c r="H159" s="114" t="s">
        <v>498</v>
      </c>
      <c r="I159" s="114" t="s">
        <v>498</v>
      </c>
      <c r="J159" s="114" t="s">
        <v>481</v>
      </c>
      <c r="K159" s="122"/>
    </row>
    <row r="160" spans="1:11" hidden="1" x14ac:dyDescent="0.25">
      <c r="A160" s="172">
        <v>43842</v>
      </c>
      <c r="B160" s="115">
        <v>0.29166666666666669</v>
      </c>
      <c r="C160" s="116">
        <v>0.69791666666666663</v>
      </c>
      <c r="D160" s="122">
        <f t="shared" si="2"/>
        <v>584.99999999999989</v>
      </c>
      <c r="E160" s="189" t="s">
        <v>724</v>
      </c>
      <c r="F160" s="190"/>
      <c r="G160" s="189" t="s">
        <v>725</v>
      </c>
      <c r="H160" s="114" t="s">
        <v>507</v>
      </c>
      <c r="I160" s="114" t="s">
        <v>633</v>
      </c>
      <c r="K160" s="122"/>
    </row>
    <row r="161" spans="1:11" hidden="1" x14ac:dyDescent="0.25">
      <c r="A161" s="172">
        <v>43842</v>
      </c>
      <c r="B161" s="115">
        <v>0.375</v>
      </c>
      <c r="C161" s="116">
        <v>0.47916666666666669</v>
      </c>
      <c r="D161" s="122">
        <f t="shared" si="2"/>
        <v>150.00000000000003</v>
      </c>
      <c r="E161" s="189" t="s">
        <v>726</v>
      </c>
      <c r="F161" s="190">
        <v>1</v>
      </c>
      <c r="G161" s="189" t="s">
        <v>618</v>
      </c>
      <c r="K161" s="122"/>
    </row>
    <row r="162" spans="1:11" hidden="1" x14ac:dyDescent="0.25">
      <c r="A162" s="172">
        <v>43842</v>
      </c>
      <c r="B162" s="115">
        <v>0.52777777777777779</v>
      </c>
      <c r="C162" s="116">
        <v>0.5625</v>
      </c>
      <c r="D162" s="122">
        <f t="shared" si="2"/>
        <v>49.999999999999986</v>
      </c>
      <c r="E162" s="189" t="s">
        <v>727</v>
      </c>
      <c r="F162" s="190">
        <v>1</v>
      </c>
      <c r="G162" s="189" t="s">
        <v>618</v>
      </c>
      <c r="K162" s="122"/>
    </row>
    <row r="163" spans="1:11" hidden="1" x14ac:dyDescent="0.25">
      <c r="A163" s="172">
        <v>43842</v>
      </c>
      <c r="B163" s="115">
        <v>0.85416666666666663</v>
      </c>
      <c r="C163" s="116">
        <v>0.86458333333333337</v>
      </c>
      <c r="D163" s="122">
        <f t="shared" si="2"/>
        <v>15.000000000000107</v>
      </c>
      <c r="E163" s="189" t="s">
        <v>728</v>
      </c>
      <c r="F163" s="190"/>
      <c r="G163" s="189" t="s">
        <v>540</v>
      </c>
      <c r="H163" s="114" t="s">
        <v>513</v>
      </c>
      <c r="I163" s="114" t="s">
        <v>711</v>
      </c>
      <c r="J163" s="114" t="s">
        <v>481</v>
      </c>
      <c r="K163" s="122"/>
    </row>
    <row r="164" spans="1:11" hidden="1" x14ac:dyDescent="0.25">
      <c r="A164" s="172">
        <v>43842</v>
      </c>
      <c r="B164" s="115">
        <v>0.98263888888888884</v>
      </c>
      <c r="C164" s="116">
        <v>0.99305555555555547</v>
      </c>
      <c r="D164" s="122">
        <f t="shared" si="2"/>
        <v>14.999999999999947</v>
      </c>
      <c r="E164" s="189" t="s">
        <v>729</v>
      </c>
      <c r="F164" s="190"/>
      <c r="G164" s="189" t="s">
        <v>540</v>
      </c>
      <c r="H164" s="114" t="s">
        <v>507</v>
      </c>
      <c r="I164" s="114" t="s">
        <v>531</v>
      </c>
      <c r="J164" s="114" t="s">
        <v>481</v>
      </c>
      <c r="K164" s="122"/>
    </row>
    <row r="165" spans="1:11" s="110" customFormat="1" ht="29.25" hidden="1" customHeight="1" x14ac:dyDescent="0.25">
      <c r="A165" s="172">
        <v>43842</v>
      </c>
      <c r="B165" s="192">
        <v>7.2916666666666671E-2</v>
      </c>
      <c r="C165" s="193">
        <v>8.3333333333333329E-2</v>
      </c>
      <c r="D165" s="122">
        <f t="shared" si="2"/>
        <v>14.999999999999986</v>
      </c>
      <c r="E165" s="189" t="s">
        <v>730</v>
      </c>
      <c r="F165" s="190"/>
      <c r="G165" s="189" t="s">
        <v>540</v>
      </c>
      <c r="H165" s="114" t="s">
        <v>507</v>
      </c>
      <c r="I165" s="114" t="s">
        <v>531</v>
      </c>
      <c r="J165" s="114" t="s">
        <v>481</v>
      </c>
      <c r="K165" s="122"/>
    </row>
    <row r="166" spans="1:11" s="189" customFormat="1" ht="29.25" hidden="1" customHeight="1" x14ac:dyDescent="0.25">
      <c r="A166" s="172">
        <v>43842</v>
      </c>
      <c r="B166" s="192">
        <v>0.17361111111111113</v>
      </c>
      <c r="C166" s="193">
        <v>0.1875</v>
      </c>
      <c r="D166" s="122">
        <f t="shared" si="2"/>
        <v>19.999999999999968</v>
      </c>
      <c r="E166" s="189" t="s">
        <v>731</v>
      </c>
      <c r="F166" s="190"/>
      <c r="G166" s="189" t="s">
        <v>540</v>
      </c>
      <c r="H166" s="190" t="s">
        <v>484</v>
      </c>
      <c r="I166" s="190" t="s">
        <v>489</v>
      </c>
      <c r="J166" s="190" t="s">
        <v>481</v>
      </c>
      <c r="K166" s="122"/>
    </row>
    <row r="167" spans="1:11" x14ac:dyDescent="0.25">
      <c r="A167" s="172">
        <v>43842</v>
      </c>
      <c r="B167" s="115">
        <v>0.93055555555555547</v>
      </c>
      <c r="C167" s="116">
        <v>0.95486111111111116</v>
      </c>
      <c r="D167" s="122">
        <f t="shared" si="2"/>
        <v>35.000000000000199</v>
      </c>
      <c r="E167" s="189" t="s">
        <v>732</v>
      </c>
      <c r="F167" s="190">
        <v>1</v>
      </c>
      <c r="G167" s="189"/>
      <c r="H167" s="114" t="s">
        <v>507</v>
      </c>
      <c r="I167" s="114" t="s">
        <v>531</v>
      </c>
      <c r="J167" s="114" t="s">
        <v>427</v>
      </c>
      <c r="K167" s="122"/>
    </row>
    <row r="168" spans="1:11" s="110" customFormat="1" x14ac:dyDescent="0.25">
      <c r="A168" s="172">
        <v>43842</v>
      </c>
      <c r="B168" s="192">
        <v>0.95833333333333337</v>
      </c>
      <c r="C168" s="193">
        <v>0.98611111111111116</v>
      </c>
      <c r="D168" s="122">
        <f t="shared" si="2"/>
        <v>40.000000000000014</v>
      </c>
      <c r="E168" s="189" t="s">
        <v>733</v>
      </c>
      <c r="F168" s="190">
        <v>1</v>
      </c>
      <c r="G168" s="189"/>
      <c r="H168" s="114" t="s">
        <v>507</v>
      </c>
      <c r="I168" s="114" t="s">
        <v>531</v>
      </c>
      <c r="J168" s="114" t="s">
        <v>427</v>
      </c>
      <c r="K168" s="122"/>
    </row>
    <row r="169" spans="1:11" s="110" customFormat="1" x14ac:dyDescent="0.25">
      <c r="A169" s="172">
        <v>43842</v>
      </c>
      <c r="B169" s="192">
        <v>3.8194444444444441E-2</v>
      </c>
      <c r="C169" s="193">
        <v>6.9444444444444434E-2</v>
      </c>
      <c r="D169" s="122">
        <f t="shared" si="2"/>
        <v>44.999999999999986</v>
      </c>
      <c r="E169" s="189" t="s">
        <v>734</v>
      </c>
      <c r="F169" s="190">
        <v>1</v>
      </c>
      <c r="G169" s="189"/>
      <c r="H169" s="114" t="s">
        <v>507</v>
      </c>
      <c r="I169" s="114" t="s">
        <v>531</v>
      </c>
      <c r="J169" s="114" t="s">
        <v>427</v>
      </c>
      <c r="K169" s="122"/>
    </row>
    <row r="170" spans="1:11" s="110" customFormat="1" hidden="1" x14ac:dyDescent="0.25">
      <c r="A170" s="172">
        <v>43842</v>
      </c>
      <c r="B170" s="192">
        <v>0.13194444444444445</v>
      </c>
      <c r="C170" s="193">
        <v>0.15277777777777776</v>
      </c>
      <c r="D170" s="122">
        <f t="shared" si="2"/>
        <v>29.999999999999972</v>
      </c>
      <c r="E170" s="189" t="s">
        <v>735</v>
      </c>
      <c r="F170" s="190">
        <v>1</v>
      </c>
      <c r="G170" s="189"/>
      <c r="H170" s="114" t="s">
        <v>507</v>
      </c>
      <c r="I170" s="114" t="s">
        <v>531</v>
      </c>
      <c r="J170" s="114" t="s">
        <v>481</v>
      </c>
      <c r="K170" s="122"/>
    </row>
    <row r="171" spans="1:11" hidden="1" x14ac:dyDescent="0.25">
      <c r="A171" s="195">
        <v>43843</v>
      </c>
      <c r="B171" s="115">
        <v>0.27083333333333331</v>
      </c>
      <c r="C171" s="116">
        <v>0.625</v>
      </c>
      <c r="D171" s="122">
        <f t="shared" si="2"/>
        <v>510</v>
      </c>
      <c r="E171" s="189" t="s">
        <v>736</v>
      </c>
      <c r="F171" s="190"/>
      <c r="G171" s="189" t="s">
        <v>704</v>
      </c>
      <c r="K171" s="122"/>
    </row>
    <row r="172" spans="1:11" hidden="1" x14ac:dyDescent="0.25">
      <c r="A172" s="195">
        <v>43843</v>
      </c>
      <c r="B172" s="115">
        <v>0.36458333333333331</v>
      </c>
      <c r="C172" s="116">
        <v>0.375</v>
      </c>
      <c r="D172" s="122">
        <f t="shared" si="2"/>
        <v>15.000000000000027</v>
      </c>
      <c r="E172" s="189" t="s">
        <v>737</v>
      </c>
      <c r="F172" s="190"/>
      <c r="G172" s="189" t="s">
        <v>701</v>
      </c>
      <c r="H172" s="114" t="s">
        <v>479</v>
      </c>
      <c r="I172" s="114" t="s">
        <v>480</v>
      </c>
      <c r="J172" s="114" t="s">
        <v>481</v>
      </c>
      <c r="K172" s="122"/>
    </row>
    <row r="173" spans="1:11" hidden="1" x14ac:dyDescent="0.25">
      <c r="A173" s="195">
        <v>43843</v>
      </c>
      <c r="B173" s="115">
        <v>0.61458333333333337</v>
      </c>
      <c r="C173" s="116">
        <v>0.62847222222222221</v>
      </c>
      <c r="D173" s="122">
        <f t="shared" si="2"/>
        <v>19.999999999999929</v>
      </c>
      <c r="E173" s="189" t="s">
        <v>738</v>
      </c>
      <c r="F173" s="190"/>
      <c r="G173" s="189" t="s">
        <v>533</v>
      </c>
      <c r="H173" s="114" t="s">
        <v>495</v>
      </c>
      <c r="I173" s="114" t="s">
        <v>489</v>
      </c>
      <c r="J173" s="114" t="s">
        <v>481</v>
      </c>
      <c r="K173" s="122"/>
    </row>
    <row r="174" spans="1:11" s="110" customFormat="1" hidden="1" x14ac:dyDescent="0.25">
      <c r="A174" s="195">
        <v>43843</v>
      </c>
      <c r="B174" s="192">
        <v>0.3125</v>
      </c>
      <c r="C174" s="193">
        <v>0.3263888888888889</v>
      </c>
      <c r="D174" s="122">
        <f t="shared" si="2"/>
        <v>20.000000000000007</v>
      </c>
      <c r="E174" s="189" t="s">
        <v>739</v>
      </c>
      <c r="F174" s="190"/>
      <c r="G174" s="189" t="s">
        <v>740</v>
      </c>
      <c r="H174" s="190" t="s">
        <v>479</v>
      </c>
      <c r="I174" s="114" t="s">
        <v>489</v>
      </c>
      <c r="J174" s="114" t="s">
        <v>481</v>
      </c>
      <c r="K174" s="122"/>
    </row>
    <row r="175" spans="1:11" s="110" customFormat="1" ht="31.5" hidden="1" customHeight="1" x14ac:dyDescent="0.25">
      <c r="A175" s="195">
        <v>43843</v>
      </c>
      <c r="B175" s="192">
        <v>0.28819444444444448</v>
      </c>
      <c r="C175" s="193">
        <v>0.31944444444444448</v>
      </c>
      <c r="D175" s="122">
        <f t="shared" si="2"/>
        <v>45</v>
      </c>
      <c r="E175" s="189" t="s">
        <v>741</v>
      </c>
      <c r="F175" s="190"/>
      <c r="G175" s="189" t="s">
        <v>742</v>
      </c>
      <c r="H175" s="190" t="s">
        <v>513</v>
      </c>
      <c r="I175" s="190" t="s">
        <v>582</v>
      </c>
      <c r="J175" s="190" t="s">
        <v>481</v>
      </c>
      <c r="K175" s="122"/>
    </row>
    <row r="176" spans="1:11" s="110" customFormat="1" hidden="1" x14ac:dyDescent="0.25">
      <c r="A176" s="195">
        <v>43843</v>
      </c>
      <c r="B176" s="192">
        <v>0.54166666666666663</v>
      </c>
      <c r="C176" s="193">
        <v>0.55208333333333337</v>
      </c>
      <c r="D176" s="122">
        <f t="shared" si="2"/>
        <v>15.000000000000107</v>
      </c>
      <c r="E176" s="189" t="s">
        <v>743</v>
      </c>
      <c r="F176" s="190"/>
      <c r="G176" s="189" t="s">
        <v>609</v>
      </c>
      <c r="H176" s="190" t="s">
        <v>484</v>
      </c>
      <c r="I176" s="190" t="s">
        <v>480</v>
      </c>
      <c r="J176" s="190" t="s">
        <v>481</v>
      </c>
      <c r="K176" s="122"/>
    </row>
    <row r="177" spans="1:11" hidden="1" x14ac:dyDescent="0.25">
      <c r="A177" s="172">
        <v>43843</v>
      </c>
      <c r="B177" s="115">
        <v>0.30208333333333331</v>
      </c>
      <c r="C177" s="116">
        <v>0.58333333333333337</v>
      </c>
      <c r="D177" s="122">
        <f t="shared" si="2"/>
        <v>405.00000000000011</v>
      </c>
      <c r="E177" s="189" t="s">
        <v>744</v>
      </c>
      <c r="F177" s="190">
        <v>1</v>
      </c>
      <c r="G177" s="189" t="s">
        <v>745</v>
      </c>
      <c r="H177" s="114" t="s">
        <v>507</v>
      </c>
      <c r="I177" s="114" t="s">
        <v>633</v>
      </c>
      <c r="K177" s="122"/>
    </row>
    <row r="178" spans="1:11" hidden="1" x14ac:dyDescent="0.25">
      <c r="A178" s="172">
        <v>43843</v>
      </c>
      <c r="B178" s="115">
        <v>0.35416666666666669</v>
      </c>
      <c r="C178" s="116">
        <v>0.47916666666666669</v>
      </c>
      <c r="D178" s="122">
        <f t="shared" si="2"/>
        <v>180</v>
      </c>
      <c r="E178" s="189" t="s">
        <v>746</v>
      </c>
      <c r="F178" s="190">
        <v>1</v>
      </c>
      <c r="G178" s="189" t="s">
        <v>747</v>
      </c>
      <c r="H178" s="114" t="s">
        <v>498</v>
      </c>
      <c r="I178" s="114" t="s">
        <v>498</v>
      </c>
      <c r="K178" s="122"/>
    </row>
    <row r="179" spans="1:11" ht="30" hidden="1" x14ac:dyDescent="0.25">
      <c r="A179" s="172">
        <v>43843</v>
      </c>
      <c r="B179" s="115">
        <v>0.60416666666666663</v>
      </c>
      <c r="C179" s="116">
        <v>0.72916666666666663</v>
      </c>
      <c r="D179" s="122">
        <f t="shared" si="2"/>
        <v>180</v>
      </c>
      <c r="E179" s="189" t="s">
        <v>748</v>
      </c>
      <c r="F179" s="190">
        <v>1</v>
      </c>
      <c r="G179" s="189" t="s">
        <v>745</v>
      </c>
      <c r="H179" s="114" t="s">
        <v>507</v>
      </c>
      <c r="I179" s="114" t="s">
        <v>633</v>
      </c>
      <c r="K179" s="122"/>
    </row>
    <row r="180" spans="1:11" s="110" customFormat="1" hidden="1" x14ac:dyDescent="0.25">
      <c r="A180" s="195">
        <v>43843</v>
      </c>
      <c r="B180" s="192">
        <v>0.77083333333333337</v>
      </c>
      <c r="C180" s="193">
        <v>0.79166666666666663</v>
      </c>
      <c r="D180" s="122">
        <f t="shared" si="2"/>
        <v>29.999999999999893</v>
      </c>
      <c r="E180" s="189" t="s">
        <v>635</v>
      </c>
      <c r="F180" s="190"/>
      <c r="G180" s="189" t="s">
        <v>540</v>
      </c>
      <c r="H180" s="190" t="s">
        <v>513</v>
      </c>
      <c r="I180" s="190" t="s">
        <v>519</v>
      </c>
      <c r="J180" s="190" t="s">
        <v>481</v>
      </c>
      <c r="K180" s="122"/>
    </row>
    <row r="181" spans="1:11" s="110" customFormat="1" hidden="1" x14ac:dyDescent="0.25">
      <c r="A181" s="195">
        <v>43843</v>
      </c>
      <c r="B181" s="192">
        <v>0.85416666666666663</v>
      </c>
      <c r="C181" s="193">
        <v>0.875</v>
      </c>
      <c r="D181" s="122">
        <f t="shared" si="2"/>
        <v>30.000000000000053</v>
      </c>
      <c r="E181" s="189" t="s">
        <v>749</v>
      </c>
      <c r="F181" s="190"/>
      <c r="G181" s="189" t="s">
        <v>540</v>
      </c>
      <c r="H181" s="190" t="s">
        <v>495</v>
      </c>
      <c r="I181" s="190" t="s">
        <v>489</v>
      </c>
      <c r="J181" s="190" t="s">
        <v>481</v>
      </c>
      <c r="K181" s="122"/>
    </row>
    <row r="182" spans="1:11" s="110" customFormat="1" hidden="1" x14ac:dyDescent="0.25">
      <c r="A182" s="195">
        <v>43843</v>
      </c>
      <c r="B182" s="192">
        <v>0</v>
      </c>
      <c r="C182" s="193">
        <v>1.3888888888888888E-2</v>
      </c>
      <c r="D182" s="122">
        <f t="shared" si="2"/>
        <v>20</v>
      </c>
      <c r="E182" s="189" t="s">
        <v>750</v>
      </c>
      <c r="F182" s="190"/>
      <c r="G182" s="189" t="s">
        <v>540</v>
      </c>
      <c r="H182" s="190" t="s">
        <v>479</v>
      </c>
      <c r="I182" s="190" t="s">
        <v>489</v>
      </c>
      <c r="J182" s="190" t="s">
        <v>481</v>
      </c>
      <c r="K182" s="122"/>
    </row>
    <row r="183" spans="1:11" s="110" customFormat="1" hidden="1" x14ac:dyDescent="0.25">
      <c r="A183" s="195">
        <v>43843</v>
      </c>
      <c r="B183" s="192">
        <v>8.3333333333333329E-2</v>
      </c>
      <c r="C183" s="193">
        <v>0.13541666666666666</v>
      </c>
      <c r="D183" s="122">
        <f t="shared" si="2"/>
        <v>75</v>
      </c>
      <c r="E183" s="189" t="s">
        <v>729</v>
      </c>
      <c r="F183" s="190">
        <v>1</v>
      </c>
      <c r="G183" s="189" t="s">
        <v>540</v>
      </c>
      <c r="H183" s="190" t="s">
        <v>507</v>
      </c>
      <c r="I183" s="190" t="s">
        <v>531</v>
      </c>
      <c r="J183" s="190" t="s">
        <v>481</v>
      </c>
      <c r="K183" s="122"/>
    </row>
    <row r="184" spans="1:11" s="110" customFormat="1" hidden="1" x14ac:dyDescent="0.25">
      <c r="A184" s="195">
        <v>43843</v>
      </c>
      <c r="B184" s="192">
        <v>0.85416666666666663</v>
      </c>
      <c r="C184" s="193">
        <v>0.86805555555555547</v>
      </c>
      <c r="D184" s="122">
        <f t="shared" si="2"/>
        <v>19.999999999999929</v>
      </c>
      <c r="E184" s="189" t="s">
        <v>751</v>
      </c>
      <c r="F184" s="190">
        <v>1</v>
      </c>
      <c r="G184" s="189" t="s">
        <v>540</v>
      </c>
      <c r="H184" s="190" t="s">
        <v>507</v>
      </c>
      <c r="I184" s="190" t="s">
        <v>527</v>
      </c>
      <c r="J184" s="190" t="s">
        <v>481</v>
      </c>
      <c r="K184" s="122"/>
    </row>
    <row r="185" spans="1:11" s="110" customFormat="1" hidden="1" x14ac:dyDescent="0.25">
      <c r="A185" s="195">
        <v>43844</v>
      </c>
      <c r="B185" s="192">
        <v>0.3125</v>
      </c>
      <c r="C185" s="193">
        <v>0.375</v>
      </c>
      <c r="D185" s="122">
        <f t="shared" si="2"/>
        <v>90</v>
      </c>
      <c r="E185" s="189" t="s">
        <v>752</v>
      </c>
      <c r="F185" s="190"/>
      <c r="G185" s="189" t="s">
        <v>530</v>
      </c>
      <c r="H185" s="190"/>
      <c r="I185" s="190"/>
      <c r="J185" s="190"/>
      <c r="K185" s="122"/>
    </row>
    <row r="186" spans="1:11" s="110" customFormat="1" hidden="1" x14ac:dyDescent="0.25">
      <c r="A186" s="195">
        <v>43844</v>
      </c>
      <c r="B186" s="192">
        <v>0.46527777777777773</v>
      </c>
      <c r="C186" s="193">
        <v>0.47916666666666669</v>
      </c>
      <c r="D186" s="122">
        <f t="shared" si="2"/>
        <v>20.000000000000089</v>
      </c>
      <c r="E186" s="189" t="s">
        <v>675</v>
      </c>
      <c r="F186" s="190"/>
      <c r="G186" s="189" t="s">
        <v>753</v>
      </c>
      <c r="H186" s="190" t="s">
        <v>513</v>
      </c>
      <c r="I186" s="190" t="s">
        <v>519</v>
      </c>
      <c r="J186" s="190" t="s">
        <v>481</v>
      </c>
      <c r="K186" s="122"/>
    </row>
    <row r="187" spans="1:11" s="110" customFormat="1" ht="30" hidden="1" x14ac:dyDescent="0.25">
      <c r="A187" s="195">
        <v>43844</v>
      </c>
      <c r="B187" s="192">
        <v>0.27083333333333331</v>
      </c>
      <c r="C187" s="193">
        <v>0.70833333333333337</v>
      </c>
      <c r="D187" s="122">
        <f t="shared" si="2"/>
        <v>630.00000000000011</v>
      </c>
      <c r="E187" s="189" t="s">
        <v>754</v>
      </c>
      <c r="F187" s="190"/>
      <c r="G187" s="189" t="s">
        <v>745</v>
      </c>
      <c r="H187" s="190" t="s">
        <v>507</v>
      </c>
      <c r="I187" s="190" t="s">
        <v>633</v>
      </c>
      <c r="J187" s="190"/>
      <c r="K187" s="122"/>
    </row>
    <row r="188" spans="1:11" s="110" customFormat="1" hidden="1" x14ac:dyDescent="0.25">
      <c r="A188" s="195">
        <v>43844</v>
      </c>
      <c r="B188" s="192">
        <v>0.375</v>
      </c>
      <c r="C188" s="193">
        <v>0.39583333333333331</v>
      </c>
      <c r="D188" s="122">
        <f t="shared" si="2"/>
        <v>29.999999999999972</v>
      </c>
      <c r="E188" s="171" t="s">
        <v>743</v>
      </c>
      <c r="F188" s="190"/>
      <c r="G188" s="189" t="s">
        <v>609</v>
      </c>
      <c r="H188" s="190" t="s">
        <v>484</v>
      </c>
      <c r="I188" s="190" t="s">
        <v>480</v>
      </c>
      <c r="J188" s="190" t="s">
        <v>481</v>
      </c>
      <c r="K188" s="122"/>
    </row>
    <row r="189" spans="1:11" s="110" customFormat="1" hidden="1" x14ac:dyDescent="0.25">
      <c r="A189" s="195">
        <v>43844</v>
      </c>
      <c r="B189" s="192">
        <v>0.4375</v>
      </c>
      <c r="C189" s="193">
        <v>0.45833333333333331</v>
      </c>
      <c r="D189" s="122">
        <f t="shared" si="2"/>
        <v>29.999999999999972</v>
      </c>
      <c r="E189" s="189" t="s">
        <v>755</v>
      </c>
      <c r="F189" s="190"/>
      <c r="G189" s="189" t="s">
        <v>609</v>
      </c>
      <c r="H189" s="190"/>
      <c r="I189" s="190"/>
      <c r="J189" s="190"/>
      <c r="K189" s="194"/>
    </row>
    <row r="190" spans="1:11" s="110" customFormat="1" hidden="1" x14ac:dyDescent="0.25">
      <c r="A190" s="195">
        <v>43844</v>
      </c>
      <c r="B190" s="192">
        <v>0.5</v>
      </c>
      <c r="C190" s="193">
        <v>0.52083333333333337</v>
      </c>
      <c r="D190" s="122">
        <f t="shared" si="2"/>
        <v>30.000000000000053</v>
      </c>
      <c r="E190" s="189" t="s">
        <v>756</v>
      </c>
      <c r="F190" s="190"/>
      <c r="G190" s="189" t="s">
        <v>609</v>
      </c>
      <c r="H190" s="190" t="s">
        <v>484</v>
      </c>
      <c r="I190" s="190" t="s">
        <v>480</v>
      </c>
      <c r="J190" s="190" t="s">
        <v>481</v>
      </c>
      <c r="K190" s="122"/>
    </row>
    <row r="191" spans="1:11" s="110" customFormat="1" hidden="1" x14ac:dyDescent="0.25">
      <c r="A191" s="195">
        <v>43844</v>
      </c>
      <c r="B191" s="192">
        <v>0.52083333333333337</v>
      </c>
      <c r="C191" s="193">
        <v>0.54166666666666663</v>
      </c>
      <c r="D191" s="122">
        <f t="shared" si="2"/>
        <v>29.999999999999893</v>
      </c>
      <c r="E191" s="189" t="s">
        <v>757</v>
      </c>
      <c r="F191" s="190"/>
      <c r="G191" s="189" t="s">
        <v>609</v>
      </c>
      <c r="H191" s="190" t="s">
        <v>484</v>
      </c>
      <c r="I191" s="190" t="s">
        <v>489</v>
      </c>
      <c r="J191" s="190" t="s">
        <v>481</v>
      </c>
      <c r="K191" s="122"/>
    </row>
    <row r="192" spans="1:11" s="189" customFormat="1" ht="30" hidden="1" x14ac:dyDescent="0.25">
      <c r="A192" s="195">
        <v>43844</v>
      </c>
      <c r="B192" s="192">
        <v>0.625</v>
      </c>
      <c r="C192" s="193">
        <v>0.65972222222222221</v>
      </c>
      <c r="D192" s="122">
        <f t="shared" si="2"/>
        <v>49.999999999999986</v>
      </c>
      <c r="E192" s="189" t="s">
        <v>758</v>
      </c>
      <c r="F192" s="190"/>
      <c r="G192" s="189" t="s">
        <v>609</v>
      </c>
      <c r="H192" s="190" t="s">
        <v>484</v>
      </c>
      <c r="I192" s="190" t="s">
        <v>489</v>
      </c>
      <c r="J192" s="190" t="s">
        <v>481</v>
      </c>
      <c r="K192" s="122"/>
    </row>
    <row r="193" spans="1:11" s="110" customFormat="1" hidden="1" x14ac:dyDescent="0.25">
      <c r="A193" s="195">
        <v>43844</v>
      </c>
      <c r="B193" s="192">
        <v>0.66666666666666663</v>
      </c>
      <c r="C193" s="193">
        <v>0.67708333333333337</v>
      </c>
      <c r="D193" s="194">
        <f t="shared" si="2"/>
        <v>15.000000000000107</v>
      </c>
      <c r="E193" s="189" t="s">
        <v>759</v>
      </c>
      <c r="F193" s="190"/>
      <c r="G193" s="189" t="s">
        <v>609</v>
      </c>
      <c r="H193" s="190" t="s">
        <v>513</v>
      </c>
      <c r="I193" s="190" t="s">
        <v>550</v>
      </c>
      <c r="J193" s="190" t="s">
        <v>481</v>
      </c>
      <c r="K193" s="194"/>
    </row>
    <row r="194" spans="1:11" s="110" customFormat="1" ht="30" hidden="1" x14ac:dyDescent="0.25">
      <c r="A194" s="195">
        <v>43844</v>
      </c>
      <c r="B194" s="192">
        <v>0.28125</v>
      </c>
      <c r="C194" s="193">
        <v>0.30902777777777779</v>
      </c>
      <c r="D194" s="194">
        <f t="shared" si="2"/>
        <v>40.000000000000014</v>
      </c>
      <c r="E194" s="189" t="s">
        <v>760</v>
      </c>
      <c r="F194" s="190"/>
      <c r="G194" s="189" t="s">
        <v>565</v>
      </c>
      <c r="H194" s="190" t="s">
        <v>507</v>
      </c>
      <c r="I194" s="190" t="s">
        <v>531</v>
      </c>
      <c r="J194" s="190" t="s">
        <v>481</v>
      </c>
      <c r="K194" s="194"/>
    </row>
    <row r="195" spans="1:11" s="110" customFormat="1" hidden="1" x14ac:dyDescent="0.25">
      <c r="A195" s="195">
        <v>43844</v>
      </c>
      <c r="B195" s="192">
        <v>0.54861111111111105</v>
      </c>
      <c r="C195" s="193">
        <v>0.55902777777777779</v>
      </c>
      <c r="D195" s="194">
        <f t="shared" ref="D195:D292" si="3">(IF(C195&gt;B195, C195-B195, 1-B195+C195))*24*60</f>
        <v>15.000000000000107</v>
      </c>
      <c r="E195" s="189" t="s">
        <v>761</v>
      </c>
      <c r="F195" s="190">
        <v>1</v>
      </c>
      <c r="G195" s="189"/>
      <c r="H195" s="190" t="s">
        <v>507</v>
      </c>
      <c r="I195" s="190" t="s">
        <v>527</v>
      </c>
      <c r="J195" s="190" t="s">
        <v>481</v>
      </c>
      <c r="K195" s="194"/>
    </row>
    <row r="196" spans="1:11" s="110" customFormat="1" hidden="1" x14ac:dyDescent="0.25">
      <c r="A196" s="195">
        <v>43844</v>
      </c>
      <c r="B196" s="192">
        <v>0.55902777777777779</v>
      </c>
      <c r="C196" s="193">
        <v>0.57986111111111105</v>
      </c>
      <c r="D196" s="194">
        <f t="shared" si="3"/>
        <v>29.999999999999893</v>
      </c>
      <c r="E196" s="189" t="s">
        <v>762</v>
      </c>
      <c r="F196" s="190">
        <v>1</v>
      </c>
      <c r="G196" s="189"/>
      <c r="H196" s="190" t="s">
        <v>507</v>
      </c>
      <c r="I196" s="190" t="s">
        <v>527</v>
      </c>
      <c r="J196" s="190" t="s">
        <v>481</v>
      </c>
      <c r="K196" s="189"/>
    </row>
    <row r="197" spans="1:11" s="110" customFormat="1" hidden="1" x14ac:dyDescent="0.25">
      <c r="A197" s="195">
        <v>43844</v>
      </c>
      <c r="B197" s="192">
        <v>0.27083333333333331</v>
      </c>
      <c r="C197" s="193">
        <v>0.28125</v>
      </c>
      <c r="D197" s="194">
        <f t="shared" si="3"/>
        <v>15.000000000000027</v>
      </c>
      <c r="E197" s="189" t="s">
        <v>763</v>
      </c>
      <c r="F197" s="190">
        <v>1</v>
      </c>
      <c r="G197" s="189"/>
      <c r="H197" s="190" t="s">
        <v>507</v>
      </c>
      <c r="I197" s="190" t="s">
        <v>531</v>
      </c>
      <c r="J197" s="190" t="s">
        <v>481</v>
      </c>
      <c r="K197" s="194"/>
    </row>
    <row r="198" spans="1:11" s="110" customFormat="1" hidden="1" x14ac:dyDescent="0.25">
      <c r="A198" s="195">
        <v>43844</v>
      </c>
      <c r="B198" s="192">
        <v>0.47222222222222227</v>
      </c>
      <c r="C198" s="193">
        <v>0.4861111111111111</v>
      </c>
      <c r="D198" s="194">
        <f t="shared" si="3"/>
        <v>19.999999999999929</v>
      </c>
      <c r="E198" s="189" t="s">
        <v>764</v>
      </c>
      <c r="F198" s="190">
        <v>1</v>
      </c>
      <c r="G198" s="189"/>
      <c r="H198" s="190" t="s">
        <v>507</v>
      </c>
      <c r="I198" s="190" t="s">
        <v>531</v>
      </c>
      <c r="J198" s="190" t="s">
        <v>481</v>
      </c>
      <c r="K198" s="194"/>
    </row>
    <row r="199" spans="1:11" s="110" customFormat="1" hidden="1" x14ac:dyDescent="0.25">
      <c r="A199" s="195">
        <v>43844</v>
      </c>
      <c r="B199" s="192">
        <v>0.8125</v>
      </c>
      <c r="C199" s="193">
        <v>0.82638888888888884</v>
      </c>
      <c r="D199" s="194">
        <f t="shared" si="3"/>
        <v>19.999999999999929</v>
      </c>
      <c r="E199" s="189" t="s">
        <v>765</v>
      </c>
      <c r="F199" s="190"/>
      <c r="G199" s="189" t="s">
        <v>540</v>
      </c>
      <c r="H199" s="190" t="s">
        <v>556</v>
      </c>
      <c r="I199" s="190" t="s">
        <v>492</v>
      </c>
      <c r="J199" s="190" t="s">
        <v>481</v>
      </c>
      <c r="K199" s="122"/>
    </row>
    <row r="200" spans="1:11" s="110" customFormat="1" hidden="1" x14ac:dyDescent="0.25">
      <c r="A200" s="195">
        <v>43844</v>
      </c>
      <c r="B200" s="192">
        <v>0.94097222222222221</v>
      </c>
      <c r="C200" s="193">
        <v>0.94791666666666663</v>
      </c>
      <c r="D200" s="122">
        <f t="shared" si="3"/>
        <v>9.9999999999999645</v>
      </c>
      <c r="E200" s="189" t="s">
        <v>542</v>
      </c>
      <c r="F200" s="190"/>
      <c r="G200" s="189" t="s">
        <v>540</v>
      </c>
      <c r="H200" s="190" t="s">
        <v>484</v>
      </c>
      <c r="I200" s="190" t="s">
        <v>489</v>
      </c>
      <c r="J200" s="190" t="s">
        <v>481</v>
      </c>
      <c r="K200" s="122"/>
    </row>
    <row r="201" spans="1:11" s="110" customFormat="1" hidden="1" x14ac:dyDescent="0.25">
      <c r="A201" s="195">
        <v>43844</v>
      </c>
      <c r="B201" s="192">
        <v>3.472222222222222E-3</v>
      </c>
      <c r="C201" s="193">
        <v>1.3888888888888888E-2</v>
      </c>
      <c r="D201" s="122">
        <f t="shared" si="3"/>
        <v>15</v>
      </c>
      <c r="E201" s="171" t="s">
        <v>612</v>
      </c>
      <c r="F201" s="190"/>
      <c r="G201" s="189" t="s">
        <v>540</v>
      </c>
      <c r="H201" s="190" t="s">
        <v>479</v>
      </c>
      <c r="I201" s="190" t="s">
        <v>489</v>
      </c>
      <c r="J201" s="190" t="s">
        <v>481</v>
      </c>
      <c r="K201" s="122"/>
    </row>
    <row r="202" spans="1:11" s="110" customFormat="1" hidden="1" x14ac:dyDescent="0.25">
      <c r="A202" s="172">
        <v>43845</v>
      </c>
      <c r="B202" s="192">
        <v>0.36805555555555558</v>
      </c>
      <c r="C202" s="193">
        <v>0.41666666666666669</v>
      </c>
      <c r="D202" s="194">
        <f t="shared" si="3"/>
        <v>69.999999999999986</v>
      </c>
      <c r="E202" s="189" t="s">
        <v>766</v>
      </c>
      <c r="F202" s="190"/>
      <c r="G202" s="189" t="s">
        <v>530</v>
      </c>
      <c r="H202" s="190" t="s">
        <v>556</v>
      </c>
      <c r="I202" s="190" t="s">
        <v>489</v>
      </c>
      <c r="J202" s="190" t="s">
        <v>481</v>
      </c>
      <c r="K202" s="194"/>
    </row>
    <row r="203" spans="1:11" s="110" customFormat="1" hidden="1" x14ac:dyDescent="0.25">
      <c r="A203" s="172">
        <v>43845</v>
      </c>
      <c r="B203" s="192">
        <v>0.4201388888888889</v>
      </c>
      <c r="C203" s="193">
        <v>0.44444444444444442</v>
      </c>
      <c r="D203" s="194">
        <f t="shared" si="3"/>
        <v>34.999999999999957</v>
      </c>
      <c r="E203" s="189" t="s">
        <v>767</v>
      </c>
      <c r="F203" s="190"/>
      <c r="G203" s="189" t="s">
        <v>698</v>
      </c>
      <c r="H203" s="190" t="s">
        <v>479</v>
      </c>
      <c r="I203" s="190" t="s">
        <v>489</v>
      </c>
      <c r="J203" s="190" t="s">
        <v>481</v>
      </c>
      <c r="K203" s="194"/>
    </row>
    <row r="204" spans="1:11" s="110" customFormat="1" ht="29.25" hidden="1" customHeight="1" x14ac:dyDescent="0.25">
      <c r="A204" s="172">
        <v>43845</v>
      </c>
      <c r="B204" s="192">
        <v>0.375</v>
      </c>
      <c r="C204" s="193">
        <v>0.39583333333333331</v>
      </c>
      <c r="D204" s="122">
        <f t="shared" si="3"/>
        <v>29.999999999999972</v>
      </c>
      <c r="E204" s="189" t="s">
        <v>635</v>
      </c>
      <c r="F204" s="190"/>
      <c r="G204" s="189" t="s">
        <v>768</v>
      </c>
      <c r="H204" s="190" t="s">
        <v>513</v>
      </c>
      <c r="I204" s="190" t="s">
        <v>519</v>
      </c>
      <c r="J204" s="190" t="s">
        <v>481</v>
      </c>
      <c r="K204" s="122"/>
    </row>
    <row r="205" spans="1:11" s="189" customFormat="1" ht="29.25" hidden="1" customHeight="1" x14ac:dyDescent="0.25">
      <c r="A205" s="172">
        <v>43845</v>
      </c>
      <c r="B205" s="192">
        <v>0.70833333333333337</v>
      </c>
      <c r="C205" s="193">
        <v>0.71875</v>
      </c>
      <c r="D205" s="122">
        <f t="shared" si="3"/>
        <v>14.999999999999947</v>
      </c>
      <c r="E205" s="189" t="s">
        <v>769</v>
      </c>
      <c r="F205" s="190"/>
      <c r="G205" s="189" t="s">
        <v>530</v>
      </c>
      <c r="H205" s="190" t="s">
        <v>513</v>
      </c>
      <c r="I205" s="190" t="s">
        <v>550</v>
      </c>
      <c r="J205" s="190" t="s">
        <v>481</v>
      </c>
      <c r="K205" s="122"/>
    </row>
    <row r="206" spans="1:11" s="110" customFormat="1" hidden="1" x14ac:dyDescent="0.25">
      <c r="A206" s="172">
        <v>43845</v>
      </c>
      <c r="B206" s="115">
        <v>0.27083333333333331</v>
      </c>
      <c r="C206" s="116">
        <v>0.70833333333333337</v>
      </c>
      <c r="D206" s="122">
        <f t="shared" si="3"/>
        <v>630.00000000000011</v>
      </c>
      <c r="E206" s="189" t="s">
        <v>770</v>
      </c>
      <c r="F206" s="190"/>
      <c r="G206" s="189" t="s">
        <v>745</v>
      </c>
      <c r="H206" s="114" t="s">
        <v>507</v>
      </c>
      <c r="I206" s="114" t="s">
        <v>633</v>
      </c>
      <c r="J206" s="114"/>
      <c r="K206" s="122"/>
    </row>
    <row r="207" spans="1:11" s="110" customFormat="1" hidden="1" x14ac:dyDescent="0.25">
      <c r="A207" s="172">
        <v>43845</v>
      </c>
      <c r="B207" s="192">
        <v>0.26041666666666669</v>
      </c>
      <c r="C207" s="193">
        <v>0.34027777777777773</v>
      </c>
      <c r="D207" s="194">
        <f t="shared" si="3"/>
        <v>114.99999999999991</v>
      </c>
      <c r="E207" s="189" t="s">
        <v>771</v>
      </c>
      <c r="F207" s="190"/>
      <c r="G207" s="189" t="s">
        <v>772</v>
      </c>
      <c r="H207" s="190" t="s">
        <v>498</v>
      </c>
      <c r="I207" s="190" t="s">
        <v>498</v>
      </c>
      <c r="J207" s="190" t="s">
        <v>481</v>
      </c>
      <c r="K207" s="194"/>
    </row>
    <row r="208" spans="1:11" s="110" customFormat="1" hidden="1" x14ac:dyDescent="0.25">
      <c r="A208" s="172">
        <v>43845</v>
      </c>
      <c r="B208" s="192">
        <v>0.47916666666666669</v>
      </c>
      <c r="C208" s="193">
        <v>0.5</v>
      </c>
      <c r="D208" s="122">
        <f t="shared" si="3"/>
        <v>29.999999999999972</v>
      </c>
      <c r="E208" s="189" t="s">
        <v>773</v>
      </c>
      <c r="F208" s="190"/>
      <c r="G208" s="189" t="s">
        <v>774</v>
      </c>
      <c r="H208" s="190" t="s">
        <v>498</v>
      </c>
      <c r="I208" s="190" t="s">
        <v>507</v>
      </c>
      <c r="J208" s="190" t="s">
        <v>481</v>
      </c>
      <c r="K208" s="122"/>
    </row>
    <row r="209" spans="1:11" s="110" customFormat="1" hidden="1" x14ac:dyDescent="0.25">
      <c r="A209" s="172">
        <v>43845</v>
      </c>
      <c r="B209" s="115">
        <v>0.55208333333333337</v>
      </c>
      <c r="C209" s="116">
        <v>0.56597222222222221</v>
      </c>
      <c r="D209" s="122">
        <f t="shared" si="3"/>
        <v>19.999999999999929</v>
      </c>
      <c r="E209" s="189" t="s">
        <v>775</v>
      </c>
      <c r="F209" s="190"/>
      <c r="G209" s="189" t="s">
        <v>774</v>
      </c>
      <c r="H209" s="190" t="s">
        <v>498</v>
      </c>
      <c r="I209" s="190" t="s">
        <v>507</v>
      </c>
      <c r="J209" s="190" t="s">
        <v>481</v>
      </c>
      <c r="K209" s="122"/>
    </row>
    <row r="210" spans="1:11" s="110" customFormat="1" hidden="1" x14ac:dyDescent="0.25">
      <c r="A210" s="172">
        <v>43845</v>
      </c>
      <c r="B210" s="192">
        <v>0.38541666666666669</v>
      </c>
      <c r="C210" s="193">
        <v>0.51041666666666663</v>
      </c>
      <c r="D210" s="122">
        <f t="shared" si="3"/>
        <v>179.99999999999991</v>
      </c>
      <c r="E210" s="189" t="s">
        <v>776</v>
      </c>
      <c r="F210" s="190"/>
      <c r="G210" s="189" t="s">
        <v>777</v>
      </c>
      <c r="H210" s="190" t="s">
        <v>498</v>
      </c>
      <c r="I210" s="114" t="s">
        <v>498</v>
      </c>
      <c r="J210" s="190" t="s">
        <v>481</v>
      </c>
      <c r="K210" s="122"/>
    </row>
    <row r="211" spans="1:11" s="110" customFormat="1" hidden="1" x14ac:dyDescent="0.25">
      <c r="A211" s="172">
        <v>43845</v>
      </c>
      <c r="B211" s="192">
        <v>0.82986111111111116</v>
      </c>
      <c r="C211" s="193">
        <v>0.84722222222222221</v>
      </c>
      <c r="D211" s="122">
        <f t="shared" si="3"/>
        <v>24.999999999999911</v>
      </c>
      <c r="E211" s="189" t="s">
        <v>778</v>
      </c>
      <c r="F211" s="190"/>
      <c r="G211" s="189" t="s">
        <v>540</v>
      </c>
      <c r="H211" s="190" t="s">
        <v>556</v>
      </c>
      <c r="I211" s="190" t="s">
        <v>492</v>
      </c>
      <c r="J211" s="190" t="s">
        <v>481</v>
      </c>
      <c r="K211" s="194"/>
    </row>
    <row r="212" spans="1:11" s="110" customFormat="1" hidden="1" x14ac:dyDescent="0.25">
      <c r="A212" s="172">
        <v>43845</v>
      </c>
      <c r="B212" s="192">
        <v>0.94097222222222221</v>
      </c>
      <c r="C212" s="193">
        <v>0.94791666666666663</v>
      </c>
      <c r="D212" s="122">
        <f t="shared" si="3"/>
        <v>9.9999999999999645</v>
      </c>
      <c r="E212" s="189" t="s">
        <v>779</v>
      </c>
      <c r="F212" s="190"/>
      <c r="G212" s="189" t="s">
        <v>540</v>
      </c>
      <c r="H212" s="190" t="s">
        <v>513</v>
      </c>
      <c r="I212" s="190" t="s">
        <v>514</v>
      </c>
      <c r="J212" s="190" t="s">
        <v>481</v>
      </c>
      <c r="K212" s="194"/>
    </row>
    <row r="213" spans="1:11" s="110" customFormat="1" hidden="1" x14ac:dyDescent="0.25">
      <c r="A213" s="172">
        <v>43845</v>
      </c>
      <c r="B213" s="192">
        <v>0.54166666666666663</v>
      </c>
      <c r="C213" s="193">
        <v>0.55555555555555558</v>
      </c>
      <c r="D213" s="122">
        <f t="shared" si="3"/>
        <v>20.000000000000089</v>
      </c>
      <c r="E213" s="189" t="s">
        <v>780</v>
      </c>
      <c r="F213" s="190"/>
      <c r="G213" s="189" t="s">
        <v>540</v>
      </c>
      <c r="H213" s="190" t="s">
        <v>484</v>
      </c>
      <c r="I213" s="190" t="s">
        <v>489</v>
      </c>
      <c r="J213" s="190" t="s">
        <v>481</v>
      </c>
      <c r="K213" s="122"/>
    </row>
    <row r="214" spans="1:11" s="110" customFormat="1" hidden="1" x14ac:dyDescent="0.25">
      <c r="A214" s="172">
        <v>43846</v>
      </c>
      <c r="B214" s="192">
        <v>0.41666666666666669</v>
      </c>
      <c r="C214" s="193">
        <v>0.45833333333333331</v>
      </c>
      <c r="D214" s="122">
        <f t="shared" si="3"/>
        <v>59.999999999999943</v>
      </c>
      <c r="E214" s="189" t="s">
        <v>781</v>
      </c>
      <c r="F214" s="190"/>
      <c r="G214" s="189" t="s">
        <v>782</v>
      </c>
      <c r="H214" s="190" t="s">
        <v>479</v>
      </c>
      <c r="I214" s="190" t="s">
        <v>492</v>
      </c>
      <c r="J214" s="190" t="s">
        <v>481</v>
      </c>
      <c r="K214" s="122"/>
    </row>
    <row r="215" spans="1:11" s="110" customFormat="1" hidden="1" x14ac:dyDescent="0.25">
      <c r="A215" s="172">
        <v>43846</v>
      </c>
      <c r="B215" s="192">
        <v>0.28472222222222221</v>
      </c>
      <c r="C215" s="193">
        <v>0.29166666666666669</v>
      </c>
      <c r="D215" s="194">
        <f t="shared" si="3"/>
        <v>10.000000000000044</v>
      </c>
      <c r="E215" s="189" t="s">
        <v>783</v>
      </c>
      <c r="F215" s="190"/>
      <c r="G215" s="189" t="s">
        <v>530</v>
      </c>
      <c r="H215" s="190" t="s">
        <v>513</v>
      </c>
      <c r="I215" s="190" t="s">
        <v>548</v>
      </c>
      <c r="J215" s="190" t="s">
        <v>481</v>
      </c>
      <c r="K215" s="194"/>
    </row>
    <row r="216" spans="1:11" s="110" customFormat="1" hidden="1" x14ac:dyDescent="0.25">
      <c r="A216" s="172">
        <v>43846</v>
      </c>
      <c r="B216" s="192">
        <v>0.80555555555555547</v>
      </c>
      <c r="C216" s="193">
        <v>0.81597222222222221</v>
      </c>
      <c r="D216" s="194">
        <f t="shared" si="3"/>
        <v>15.000000000000107</v>
      </c>
      <c r="E216" s="189" t="s">
        <v>784</v>
      </c>
      <c r="F216" s="190"/>
      <c r="G216" s="189" t="s">
        <v>540</v>
      </c>
      <c r="H216" s="190" t="s">
        <v>513</v>
      </c>
      <c r="I216" s="190" t="s">
        <v>620</v>
      </c>
      <c r="J216" s="190" t="s">
        <v>481</v>
      </c>
      <c r="K216" s="189"/>
    </row>
    <row r="217" spans="1:11" s="110" customFormat="1" hidden="1" x14ac:dyDescent="0.25">
      <c r="A217" s="172">
        <v>43846</v>
      </c>
      <c r="B217" s="192">
        <v>0.97222222222222221</v>
      </c>
      <c r="C217" s="193">
        <v>0.98263888888888884</v>
      </c>
      <c r="D217" s="194">
        <f t="shared" si="3"/>
        <v>14.999999999999947</v>
      </c>
      <c r="E217" s="189" t="s">
        <v>780</v>
      </c>
      <c r="F217" s="190">
        <v>1</v>
      </c>
      <c r="G217" s="189" t="s">
        <v>540</v>
      </c>
      <c r="H217" s="190" t="s">
        <v>484</v>
      </c>
      <c r="I217" s="190" t="s">
        <v>489</v>
      </c>
      <c r="J217" s="190" t="s">
        <v>481</v>
      </c>
      <c r="K217" s="189"/>
    </row>
    <row r="218" spans="1:11" s="110" customFormat="1" hidden="1" x14ac:dyDescent="0.25">
      <c r="A218" s="172">
        <v>43846</v>
      </c>
      <c r="B218" s="192">
        <v>5.5555555555555552E-2</v>
      </c>
      <c r="C218" s="193">
        <v>6.5972222222222224E-2</v>
      </c>
      <c r="D218" s="194">
        <f t="shared" si="3"/>
        <v>15.000000000000007</v>
      </c>
      <c r="E218" s="189" t="s">
        <v>785</v>
      </c>
      <c r="F218" s="190">
        <v>1</v>
      </c>
      <c r="G218" s="189" t="s">
        <v>540</v>
      </c>
      <c r="H218" s="190" t="s">
        <v>556</v>
      </c>
      <c r="I218" s="190" t="s">
        <v>492</v>
      </c>
      <c r="J218" s="190" t="s">
        <v>481</v>
      </c>
      <c r="K218" s="189"/>
    </row>
    <row r="219" spans="1:11" s="189" customFormat="1" hidden="1" x14ac:dyDescent="0.25">
      <c r="A219" s="172">
        <v>43846</v>
      </c>
      <c r="B219" s="192">
        <v>0.27083333333333331</v>
      </c>
      <c r="C219" s="193">
        <v>0.70833333333333337</v>
      </c>
      <c r="D219" s="194">
        <f t="shared" si="3"/>
        <v>630.00000000000011</v>
      </c>
      <c r="E219" s="189" t="s">
        <v>786</v>
      </c>
      <c r="F219" s="190"/>
      <c r="G219" s="189" t="s">
        <v>745</v>
      </c>
      <c r="H219" s="190" t="s">
        <v>507</v>
      </c>
      <c r="I219" s="190" t="s">
        <v>633</v>
      </c>
      <c r="J219" s="190"/>
      <c r="K219" s="194"/>
    </row>
    <row r="220" spans="1:11" s="110" customFormat="1" x14ac:dyDescent="0.25">
      <c r="A220" s="195">
        <v>43846</v>
      </c>
      <c r="B220" s="192">
        <v>0.41666666666666669</v>
      </c>
      <c r="C220" s="193">
        <v>0.43055555555555558</v>
      </c>
      <c r="D220" s="194">
        <f>(IF(C220&gt;B220, C220-B220, 1-B220+C220))*24*60</f>
        <v>20.000000000000007</v>
      </c>
      <c r="E220" s="189" t="s">
        <v>787</v>
      </c>
      <c r="F220" s="190">
        <v>1</v>
      </c>
      <c r="G220" s="189"/>
      <c r="H220" s="190" t="s">
        <v>507</v>
      </c>
      <c r="I220" s="190" t="s">
        <v>531</v>
      </c>
      <c r="J220" s="190" t="s">
        <v>427</v>
      </c>
      <c r="K220" s="189" t="s">
        <v>576</v>
      </c>
    </row>
    <row r="221" spans="1:11" s="110" customFormat="1" x14ac:dyDescent="0.25">
      <c r="A221" s="195">
        <v>43846</v>
      </c>
      <c r="B221" s="192">
        <v>0.5</v>
      </c>
      <c r="C221" s="193">
        <v>0.51388888888888895</v>
      </c>
      <c r="D221" s="194">
        <f>(IF(C221&gt;B221, C221-B221, 1-B221+C221))*24*60</f>
        <v>20.000000000000089</v>
      </c>
      <c r="E221" s="189" t="s">
        <v>787</v>
      </c>
      <c r="F221" s="190">
        <v>1</v>
      </c>
      <c r="G221" s="189"/>
      <c r="H221" s="190" t="s">
        <v>507</v>
      </c>
      <c r="I221" s="190" t="s">
        <v>531</v>
      </c>
      <c r="J221" s="190" t="s">
        <v>427</v>
      </c>
      <c r="K221" s="189" t="s">
        <v>576</v>
      </c>
    </row>
    <row r="222" spans="1:11" s="189" customFormat="1" x14ac:dyDescent="0.25">
      <c r="A222" s="172">
        <v>43847</v>
      </c>
      <c r="B222" s="192">
        <v>0.31944444444444448</v>
      </c>
      <c r="C222" s="193">
        <v>0.33333333333333331</v>
      </c>
      <c r="D222" s="194">
        <f t="shared" si="3"/>
        <v>19.999999999999929</v>
      </c>
      <c r="E222" s="189" t="s">
        <v>788</v>
      </c>
      <c r="F222" s="190"/>
      <c r="G222" s="189" t="s">
        <v>789</v>
      </c>
      <c r="H222" s="190" t="s">
        <v>513</v>
      </c>
      <c r="I222" s="190" t="s">
        <v>514</v>
      </c>
      <c r="J222" s="190" t="s">
        <v>427</v>
      </c>
      <c r="K222" s="194"/>
    </row>
    <row r="223" spans="1:11" s="189" customFormat="1" hidden="1" x14ac:dyDescent="0.25">
      <c r="A223" s="172">
        <v>43847</v>
      </c>
      <c r="B223" s="192">
        <v>0.35416666666666669</v>
      </c>
      <c r="C223" s="193">
        <v>0.38541666666666669</v>
      </c>
      <c r="D223" s="194">
        <f t="shared" si="3"/>
        <v>45</v>
      </c>
      <c r="E223" s="189" t="s">
        <v>790</v>
      </c>
      <c r="F223" s="190"/>
      <c r="G223" s="189" t="s">
        <v>789</v>
      </c>
      <c r="H223" s="190" t="s">
        <v>484</v>
      </c>
      <c r="I223" s="190" t="s">
        <v>489</v>
      </c>
      <c r="J223" s="190" t="s">
        <v>481</v>
      </c>
      <c r="K223" s="194"/>
    </row>
    <row r="224" spans="1:11" s="189" customFormat="1" hidden="1" x14ac:dyDescent="0.25">
      <c r="A224" s="172">
        <v>43847</v>
      </c>
      <c r="B224" s="192">
        <v>0.27083333333333331</v>
      </c>
      <c r="C224" s="193">
        <v>0.28472222222222221</v>
      </c>
      <c r="D224" s="194">
        <f t="shared" si="3"/>
        <v>20.000000000000007</v>
      </c>
      <c r="E224" s="189" t="s">
        <v>791</v>
      </c>
      <c r="F224" s="190"/>
      <c r="G224" s="189" t="s">
        <v>789</v>
      </c>
      <c r="H224" s="190" t="s">
        <v>484</v>
      </c>
      <c r="I224" s="190" t="s">
        <v>492</v>
      </c>
      <c r="J224" s="190" t="s">
        <v>481</v>
      </c>
      <c r="K224" s="194"/>
    </row>
    <row r="225" spans="1:11" s="110" customFormat="1" x14ac:dyDescent="0.25">
      <c r="A225" s="172">
        <v>43847</v>
      </c>
      <c r="B225" s="192">
        <v>0.43055555555555558</v>
      </c>
      <c r="C225" s="193">
        <v>0.44444444444444442</v>
      </c>
      <c r="D225" s="194">
        <f t="shared" si="3"/>
        <v>19.999999999999929</v>
      </c>
      <c r="E225" s="171" t="s">
        <v>792</v>
      </c>
      <c r="F225" s="190"/>
      <c r="G225" s="189" t="s">
        <v>789</v>
      </c>
      <c r="H225" s="190" t="s">
        <v>513</v>
      </c>
      <c r="I225" s="190" t="s">
        <v>550</v>
      </c>
      <c r="J225" s="190" t="s">
        <v>427</v>
      </c>
      <c r="K225" s="194"/>
    </row>
    <row r="226" spans="1:11" s="110" customFormat="1" hidden="1" x14ac:dyDescent="0.25">
      <c r="A226" s="172">
        <v>43847</v>
      </c>
      <c r="B226" s="192">
        <v>0.54166666666666663</v>
      </c>
      <c r="C226" s="193">
        <v>0.5625</v>
      </c>
      <c r="D226" s="194">
        <f t="shared" si="3"/>
        <v>30.000000000000053</v>
      </c>
      <c r="E226" s="189" t="s">
        <v>793</v>
      </c>
      <c r="F226" s="190"/>
      <c r="G226" s="189" t="s">
        <v>789</v>
      </c>
      <c r="H226" s="190" t="s">
        <v>479</v>
      </c>
      <c r="I226" s="190" t="s">
        <v>492</v>
      </c>
      <c r="J226" s="190" t="s">
        <v>481</v>
      </c>
      <c r="K226" s="194"/>
    </row>
    <row r="227" spans="1:11" s="110" customFormat="1" ht="30" hidden="1" x14ac:dyDescent="0.25">
      <c r="A227" s="172">
        <v>43847</v>
      </c>
      <c r="B227" s="192">
        <v>0.27083333333333331</v>
      </c>
      <c r="C227" s="193">
        <v>0.70833333333333337</v>
      </c>
      <c r="D227" s="194">
        <f t="shared" si="3"/>
        <v>630.00000000000011</v>
      </c>
      <c r="E227" s="189" t="s">
        <v>794</v>
      </c>
      <c r="F227" s="190"/>
      <c r="G227" s="189" t="s">
        <v>745</v>
      </c>
      <c r="H227" s="190" t="s">
        <v>507</v>
      </c>
      <c r="I227" s="190" t="s">
        <v>633</v>
      </c>
      <c r="J227" s="190"/>
      <c r="K227" s="194"/>
    </row>
    <row r="228" spans="1:11" s="110" customFormat="1" hidden="1" x14ac:dyDescent="0.25">
      <c r="A228" s="172">
        <v>43847</v>
      </c>
      <c r="B228" s="192">
        <v>0.79861111111111116</v>
      </c>
      <c r="C228" s="193">
        <v>0.8125</v>
      </c>
      <c r="D228" s="194">
        <f t="shared" si="3"/>
        <v>19.999999999999929</v>
      </c>
      <c r="E228" s="189" t="s">
        <v>795</v>
      </c>
      <c r="F228" s="190"/>
      <c r="G228" s="189" t="s">
        <v>796</v>
      </c>
      <c r="H228" s="190" t="s">
        <v>513</v>
      </c>
      <c r="I228" s="190" t="s">
        <v>550</v>
      </c>
      <c r="J228" s="190" t="s">
        <v>481</v>
      </c>
      <c r="K228" s="189"/>
    </row>
    <row r="229" spans="1:11" s="189" customFormat="1" hidden="1" x14ac:dyDescent="0.25">
      <c r="A229" s="172">
        <v>43847</v>
      </c>
      <c r="B229" s="192">
        <v>0.88541666666666663</v>
      </c>
      <c r="C229" s="193">
        <v>0.94444444444444453</v>
      </c>
      <c r="D229" s="194">
        <f t="shared" si="3"/>
        <v>85.000000000000171</v>
      </c>
      <c r="E229" s="189" t="s">
        <v>750</v>
      </c>
      <c r="F229" s="190"/>
      <c r="G229" s="189" t="s">
        <v>796</v>
      </c>
      <c r="H229" s="190" t="s">
        <v>479</v>
      </c>
      <c r="I229" s="190" t="s">
        <v>489</v>
      </c>
      <c r="J229" s="190" t="s">
        <v>481</v>
      </c>
      <c r="K229" s="194"/>
    </row>
    <row r="230" spans="1:11" s="189" customFormat="1" hidden="1" x14ac:dyDescent="0.25">
      <c r="A230" s="172">
        <v>43847</v>
      </c>
      <c r="B230" s="192">
        <v>5.9027777777777783E-2</v>
      </c>
      <c r="C230" s="193">
        <v>8.3333333333333329E-2</v>
      </c>
      <c r="D230" s="194">
        <f t="shared" si="3"/>
        <v>34.999999999999986</v>
      </c>
      <c r="E230" s="189" t="s">
        <v>797</v>
      </c>
      <c r="F230" s="190"/>
      <c r="G230" s="189" t="s">
        <v>796</v>
      </c>
      <c r="H230" s="190" t="s">
        <v>556</v>
      </c>
      <c r="I230" s="190" t="s">
        <v>489</v>
      </c>
      <c r="J230" s="190" t="s">
        <v>481</v>
      </c>
      <c r="K230" s="194"/>
    </row>
    <row r="231" spans="1:11" s="110" customFormat="1" hidden="1" x14ac:dyDescent="0.25">
      <c r="A231" s="195">
        <v>43848</v>
      </c>
      <c r="B231" s="192">
        <v>0.32291666666666669</v>
      </c>
      <c r="C231" s="193">
        <v>0.34722222222222227</v>
      </c>
      <c r="D231" s="194">
        <f t="shared" si="3"/>
        <v>35.000000000000036</v>
      </c>
      <c r="E231" s="189" t="s">
        <v>798</v>
      </c>
      <c r="F231" s="190"/>
      <c r="G231" s="189" t="s">
        <v>516</v>
      </c>
      <c r="H231" s="190" t="s">
        <v>513</v>
      </c>
      <c r="I231" s="190" t="s">
        <v>711</v>
      </c>
      <c r="J231" s="190" t="s">
        <v>481</v>
      </c>
      <c r="K231" s="189"/>
    </row>
    <row r="232" spans="1:11" s="110" customFormat="1" hidden="1" x14ac:dyDescent="0.25">
      <c r="A232" s="195">
        <v>43848</v>
      </c>
      <c r="B232" s="192">
        <v>0.27083333333333331</v>
      </c>
      <c r="C232" s="193">
        <v>0.70833333333333337</v>
      </c>
      <c r="D232" s="194">
        <f t="shared" si="3"/>
        <v>630.00000000000011</v>
      </c>
      <c r="E232" s="189" t="s">
        <v>799</v>
      </c>
      <c r="F232" s="190">
        <v>1</v>
      </c>
      <c r="G232" s="189" t="s">
        <v>745</v>
      </c>
      <c r="H232" s="190" t="s">
        <v>507</v>
      </c>
      <c r="I232" s="190" t="s">
        <v>633</v>
      </c>
      <c r="J232" s="190"/>
      <c r="K232" s="189"/>
    </row>
    <row r="233" spans="1:11" s="110" customFormat="1" hidden="1" x14ac:dyDescent="0.25">
      <c r="A233" s="195">
        <v>43848</v>
      </c>
      <c r="B233" s="192">
        <v>0.41666666666666669</v>
      </c>
      <c r="C233" s="193">
        <v>0.4375</v>
      </c>
      <c r="D233" s="194">
        <f t="shared" si="3"/>
        <v>29.999999999999972</v>
      </c>
      <c r="E233" s="189" t="s">
        <v>675</v>
      </c>
      <c r="F233" s="190"/>
      <c r="G233" s="189" t="s">
        <v>800</v>
      </c>
      <c r="H233" s="190" t="s">
        <v>513</v>
      </c>
      <c r="I233" s="190" t="s">
        <v>519</v>
      </c>
      <c r="J233" s="190" t="s">
        <v>481</v>
      </c>
      <c r="K233" s="189"/>
    </row>
    <row r="234" spans="1:11" s="110" customFormat="1" hidden="1" x14ac:dyDescent="0.25">
      <c r="A234" s="195">
        <v>43848</v>
      </c>
      <c r="B234" s="192">
        <v>0.43055555555555558</v>
      </c>
      <c r="C234" s="193">
        <v>0.44097222222222227</v>
      </c>
      <c r="D234" s="194">
        <f t="shared" si="3"/>
        <v>15.000000000000027</v>
      </c>
      <c r="E234" s="189" t="s">
        <v>801</v>
      </c>
      <c r="F234" s="190"/>
      <c r="G234" s="189" t="s">
        <v>533</v>
      </c>
      <c r="H234" s="190" t="s">
        <v>479</v>
      </c>
      <c r="I234" s="190" t="s">
        <v>489</v>
      </c>
      <c r="J234" s="190" t="s">
        <v>481</v>
      </c>
      <c r="K234" s="189"/>
    </row>
    <row r="235" spans="1:11" s="110" customFormat="1" hidden="1" x14ac:dyDescent="0.25">
      <c r="A235" s="195">
        <v>43848</v>
      </c>
      <c r="B235" s="192">
        <v>0.70833333333333337</v>
      </c>
      <c r="C235" s="193">
        <v>0.73611111111111116</v>
      </c>
      <c r="D235" s="194">
        <f t="shared" si="3"/>
        <v>40.000000000000014</v>
      </c>
      <c r="E235" s="171" t="s">
        <v>802</v>
      </c>
      <c r="F235" s="190"/>
      <c r="G235" s="189" t="s">
        <v>803</v>
      </c>
      <c r="H235" s="190" t="s">
        <v>484</v>
      </c>
      <c r="I235" s="190" t="s">
        <v>489</v>
      </c>
      <c r="J235" s="190" t="s">
        <v>481</v>
      </c>
      <c r="K235" s="194"/>
    </row>
    <row r="236" spans="1:11" s="110" customFormat="1" hidden="1" x14ac:dyDescent="0.25">
      <c r="A236" s="172">
        <v>43848</v>
      </c>
      <c r="B236" s="192">
        <v>0.75</v>
      </c>
      <c r="C236" s="193">
        <v>0.77083333333333337</v>
      </c>
      <c r="D236" s="194">
        <f>(IF(C236&gt;B236, C236-B236, 1-B236+C236))*24*60</f>
        <v>30.000000000000053</v>
      </c>
      <c r="E236" s="189" t="s">
        <v>804</v>
      </c>
      <c r="F236" s="190"/>
      <c r="G236" s="189" t="s">
        <v>796</v>
      </c>
      <c r="H236" s="190" t="s">
        <v>484</v>
      </c>
      <c r="I236" s="190" t="s">
        <v>489</v>
      </c>
      <c r="J236" s="190" t="s">
        <v>481</v>
      </c>
      <c r="K236" s="194"/>
    </row>
    <row r="237" spans="1:11" s="110" customFormat="1" hidden="1" x14ac:dyDescent="0.25">
      <c r="A237" s="172">
        <v>43848</v>
      </c>
      <c r="B237" s="192">
        <v>0.8125</v>
      </c>
      <c r="C237" s="193">
        <v>0.83333333333333337</v>
      </c>
      <c r="D237" s="194">
        <f>(IF(C237&gt;B237, C237-B237, 1-B237+C237))*24*60</f>
        <v>30.000000000000053</v>
      </c>
      <c r="E237" s="189" t="s">
        <v>805</v>
      </c>
      <c r="F237" s="190"/>
      <c r="G237" s="189" t="s">
        <v>796</v>
      </c>
      <c r="H237" s="190" t="s">
        <v>513</v>
      </c>
      <c r="I237" s="190" t="s">
        <v>553</v>
      </c>
      <c r="J237" s="190" t="s">
        <v>481</v>
      </c>
      <c r="K237" s="194"/>
    </row>
    <row r="238" spans="1:11" s="110" customFormat="1" hidden="1" x14ac:dyDescent="0.25">
      <c r="A238" s="172">
        <v>43848</v>
      </c>
      <c r="B238" s="192">
        <v>2.0833333333333332E-2</v>
      </c>
      <c r="C238" s="193">
        <v>6.25E-2</v>
      </c>
      <c r="D238" s="194">
        <f>(IF(C238&gt;B238, C238-B238, 1-B238+C238))*24*60</f>
        <v>60</v>
      </c>
      <c r="E238" s="189" t="s">
        <v>806</v>
      </c>
      <c r="F238" s="190"/>
      <c r="G238" s="189" t="s">
        <v>796</v>
      </c>
      <c r="H238" s="190" t="s">
        <v>498</v>
      </c>
      <c r="I238" s="190" t="s">
        <v>807</v>
      </c>
      <c r="J238" s="190" t="s">
        <v>481</v>
      </c>
      <c r="K238" s="189"/>
    </row>
    <row r="239" spans="1:11" s="110" customFormat="1" hidden="1" x14ac:dyDescent="0.25">
      <c r="A239" s="172">
        <v>43848</v>
      </c>
      <c r="B239" s="192">
        <v>8.3333333333333329E-2</v>
      </c>
      <c r="C239" s="193">
        <v>0.10416666666666667</v>
      </c>
      <c r="D239" s="194">
        <f>(IF(C239&gt;B239, C239-B239, 1-B239+C239))*24*60</f>
        <v>30.000000000000014</v>
      </c>
      <c r="E239" s="189" t="s">
        <v>808</v>
      </c>
      <c r="F239" s="190"/>
      <c r="G239" s="189" t="s">
        <v>796</v>
      </c>
      <c r="H239" s="190" t="s">
        <v>498</v>
      </c>
      <c r="I239" s="190" t="s">
        <v>498</v>
      </c>
      <c r="J239" s="190" t="s">
        <v>481</v>
      </c>
      <c r="K239" s="189"/>
    </row>
    <row r="240" spans="1:11" s="110" customFormat="1" hidden="1" x14ac:dyDescent="0.25">
      <c r="A240" s="195">
        <v>43848</v>
      </c>
      <c r="B240" s="192"/>
      <c r="C240" s="193"/>
      <c r="D240" s="194"/>
      <c r="E240" s="189" t="s">
        <v>809</v>
      </c>
      <c r="F240" s="190">
        <v>1</v>
      </c>
      <c r="G240" s="189"/>
      <c r="H240" s="190" t="s">
        <v>507</v>
      </c>
      <c r="I240" s="190" t="s">
        <v>531</v>
      </c>
      <c r="J240" s="190" t="s">
        <v>481</v>
      </c>
      <c r="K240" s="189" t="s">
        <v>576</v>
      </c>
    </row>
    <row r="241" spans="1:11" s="110" customFormat="1" hidden="1" x14ac:dyDescent="0.25">
      <c r="A241" s="172">
        <v>43849</v>
      </c>
      <c r="B241" s="192">
        <v>0.5</v>
      </c>
      <c r="C241" s="193">
        <v>0.52083333333333337</v>
      </c>
      <c r="D241" s="194">
        <f t="shared" si="3"/>
        <v>30.000000000000053</v>
      </c>
      <c r="E241" s="189" t="s">
        <v>635</v>
      </c>
      <c r="F241" s="190">
        <v>1</v>
      </c>
      <c r="G241" s="189" t="s">
        <v>810</v>
      </c>
      <c r="H241" s="190" t="s">
        <v>513</v>
      </c>
      <c r="I241" s="190" t="s">
        <v>519</v>
      </c>
      <c r="J241" s="190" t="s">
        <v>481</v>
      </c>
      <c r="K241" s="194"/>
    </row>
    <row r="242" spans="1:11" s="110" customFormat="1" hidden="1" x14ac:dyDescent="0.25">
      <c r="A242" s="172">
        <v>43849</v>
      </c>
      <c r="B242" s="192">
        <v>0.27083333333333331</v>
      </c>
      <c r="C242" s="193">
        <v>0.70833333333333337</v>
      </c>
      <c r="D242" s="194">
        <f t="shared" si="3"/>
        <v>630.00000000000011</v>
      </c>
      <c r="E242" s="189" t="s">
        <v>799</v>
      </c>
      <c r="F242" s="190">
        <v>1</v>
      </c>
      <c r="G242" s="189" t="s">
        <v>745</v>
      </c>
      <c r="H242" s="190" t="s">
        <v>507</v>
      </c>
      <c r="I242" s="190" t="s">
        <v>633</v>
      </c>
      <c r="J242" s="190"/>
      <c r="K242" s="194"/>
    </row>
    <row r="243" spans="1:11" s="189" customFormat="1" hidden="1" x14ac:dyDescent="0.25">
      <c r="A243" s="195">
        <v>43849</v>
      </c>
      <c r="B243" s="192">
        <v>0.79166666666666663</v>
      </c>
      <c r="C243" s="193">
        <v>0.80208333333333337</v>
      </c>
      <c r="D243" s="194">
        <f>(IF(C243&gt;B243, C243-B243, 1-B243+C243))*24*60</f>
        <v>15.000000000000107</v>
      </c>
      <c r="E243" s="189" t="s">
        <v>811</v>
      </c>
      <c r="F243" s="190"/>
      <c r="G243" s="189" t="s">
        <v>796</v>
      </c>
      <c r="H243" s="190" t="s">
        <v>556</v>
      </c>
      <c r="I243" s="190" t="s">
        <v>489</v>
      </c>
      <c r="J243" s="190" t="s">
        <v>481</v>
      </c>
    </row>
    <row r="244" spans="1:11" s="189" customFormat="1" hidden="1" x14ac:dyDescent="0.25">
      <c r="A244" s="195">
        <v>43849</v>
      </c>
      <c r="B244" s="192">
        <v>0.96875</v>
      </c>
      <c r="C244" s="193">
        <v>0.97916666666666663</v>
      </c>
      <c r="D244" s="194">
        <f>(IF(C244&gt;B244, C244-B244, 1-B244+C244))*24*60</f>
        <v>14.999999999999947</v>
      </c>
      <c r="E244" s="189" t="s">
        <v>812</v>
      </c>
      <c r="F244" s="190"/>
      <c r="G244" s="189" t="s">
        <v>796</v>
      </c>
      <c r="H244" s="190" t="s">
        <v>484</v>
      </c>
      <c r="I244" s="190" t="s">
        <v>489</v>
      </c>
      <c r="J244" s="190" t="s">
        <v>481</v>
      </c>
    </row>
    <row r="245" spans="1:11" s="189" customFormat="1" hidden="1" x14ac:dyDescent="0.25">
      <c r="A245" s="195">
        <v>43849</v>
      </c>
      <c r="B245" s="192">
        <v>0</v>
      </c>
      <c r="C245" s="193">
        <v>2.0833333333333332E-2</v>
      </c>
      <c r="D245" s="194">
        <f>(IF(C245&gt;B245, C245-B245, 1-B245+C245))*24*60</f>
        <v>30</v>
      </c>
      <c r="E245" s="189" t="s">
        <v>813</v>
      </c>
      <c r="F245" s="190"/>
      <c r="G245" s="189" t="s">
        <v>796</v>
      </c>
      <c r="H245" s="190" t="s">
        <v>498</v>
      </c>
      <c r="I245" s="190" t="s">
        <v>541</v>
      </c>
      <c r="J245" s="190" t="s">
        <v>481</v>
      </c>
    </row>
    <row r="246" spans="1:11" s="189" customFormat="1" hidden="1" x14ac:dyDescent="0.25">
      <c r="A246" s="195">
        <v>43850</v>
      </c>
      <c r="B246" s="192">
        <v>0.41666666666666669</v>
      </c>
      <c r="C246" s="193">
        <v>0.47916666666666669</v>
      </c>
      <c r="D246" s="194">
        <f t="shared" si="3"/>
        <v>90</v>
      </c>
      <c r="E246" s="189" t="s">
        <v>814</v>
      </c>
      <c r="F246" s="190"/>
      <c r="G246" s="189" t="s">
        <v>810</v>
      </c>
      <c r="H246" s="190" t="s">
        <v>484</v>
      </c>
      <c r="I246" s="190" t="s">
        <v>489</v>
      </c>
      <c r="J246" s="190" t="s">
        <v>481</v>
      </c>
      <c r="K246" s="194"/>
    </row>
    <row r="247" spans="1:11" s="189" customFormat="1" hidden="1" x14ac:dyDescent="0.25">
      <c r="A247" s="195">
        <v>43850</v>
      </c>
      <c r="B247" s="192">
        <v>0.42708333333333331</v>
      </c>
      <c r="C247" s="193">
        <v>0.44444444444444442</v>
      </c>
      <c r="D247" s="194">
        <f t="shared" si="3"/>
        <v>24.999999999999993</v>
      </c>
      <c r="E247" s="189" t="s">
        <v>675</v>
      </c>
      <c r="F247" s="190">
        <v>1</v>
      </c>
      <c r="G247" s="189" t="s">
        <v>810</v>
      </c>
      <c r="H247" s="190" t="s">
        <v>513</v>
      </c>
      <c r="I247" s="190" t="s">
        <v>519</v>
      </c>
      <c r="J247" s="190" t="s">
        <v>481</v>
      </c>
      <c r="K247" s="194"/>
    </row>
    <row r="248" spans="1:11" s="110" customFormat="1" hidden="1" x14ac:dyDescent="0.25">
      <c r="A248" s="195">
        <v>43850</v>
      </c>
      <c r="B248" s="192">
        <v>0.27083333333333331</v>
      </c>
      <c r="C248" s="193">
        <v>0.70833333333333337</v>
      </c>
      <c r="D248" s="194">
        <f t="shared" si="3"/>
        <v>630.00000000000011</v>
      </c>
      <c r="E248" s="189" t="s">
        <v>799</v>
      </c>
      <c r="F248" s="190">
        <v>1</v>
      </c>
      <c r="G248" s="189" t="s">
        <v>745</v>
      </c>
      <c r="H248" s="190" t="s">
        <v>507</v>
      </c>
      <c r="I248" s="190" t="s">
        <v>633</v>
      </c>
      <c r="J248" s="190"/>
      <c r="K248" s="189"/>
    </row>
    <row r="249" spans="1:11" s="110" customFormat="1" hidden="1" x14ac:dyDescent="0.25">
      <c r="A249" s="195">
        <v>43850</v>
      </c>
      <c r="B249" s="192">
        <v>0.82638888888888884</v>
      </c>
      <c r="C249" s="193">
        <v>0.84027777777777779</v>
      </c>
      <c r="D249" s="194">
        <f t="shared" ref="D249:D254" si="4">(IF(C249&gt;B249, C249-B249, 1-B249+C249))*24*60</f>
        <v>20.000000000000089</v>
      </c>
      <c r="E249" s="189" t="s">
        <v>815</v>
      </c>
      <c r="F249" s="190"/>
      <c r="G249" s="189" t="s">
        <v>796</v>
      </c>
      <c r="H249" s="190" t="s">
        <v>498</v>
      </c>
      <c r="I249" s="190" t="s">
        <v>641</v>
      </c>
      <c r="J249" s="190" t="s">
        <v>481</v>
      </c>
      <c r="K249" s="189"/>
    </row>
    <row r="250" spans="1:11" s="189" customFormat="1" hidden="1" x14ac:dyDescent="0.25">
      <c r="A250" s="195">
        <v>43850</v>
      </c>
      <c r="B250" s="192">
        <v>0.125</v>
      </c>
      <c r="C250" s="193">
        <v>0.14583333333333334</v>
      </c>
      <c r="D250" s="194">
        <f t="shared" si="4"/>
        <v>30.000000000000014</v>
      </c>
      <c r="E250" s="189" t="s">
        <v>816</v>
      </c>
      <c r="F250" s="190">
        <v>1</v>
      </c>
      <c r="G250" s="189" t="s">
        <v>796</v>
      </c>
      <c r="H250" s="190" t="s">
        <v>498</v>
      </c>
      <c r="I250" s="190" t="s">
        <v>541</v>
      </c>
      <c r="J250" s="190" t="s">
        <v>481</v>
      </c>
      <c r="K250" s="194"/>
    </row>
    <row r="251" spans="1:11" s="189" customFormat="1" hidden="1" x14ac:dyDescent="0.25">
      <c r="A251" s="195">
        <v>43850</v>
      </c>
      <c r="B251" s="192">
        <v>0.77083333333333337</v>
      </c>
      <c r="C251" s="193">
        <v>0.875</v>
      </c>
      <c r="D251" s="194">
        <f t="shared" si="4"/>
        <v>149.99999999999994</v>
      </c>
      <c r="E251" s="189" t="s">
        <v>817</v>
      </c>
      <c r="F251" s="190">
        <v>1</v>
      </c>
      <c r="G251" s="189" t="s">
        <v>796</v>
      </c>
      <c r="H251" s="190"/>
      <c r="I251" s="190"/>
      <c r="J251" s="190"/>
    </row>
    <row r="252" spans="1:11" s="110" customFormat="1" x14ac:dyDescent="0.25">
      <c r="A252" s="195">
        <v>43850</v>
      </c>
      <c r="B252" s="192">
        <v>0.83333333333333337</v>
      </c>
      <c r="C252" s="193">
        <v>0.875</v>
      </c>
      <c r="D252" s="194">
        <f t="shared" si="4"/>
        <v>59.999999999999943</v>
      </c>
      <c r="E252" s="189" t="s">
        <v>818</v>
      </c>
      <c r="F252" s="190"/>
      <c r="G252" s="189" t="s">
        <v>796</v>
      </c>
      <c r="H252" s="190" t="s">
        <v>507</v>
      </c>
      <c r="I252" s="190" t="s">
        <v>531</v>
      </c>
      <c r="J252" s="190" t="s">
        <v>427</v>
      </c>
      <c r="K252" s="189"/>
    </row>
    <row r="253" spans="1:11" s="110" customFormat="1" hidden="1" x14ac:dyDescent="0.25">
      <c r="A253" s="195">
        <v>43850</v>
      </c>
      <c r="B253" s="192">
        <v>0.95138888888888884</v>
      </c>
      <c r="C253" s="193">
        <v>0.95833333333333337</v>
      </c>
      <c r="D253" s="194">
        <f t="shared" si="4"/>
        <v>10.000000000000124</v>
      </c>
      <c r="E253" s="189" t="s">
        <v>819</v>
      </c>
      <c r="F253" s="190"/>
      <c r="G253" s="189" t="s">
        <v>796</v>
      </c>
      <c r="H253" s="190" t="s">
        <v>507</v>
      </c>
      <c r="I253" s="190" t="s">
        <v>527</v>
      </c>
      <c r="J253" s="190" t="s">
        <v>481</v>
      </c>
      <c r="K253" s="194"/>
    </row>
    <row r="254" spans="1:11" s="110" customFormat="1" hidden="1" x14ac:dyDescent="0.25">
      <c r="A254" s="195">
        <v>43850</v>
      </c>
      <c r="B254" s="192">
        <v>0.95833333333333337</v>
      </c>
      <c r="C254" s="193">
        <v>0.96527777777777779</v>
      </c>
      <c r="D254" s="194">
        <f t="shared" si="4"/>
        <v>9.9999999999999645</v>
      </c>
      <c r="E254" s="189" t="s">
        <v>820</v>
      </c>
      <c r="F254" s="190"/>
      <c r="G254" s="189" t="s">
        <v>796</v>
      </c>
      <c r="H254" s="190" t="s">
        <v>507</v>
      </c>
      <c r="I254" s="190" t="s">
        <v>531</v>
      </c>
      <c r="J254" s="190" t="s">
        <v>481</v>
      </c>
      <c r="K254" s="194"/>
    </row>
    <row r="255" spans="1:11" s="110" customFormat="1" hidden="1" x14ac:dyDescent="0.25">
      <c r="A255" s="195">
        <v>43851</v>
      </c>
      <c r="B255" s="192">
        <v>0.4375</v>
      </c>
      <c r="C255" s="193">
        <v>0.4548611111111111</v>
      </c>
      <c r="D255" s="194">
        <f t="shared" si="3"/>
        <v>24.999999999999993</v>
      </c>
      <c r="E255" s="189" t="s">
        <v>675</v>
      </c>
      <c r="F255" s="190">
        <v>1</v>
      </c>
      <c r="G255" s="189" t="s">
        <v>810</v>
      </c>
      <c r="H255" s="190" t="s">
        <v>513</v>
      </c>
      <c r="I255" s="190" t="s">
        <v>519</v>
      </c>
      <c r="J255" s="190" t="s">
        <v>481</v>
      </c>
      <c r="K255" s="189"/>
    </row>
    <row r="256" spans="1:11" s="110" customFormat="1" hidden="1" x14ac:dyDescent="0.25">
      <c r="A256" s="195">
        <v>43851</v>
      </c>
      <c r="B256" s="192">
        <v>0.64583333333333337</v>
      </c>
      <c r="C256" s="193">
        <v>0.66319444444444442</v>
      </c>
      <c r="D256" s="194">
        <f t="shared" si="3"/>
        <v>24.999999999999911</v>
      </c>
      <c r="E256" s="189" t="s">
        <v>635</v>
      </c>
      <c r="F256" s="190">
        <v>1</v>
      </c>
      <c r="G256" s="189" t="s">
        <v>810</v>
      </c>
      <c r="H256" s="190" t="s">
        <v>513</v>
      </c>
      <c r="I256" s="190" t="s">
        <v>519</v>
      </c>
      <c r="J256" s="190" t="s">
        <v>481</v>
      </c>
      <c r="K256" s="189"/>
    </row>
    <row r="257" spans="1:11" s="110" customFormat="1" hidden="1" x14ac:dyDescent="0.25">
      <c r="A257" s="195">
        <v>43851</v>
      </c>
      <c r="B257" s="192">
        <v>0.27083333333333331</v>
      </c>
      <c r="C257" s="193">
        <v>0.72222222222222221</v>
      </c>
      <c r="D257" s="194">
        <f t="shared" si="3"/>
        <v>650</v>
      </c>
      <c r="E257" s="189" t="s">
        <v>799</v>
      </c>
      <c r="F257" s="190">
        <v>1</v>
      </c>
      <c r="G257" s="189" t="s">
        <v>745</v>
      </c>
      <c r="H257" s="190" t="s">
        <v>507</v>
      </c>
      <c r="I257" s="190" t="s">
        <v>633</v>
      </c>
      <c r="J257" s="190"/>
      <c r="K257" s="189"/>
    </row>
    <row r="258" spans="1:11" s="110" customFormat="1" hidden="1" x14ac:dyDescent="0.25">
      <c r="A258" s="195">
        <v>43851</v>
      </c>
      <c r="B258" s="192">
        <v>0.26041666666666669</v>
      </c>
      <c r="C258" s="193">
        <v>0.3611111111111111</v>
      </c>
      <c r="D258" s="194">
        <f>(IF(C258&gt;B258, C258-B258, 1-B258+C258))*24*60</f>
        <v>144.99999999999997</v>
      </c>
      <c r="E258" s="189" t="s">
        <v>821</v>
      </c>
      <c r="F258" s="190"/>
      <c r="G258" s="189" t="s">
        <v>822</v>
      </c>
      <c r="H258" s="190" t="s">
        <v>498</v>
      </c>
      <c r="I258" s="190" t="s">
        <v>807</v>
      </c>
      <c r="J258" s="190" t="s">
        <v>481</v>
      </c>
      <c r="K258" s="189"/>
    </row>
    <row r="259" spans="1:11" s="110" customFormat="1" hidden="1" x14ac:dyDescent="0.25">
      <c r="A259" s="195">
        <v>43851</v>
      </c>
      <c r="B259" s="192">
        <v>0.3263888888888889</v>
      </c>
      <c r="C259" s="193">
        <v>0.33680555555555558</v>
      </c>
      <c r="D259" s="194">
        <f>(IF(C259&gt;B259, C259-B259, 1-B259+C259))*24*60</f>
        <v>15.000000000000027</v>
      </c>
      <c r="E259" s="189" t="s">
        <v>823</v>
      </c>
      <c r="F259" s="190"/>
      <c r="G259" s="189" t="s">
        <v>596</v>
      </c>
      <c r="H259" s="190" t="s">
        <v>507</v>
      </c>
      <c r="I259" s="190" t="s">
        <v>531</v>
      </c>
      <c r="J259" s="190" t="s">
        <v>481</v>
      </c>
      <c r="K259" s="189"/>
    </row>
    <row r="260" spans="1:11" s="110" customFormat="1" hidden="1" x14ac:dyDescent="0.25">
      <c r="A260" s="195">
        <v>43851</v>
      </c>
      <c r="B260" s="192">
        <v>0.3125</v>
      </c>
      <c r="C260" s="193">
        <v>0.32291666666666669</v>
      </c>
      <c r="D260" s="194">
        <f>(IF(C260&gt;B260, C260-B260, 1-B260+C260))*24*60</f>
        <v>15.000000000000027</v>
      </c>
      <c r="E260" s="189" t="s">
        <v>639</v>
      </c>
      <c r="F260" s="190">
        <v>1</v>
      </c>
      <c r="G260" s="189" t="s">
        <v>618</v>
      </c>
      <c r="H260" s="190" t="s">
        <v>498</v>
      </c>
      <c r="I260" s="190" t="s">
        <v>641</v>
      </c>
      <c r="J260" s="190" t="s">
        <v>481</v>
      </c>
      <c r="K260" s="189"/>
    </row>
    <row r="261" spans="1:11" s="110" customFormat="1" hidden="1" x14ac:dyDescent="0.25">
      <c r="A261" s="195">
        <v>43851</v>
      </c>
      <c r="B261" s="192">
        <v>0.75694444444444453</v>
      </c>
      <c r="C261" s="193">
        <v>0.78125</v>
      </c>
      <c r="D261" s="194">
        <f t="shared" si="3"/>
        <v>34.999999999999872</v>
      </c>
      <c r="E261" s="189" t="s">
        <v>824</v>
      </c>
      <c r="F261" s="190"/>
      <c r="G261" s="189" t="s">
        <v>796</v>
      </c>
      <c r="H261" s="190" t="s">
        <v>513</v>
      </c>
      <c r="I261" s="190" t="s">
        <v>519</v>
      </c>
      <c r="J261" s="190" t="s">
        <v>481</v>
      </c>
      <c r="K261" s="189"/>
    </row>
    <row r="262" spans="1:11" s="110" customFormat="1" hidden="1" x14ac:dyDescent="0.25">
      <c r="A262" s="195">
        <v>43851</v>
      </c>
      <c r="B262" s="192">
        <v>0.77430555555555547</v>
      </c>
      <c r="C262" s="193">
        <v>0.79861111111111116</v>
      </c>
      <c r="D262" s="194">
        <f t="shared" si="3"/>
        <v>35.000000000000199</v>
      </c>
      <c r="E262" s="171" t="s">
        <v>825</v>
      </c>
      <c r="F262" s="190"/>
      <c r="G262" s="189" t="s">
        <v>796</v>
      </c>
      <c r="H262" s="190" t="s">
        <v>479</v>
      </c>
      <c r="I262" s="190" t="s">
        <v>480</v>
      </c>
      <c r="J262" s="190" t="s">
        <v>481</v>
      </c>
      <c r="K262" s="189"/>
    </row>
    <row r="263" spans="1:11" s="110" customFormat="1" x14ac:dyDescent="0.25">
      <c r="A263" s="195">
        <v>43851</v>
      </c>
      <c r="B263" s="192">
        <v>0.91666666666666663</v>
      </c>
      <c r="C263" s="193">
        <v>0.92361111111111116</v>
      </c>
      <c r="D263" s="194">
        <f t="shared" ref="D263:D264" si="5">(IF(C263&gt;B263, C263-B263, 1-B263+C263))*24*60</f>
        <v>10.000000000000124</v>
      </c>
      <c r="E263" s="189" t="s">
        <v>826</v>
      </c>
      <c r="F263" s="190">
        <v>1</v>
      </c>
      <c r="G263" s="189"/>
      <c r="H263" s="190" t="s">
        <v>507</v>
      </c>
      <c r="I263" s="190" t="s">
        <v>527</v>
      </c>
      <c r="J263" s="190" t="s">
        <v>427</v>
      </c>
      <c r="K263" s="189" t="s">
        <v>576</v>
      </c>
    </row>
    <row r="264" spans="1:11" s="110" customFormat="1" x14ac:dyDescent="0.25">
      <c r="A264" s="195">
        <v>43851</v>
      </c>
      <c r="B264" s="192">
        <v>0.79861111111111116</v>
      </c>
      <c r="C264" s="193">
        <v>0.82638888888888884</v>
      </c>
      <c r="D264" s="194">
        <f t="shared" si="5"/>
        <v>39.999999999999858</v>
      </c>
      <c r="E264" s="189" t="s">
        <v>827</v>
      </c>
      <c r="F264" s="190">
        <v>1</v>
      </c>
      <c r="G264" s="189"/>
      <c r="H264" s="190" t="s">
        <v>507</v>
      </c>
      <c r="I264" s="190" t="s">
        <v>531</v>
      </c>
      <c r="J264" s="190" t="s">
        <v>427</v>
      </c>
      <c r="K264" s="189"/>
    </row>
    <row r="265" spans="1:11" s="110" customFormat="1" hidden="1" x14ac:dyDescent="0.25">
      <c r="A265" s="195">
        <v>43852</v>
      </c>
      <c r="B265" s="192">
        <v>0.41666666666666669</v>
      </c>
      <c r="C265" s="193">
        <v>0.4375</v>
      </c>
      <c r="D265" s="194">
        <f t="shared" si="3"/>
        <v>29.999999999999972</v>
      </c>
      <c r="E265" s="189" t="s">
        <v>583</v>
      </c>
      <c r="F265" s="190"/>
      <c r="G265" s="189" t="s">
        <v>828</v>
      </c>
      <c r="H265" s="190" t="s">
        <v>484</v>
      </c>
      <c r="I265" s="190" t="s">
        <v>480</v>
      </c>
      <c r="J265" s="190" t="s">
        <v>481</v>
      </c>
      <c r="K265" s="189"/>
    </row>
    <row r="266" spans="1:11" s="110" customFormat="1" hidden="1" x14ac:dyDescent="0.25">
      <c r="A266" s="195">
        <v>43852</v>
      </c>
      <c r="B266" s="192">
        <v>0.375</v>
      </c>
      <c r="C266" s="193">
        <v>0.3888888888888889</v>
      </c>
      <c r="D266" s="194">
        <f t="shared" si="3"/>
        <v>20.000000000000007</v>
      </c>
      <c r="E266" s="189" t="s">
        <v>829</v>
      </c>
      <c r="F266" s="190"/>
      <c r="G266" s="189" t="s">
        <v>828</v>
      </c>
      <c r="H266" s="190" t="s">
        <v>484</v>
      </c>
      <c r="I266" s="190" t="s">
        <v>480</v>
      </c>
      <c r="J266" s="190" t="s">
        <v>481</v>
      </c>
      <c r="K266" s="189"/>
    </row>
    <row r="267" spans="1:11" s="110" customFormat="1" hidden="1" x14ac:dyDescent="0.25">
      <c r="A267" s="195">
        <v>43852</v>
      </c>
      <c r="B267" s="192">
        <v>0.29166666666666669</v>
      </c>
      <c r="C267" s="193">
        <v>0.375</v>
      </c>
      <c r="D267" s="194">
        <f t="shared" si="3"/>
        <v>119.99999999999997</v>
      </c>
      <c r="E267" s="189" t="s">
        <v>830</v>
      </c>
      <c r="F267" s="190"/>
      <c r="G267" s="189" t="s">
        <v>831</v>
      </c>
      <c r="H267" s="190" t="s">
        <v>484</v>
      </c>
      <c r="I267" s="190" t="s">
        <v>489</v>
      </c>
      <c r="J267" s="190" t="s">
        <v>481</v>
      </c>
      <c r="K267" s="189"/>
    </row>
    <row r="268" spans="1:11" s="189" customFormat="1" hidden="1" x14ac:dyDescent="0.25">
      <c r="A268" s="195">
        <v>43852</v>
      </c>
      <c r="B268" s="192">
        <v>0.27083333333333331</v>
      </c>
      <c r="C268" s="193">
        <v>0.72916666666666663</v>
      </c>
      <c r="D268" s="194">
        <f t="shared" si="3"/>
        <v>660</v>
      </c>
      <c r="E268" s="189" t="s">
        <v>799</v>
      </c>
      <c r="F268" s="190"/>
      <c r="G268" s="189" t="s">
        <v>745</v>
      </c>
      <c r="H268" s="190" t="s">
        <v>507</v>
      </c>
      <c r="I268" s="190" t="s">
        <v>633</v>
      </c>
      <c r="J268" s="190"/>
      <c r="K268" s="194"/>
    </row>
    <row r="269" spans="1:11" s="189" customFormat="1" x14ac:dyDescent="0.25">
      <c r="A269" s="195">
        <v>43852</v>
      </c>
      <c r="B269" s="192">
        <v>0.90972222222222221</v>
      </c>
      <c r="C269" s="193">
        <v>0.93055555555555547</v>
      </c>
      <c r="D269" s="194">
        <f t="shared" si="3"/>
        <v>29.999999999999893</v>
      </c>
      <c r="E269" s="189" t="s">
        <v>832</v>
      </c>
      <c r="F269" s="190"/>
      <c r="G269" s="189" t="s">
        <v>796</v>
      </c>
      <c r="H269" s="190" t="s">
        <v>513</v>
      </c>
      <c r="I269" s="190" t="s">
        <v>833</v>
      </c>
      <c r="J269" s="190" t="s">
        <v>427</v>
      </c>
      <c r="K269" s="194"/>
    </row>
    <row r="270" spans="1:11" s="110" customFormat="1" hidden="1" x14ac:dyDescent="0.25">
      <c r="A270" s="195">
        <v>43852</v>
      </c>
      <c r="B270" s="192">
        <v>0.9375</v>
      </c>
      <c r="C270" s="193">
        <v>0.95833333333333337</v>
      </c>
      <c r="D270" s="194">
        <f t="shared" si="3"/>
        <v>30.000000000000053</v>
      </c>
      <c r="E270" s="189" t="s">
        <v>834</v>
      </c>
      <c r="F270" s="190"/>
      <c r="G270" s="189" t="s">
        <v>796</v>
      </c>
      <c r="H270" s="190" t="s">
        <v>556</v>
      </c>
      <c r="I270" s="190" t="s">
        <v>480</v>
      </c>
      <c r="J270" s="190" t="s">
        <v>481</v>
      </c>
      <c r="K270" s="194"/>
    </row>
    <row r="271" spans="1:11" s="110" customFormat="1" hidden="1" x14ac:dyDescent="0.25">
      <c r="A271" s="195">
        <v>43852</v>
      </c>
      <c r="B271" s="192">
        <v>0.83333333333333337</v>
      </c>
      <c r="C271" s="193">
        <v>0.84375</v>
      </c>
      <c r="D271" s="194">
        <f t="shared" si="3"/>
        <v>14.999999999999947</v>
      </c>
      <c r="E271" s="189" t="s">
        <v>835</v>
      </c>
      <c r="F271" s="190"/>
      <c r="G271" s="189" t="s">
        <v>796</v>
      </c>
      <c r="H271" s="190" t="s">
        <v>513</v>
      </c>
      <c r="I271" s="190" t="s">
        <v>582</v>
      </c>
      <c r="J271" s="190" t="s">
        <v>481</v>
      </c>
      <c r="K271" s="194"/>
    </row>
    <row r="272" spans="1:11" s="110" customFormat="1" x14ac:dyDescent="0.25">
      <c r="A272" s="195">
        <v>43853</v>
      </c>
      <c r="B272" s="192">
        <v>0.27083333333333331</v>
      </c>
      <c r="C272" s="193">
        <v>0.28472222222222221</v>
      </c>
      <c r="D272" s="194">
        <f t="shared" si="3"/>
        <v>20.000000000000007</v>
      </c>
      <c r="E272" s="189" t="s">
        <v>836</v>
      </c>
      <c r="F272" s="190"/>
      <c r="G272" s="189" t="s">
        <v>810</v>
      </c>
      <c r="H272" s="190" t="s">
        <v>513</v>
      </c>
      <c r="I272" s="190" t="s">
        <v>620</v>
      </c>
      <c r="J272" s="190" t="s">
        <v>427</v>
      </c>
      <c r="K272" s="194"/>
    </row>
    <row r="273" spans="1:11" s="110" customFormat="1" hidden="1" x14ac:dyDescent="0.25">
      <c r="A273" s="195">
        <v>43853</v>
      </c>
      <c r="B273" s="192">
        <v>0.39583333333333331</v>
      </c>
      <c r="C273" s="193">
        <v>0.41666666666666669</v>
      </c>
      <c r="D273" s="194">
        <f t="shared" si="3"/>
        <v>30.000000000000053</v>
      </c>
      <c r="E273" s="189" t="s">
        <v>837</v>
      </c>
      <c r="F273" s="190"/>
      <c r="G273" s="189" t="s">
        <v>810</v>
      </c>
      <c r="H273" s="190" t="s">
        <v>484</v>
      </c>
      <c r="I273" s="190" t="s">
        <v>492</v>
      </c>
      <c r="J273" s="190" t="s">
        <v>481</v>
      </c>
      <c r="K273" s="189"/>
    </row>
    <row r="274" spans="1:11" s="110" customFormat="1" hidden="1" x14ac:dyDescent="0.25">
      <c r="A274" s="195">
        <v>43853</v>
      </c>
      <c r="B274" s="192">
        <v>0.27083333333333331</v>
      </c>
      <c r="C274" s="193">
        <v>0.72916666666666663</v>
      </c>
      <c r="D274" s="194">
        <f t="shared" si="3"/>
        <v>660</v>
      </c>
      <c r="E274" s="189" t="s">
        <v>799</v>
      </c>
      <c r="F274" s="190">
        <v>1</v>
      </c>
      <c r="G274" s="189" t="s">
        <v>745</v>
      </c>
      <c r="H274" s="190" t="s">
        <v>507</v>
      </c>
      <c r="I274" s="190" t="s">
        <v>633</v>
      </c>
      <c r="J274" s="190"/>
      <c r="K274" s="189"/>
    </row>
    <row r="275" spans="1:11" s="110" customFormat="1" hidden="1" x14ac:dyDescent="0.25">
      <c r="A275" s="195">
        <v>43853</v>
      </c>
      <c r="B275" s="192">
        <v>0.92708333333333337</v>
      </c>
      <c r="C275" s="193">
        <v>0.9375</v>
      </c>
      <c r="D275" s="194">
        <f t="shared" si="3"/>
        <v>14.999999999999947</v>
      </c>
      <c r="E275" s="189" t="s">
        <v>838</v>
      </c>
      <c r="F275" s="190"/>
      <c r="G275" s="189" t="s">
        <v>796</v>
      </c>
      <c r="H275" s="190" t="s">
        <v>479</v>
      </c>
      <c r="I275" s="190" t="s">
        <v>492</v>
      </c>
      <c r="J275" s="190" t="s">
        <v>481</v>
      </c>
      <c r="K275" s="189"/>
    </row>
    <row r="276" spans="1:11" s="110" customFormat="1" hidden="1" x14ac:dyDescent="0.25">
      <c r="A276" s="195">
        <v>43854</v>
      </c>
      <c r="B276" s="192">
        <v>0.41666666666666669</v>
      </c>
      <c r="C276" s="193">
        <v>0.43055555555555558</v>
      </c>
      <c r="D276" s="194">
        <f t="shared" si="3"/>
        <v>20.000000000000007</v>
      </c>
      <c r="E276" s="189" t="s">
        <v>839</v>
      </c>
      <c r="F276" s="190"/>
      <c r="G276" s="189" t="s">
        <v>533</v>
      </c>
      <c r="H276" s="190" t="s">
        <v>479</v>
      </c>
      <c r="I276" s="190" t="s">
        <v>489</v>
      </c>
      <c r="J276" s="190" t="s">
        <v>481</v>
      </c>
      <c r="K276" s="189"/>
    </row>
    <row r="277" spans="1:11" s="110" customFormat="1" hidden="1" x14ac:dyDescent="0.25">
      <c r="A277" s="195">
        <v>43854</v>
      </c>
      <c r="B277" s="192">
        <v>0.27083333333333331</v>
      </c>
      <c r="C277" s="193">
        <v>0.5625</v>
      </c>
      <c r="D277" s="194">
        <f t="shared" si="3"/>
        <v>420</v>
      </c>
      <c r="E277" s="189" t="s">
        <v>840</v>
      </c>
      <c r="F277" s="190"/>
      <c r="G277" s="189" t="s">
        <v>841</v>
      </c>
      <c r="H277" s="190" t="s">
        <v>484</v>
      </c>
      <c r="I277" s="190" t="s">
        <v>492</v>
      </c>
      <c r="J277" s="190" t="s">
        <v>481</v>
      </c>
      <c r="K277" s="189"/>
    </row>
    <row r="278" spans="1:11" s="110" customFormat="1" hidden="1" x14ac:dyDescent="0.25">
      <c r="A278" s="195">
        <v>43854</v>
      </c>
      <c r="B278" s="192">
        <v>0.58333333333333337</v>
      </c>
      <c r="C278" s="193">
        <v>0.63541666666666663</v>
      </c>
      <c r="D278" s="194">
        <f t="shared" si="3"/>
        <v>74.999999999999886</v>
      </c>
      <c r="E278" s="189" t="s">
        <v>842</v>
      </c>
      <c r="F278" s="190"/>
      <c r="G278" s="189" t="s">
        <v>843</v>
      </c>
      <c r="H278" s="190" t="s">
        <v>513</v>
      </c>
      <c r="I278" s="190" t="s">
        <v>514</v>
      </c>
      <c r="J278" s="190" t="s">
        <v>499</v>
      </c>
      <c r="K278" s="189"/>
    </row>
    <row r="279" spans="1:11" s="110" customFormat="1" hidden="1" x14ac:dyDescent="0.25">
      <c r="A279" s="195">
        <v>43854</v>
      </c>
      <c r="B279" s="192">
        <v>0.63541666666666663</v>
      </c>
      <c r="C279" s="193">
        <v>0.6875</v>
      </c>
      <c r="D279" s="194">
        <f t="shared" si="3"/>
        <v>75.000000000000057</v>
      </c>
      <c r="E279" s="189" t="s">
        <v>844</v>
      </c>
      <c r="F279" s="190"/>
      <c r="G279" s="189" t="s">
        <v>843</v>
      </c>
      <c r="H279" s="190" t="s">
        <v>513</v>
      </c>
      <c r="I279" s="190" t="s">
        <v>550</v>
      </c>
      <c r="J279" s="190" t="s">
        <v>499</v>
      </c>
      <c r="K279" s="194"/>
    </row>
    <row r="280" spans="1:11" s="110" customFormat="1" hidden="1" x14ac:dyDescent="0.25">
      <c r="A280" s="195">
        <v>43854</v>
      </c>
      <c r="B280" s="192">
        <v>0.27083333333333331</v>
      </c>
      <c r="C280" s="193">
        <v>0.70833333333333337</v>
      </c>
      <c r="D280" s="194">
        <f t="shared" si="3"/>
        <v>630.00000000000011</v>
      </c>
      <c r="E280" s="189" t="s">
        <v>799</v>
      </c>
      <c r="F280" s="190">
        <v>1</v>
      </c>
      <c r="G280" s="189" t="s">
        <v>745</v>
      </c>
      <c r="H280" s="190" t="s">
        <v>507</v>
      </c>
      <c r="I280" s="190" t="s">
        <v>633</v>
      </c>
      <c r="J280" s="190"/>
      <c r="K280" s="189"/>
    </row>
    <row r="281" spans="1:11" s="110" customFormat="1" hidden="1" x14ac:dyDescent="0.25">
      <c r="A281" s="195">
        <v>43854</v>
      </c>
      <c r="B281" s="192">
        <v>0.82638888888888884</v>
      </c>
      <c r="C281" s="193">
        <v>0.84375</v>
      </c>
      <c r="D281" s="194">
        <f t="shared" si="3"/>
        <v>25.000000000000071</v>
      </c>
      <c r="E281" s="189" t="s">
        <v>845</v>
      </c>
      <c r="F281" s="190"/>
      <c r="G281" s="189" t="s">
        <v>796</v>
      </c>
      <c r="H281" s="190" t="s">
        <v>479</v>
      </c>
      <c r="I281" s="190" t="s">
        <v>489</v>
      </c>
      <c r="J281" s="190" t="s">
        <v>481</v>
      </c>
      <c r="K281" s="189"/>
    </row>
    <row r="282" spans="1:11" s="110" customFormat="1" hidden="1" x14ac:dyDescent="0.25">
      <c r="A282" s="195">
        <v>43854</v>
      </c>
      <c r="B282" s="192">
        <v>0.77083333333333337</v>
      </c>
      <c r="C282" s="193">
        <v>0.89583333333333337</v>
      </c>
      <c r="D282" s="194">
        <f t="shared" si="3"/>
        <v>180</v>
      </c>
      <c r="E282" s="189" t="s">
        <v>846</v>
      </c>
      <c r="F282" s="190"/>
      <c r="G282" s="189" t="s">
        <v>796</v>
      </c>
      <c r="H282" s="190" t="s">
        <v>484</v>
      </c>
      <c r="I282" s="190" t="s">
        <v>489</v>
      </c>
      <c r="J282" s="190" t="s">
        <v>499</v>
      </c>
      <c r="K282" s="189"/>
    </row>
    <row r="283" spans="1:11" s="110" customFormat="1" hidden="1" x14ac:dyDescent="0.25">
      <c r="A283" s="195">
        <v>43854</v>
      </c>
      <c r="B283" s="192">
        <v>0.91666666666666663</v>
      </c>
      <c r="C283" s="193">
        <v>6.9444444444444434E-2</v>
      </c>
      <c r="D283" s="194">
        <f t="shared" si="3"/>
        <v>220.00000000000003</v>
      </c>
      <c r="E283" s="189" t="s">
        <v>847</v>
      </c>
      <c r="F283" s="190"/>
      <c r="G283" s="189" t="s">
        <v>796</v>
      </c>
      <c r="H283" s="190" t="s">
        <v>479</v>
      </c>
      <c r="I283" s="190" t="s">
        <v>489</v>
      </c>
      <c r="J283" s="190" t="s">
        <v>499</v>
      </c>
      <c r="K283" s="189"/>
    </row>
    <row r="284" spans="1:11" s="110" customFormat="1" hidden="1" x14ac:dyDescent="0.25">
      <c r="A284" s="195">
        <v>43854</v>
      </c>
      <c r="B284" s="192">
        <v>8.3333333333333329E-2</v>
      </c>
      <c r="C284" s="193">
        <v>0.16666666666666666</v>
      </c>
      <c r="D284" s="194">
        <f t="shared" si="3"/>
        <v>120</v>
      </c>
      <c r="E284" s="189" t="s">
        <v>848</v>
      </c>
      <c r="F284" s="190"/>
      <c r="G284" s="189" t="s">
        <v>796</v>
      </c>
      <c r="H284" s="190" t="s">
        <v>479</v>
      </c>
      <c r="I284" s="190" t="s">
        <v>489</v>
      </c>
      <c r="J284" s="190" t="s">
        <v>481</v>
      </c>
      <c r="K284" s="189"/>
    </row>
    <row r="285" spans="1:11" s="110" customFormat="1" x14ac:dyDescent="0.25">
      <c r="A285" s="195">
        <v>43855</v>
      </c>
      <c r="B285" s="192">
        <v>0.2986111111111111</v>
      </c>
      <c r="C285" s="193">
        <v>0.3263888888888889</v>
      </c>
      <c r="D285" s="194">
        <f t="shared" si="3"/>
        <v>40.000000000000014</v>
      </c>
      <c r="E285" s="189" t="s">
        <v>849</v>
      </c>
      <c r="F285" s="190"/>
      <c r="G285" s="189" t="s">
        <v>850</v>
      </c>
      <c r="H285" s="190" t="s">
        <v>498</v>
      </c>
      <c r="I285" s="190" t="s">
        <v>498</v>
      </c>
      <c r="J285" s="190" t="s">
        <v>427</v>
      </c>
      <c r="K285" s="194"/>
    </row>
    <row r="286" spans="1:11" s="110" customFormat="1" hidden="1" x14ac:dyDescent="0.25">
      <c r="A286" s="195">
        <v>43855</v>
      </c>
      <c r="B286" s="192">
        <v>0.38194444444444442</v>
      </c>
      <c r="C286" s="193">
        <v>0.39583333333333331</v>
      </c>
      <c r="D286" s="194">
        <f t="shared" si="3"/>
        <v>20.000000000000007</v>
      </c>
      <c r="E286" s="189" t="s">
        <v>851</v>
      </c>
      <c r="F286" s="190"/>
      <c r="G286" s="189" t="s">
        <v>540</v>
      </c>
      <c r="H286" s="190" t="s">
        <v>495</v>
      </c>
      <c r="I286" s="190" t="s">
        <v>492</v>
      </c>
      <c r="J286" s="190" t="s">
        <v>481</v>
      </c>
      <c r="K286" s="194"/>
    </row>
    <row r="287" spans="1:11" s="110" customFormat="1" hidden="1" x14ac:dyDescent="0.25">
      <c r="A287" s="195">
        <v>43855</v>
      </c>
      <c r="B287" s="192">
        <v>0.63541666666666663</v>
      </c>
      <c r="C287" s="193">
        <v>0.64583333333333337</v>
      </c>
      <c r="D287" s="194">
        <f t="shared" si="3"/>
        <v>15.000000000000107</v>
      </c>
      <c r="E287" s="189" t="s">
        <v>737</v>
      </c>
      <c r="F287" s="190"/>
      <c r="G287" s="189" t="s">
        <v>852</v>
      </c>
      <c r="H287" s="190" t="s">
        <v>479</v>
      </c>
      <c r="I287" s="190" t="s">
        <v>480</v>
      </c>
      <c r="J287" s="190" t="s">
        <v>481</v>
      </c>
      <c r="K287" s="189"/>
    </row>
    <row r="288" spans="1:11" s="110" customFormat="1" hidden="1" x14ac:dyDescent="0.25">
      <c r="A288" s="195">
        <v>43855</v>
      </c>
      <c r="B288" s="192">
        <v>0.27083333333333331</v>
      </c>
      <c r="C288" s="193">
        <v>0.28125</v>
      </c>
      <c r="D288" s="194">
        <f t="shared" si="3"/>
        <v>15.000000000000027</v>
      </c>
      <c r="E288" s="189" t="s">
        <v>853</v>
      </c>
      <c r="F288" s="190"/>
      <c r="G288" s="189" t="s">
        <v>852</v>
      </c>
      <c r="H288" s="190" t="s">
        <v>513</v>
      </c>
      <c r="I288" s="190" t="s">
        <v>833</v>
      </c>
      <c r="J288" s="190" t="s">
        <v>481</v>
      </c>
      <c r="K288" s="189"/>
    </row>
    <row r="289" spans="1:11" s="110" customFormat="1" hidden="1" x14ac:dyDescent="0.25">
      <c r="A289" s="195">
        <v>43855</v>
      </c>
      <c r="B289" s="192">
        <v>0.3125</v>
      </c>
      <c r="C289" s="193">
        <v>0.3263888888888889</v>
      </c>
      <c r="D289" s="194">
        <f t="shared" si="3"/>
        <v>20.000000000000007</v>
      </c>
      <c r="E289" s="189" t="s">
        <v>854</v>
      </c>
      <c r="F289" s="190">
        <v>1</v>
      </c>
      <c r="G289" s="189" t="s">
        <v>810</v>
      </c>
      <c r="H289" s="190" t="s">
        <v>556</v>
      </c>
      <c r="I289" s="190" t="s">
        <v>492</v>
      </c>
      <c r="J289" s="190" t="s">
        <v>481</v>
      </c>
      <c r="K289" s="189"/>
    </row>
    <row r="290" spans="1:11" s="110" customFormat="1" hidden="1" x14ac:dyDescent="0.25">
      <c r="A290" s="195">
        <v>43855</v>
      </c>
      <c r="B290" s="192">
        <v>0.27083333333333331</v>
      </c>
      <c r="C290" s="193">
        <v>0.72916666666666663</v>
      </c>
      <c r="D290" s="194">
        <f t="shared" si="3"/>
        <v>660</v>
      </c>
      <c r="E290" s="189" t="s">
        <v>855</v>
      </c>
      <c r="F290" s="190">
        <v>1</v>
      </c>
      <c r="G290" s="189" t="s">
        <v>745</v>
      </c>
      <c r="H290" s="190" t="s">
        <v>507</v>
      </c>
      <c r="I290" s="190" t="s">
        <v>633</v>
      </c>
      <c r="J290" s="190"/>
      <c r="K290" s="189"/>
    </row>
    <row r="291" spans="1:11" s="110" customFormat="1" x14ac:dyDescent="0.25">
      <c r="A291" s="195">
        <v>43856</v>
      </c>
      <c r="B291" s="192">
        <v>0.29166666666666669</v>
      </c>
      <c r="C291" s="193">
        <v>0.3125</v>
      </c>
      <c r="D291" s="194">
        <f t="shared" si="3"/>
        <v>29.999999999999972</v>
      </c>
      <c r="E291" s="189" t="s">
        <v>856</v>
      </c>
      <c r="F291" s="190"/>
      <c r="G291" s="189" t="s">
        <v>857</v>
      </c>
      <c r="H291" s="190" t="s">
        <v>513</v>
      </c>
      <c r="I291" s="190" t="s">
        <v>833</v>
      </c>
      <c r="J291" s="190" t="s">
        <v>427</v>
      </c>
      <c r="K291" s="189"/>
    </row>
    <row r="292" spans="1:11" s="110" customFormat="1" hidden="1" x14ac:dyDescent="0.25">
      <c r="A292" s="195">
        <v>43856</v>
      </c>
      <c r="B292" s="192">
        <v>0.33333333333333331</v>
      </c>
      <c r="C292" s="193">
        <v>0.375</v>
      </c>
      <c r="D292" s="194">
        <f t="shared" si="3"/>
        <v>60.000000000000028</v>
      </c>
      <c r="E292" s="189" t="s">
        <v>858</v>
      </c>
      <c r="F292" s="190"/>
      <c r="G292" s="189" t="s">
        <v>857</v>
      </c>
      <c r="H292" s="190" t="s">
        <v>484</v>
      </c>
      <c r="I292" s="190" t="s">
        <v>489</v>
      </c>
      <c r="J292" s="190" t="s">
        <v>481</v>
      </c>
      <c r="K292" s="189"/>
    </row>
    <row r="293" spans="1:11" s="110" customFormat="1" hidden="1" x14ac:dyDescent="0.25">
      <c r="A293" s="195">
        <v>43856</v>
      </c>
      <c r="B293" s="192">
        <v>0.27083333333333331</v>
      </c>
      <c r="C293" s="193">
        <v>0.72916666666666663</v>
      </c>
      <c r="D293" s="194">
        <f t="shared" ref="D293:D301" si="6">(IF(C293&gt;B293, C293-B293, 1-B293+C293))*24*60</f>
        <v>660</v>
      </c>
      <c r="E293" s="189" t="s">
        <v>855</v>
      </c>
      <c r="F293" s="190">
        <v>1</v>
      </c>
      <c r="G293" s="189" t="s">
        <v>745</v>
      </c>
      <c r="H293" s="190" t="s">
        <v>507</v>
      </c>
      <c r="I293" s="190" t="s">
        <v>633</v>
      </c>
      <c r="J293" s="190"/>
      <c r="K293" s="189"/>
    </row>
    <row r="294" spans="1:11" s="110" customFormat="1" hidden="1" x14ac:dyDescent="0.25">
      <c r="A294" s="195">
        <v>43856</v>
      </c>
      <c r="B294" s="192">
        <v>0.30208333333333331</v>
      </c>
      <c r="C294" s="193">
        <v>0.30902777777777779</v>
      </c>
      <c r="D294" s="194">
        <f>(IF(C294&gt;B294, C294-B294, 1-B294+C294))*24*60</f>
        <v>10.000000000000044</v>
      </c>
      <c r="E294" s="189" t="s">
        <v>859</v>
      </c>
      <c r="F294" s="190"/>
      <c r="G294" s="189" t="s">
        <v>596</v>
      </c>
      <c r="H294" s="190" t="s">
        <v>513</v>
      </c>
      <c r="I294" s="190" t="s">
        <v>833</v>
      </c>
      <c r="J294" s="190" t="s">
        <v>481</v>
      </c>
      <c r="K294" s="189"/>
    </row>
    <row r="295" spans="1:11" s="110" customFormat="1" hidden="1" x14ac:dyDescent="0.25">
      <c r="A295" s="195">
        <v>43856</v>
      </c>
      <c r="B295" s="192">
        <v>0.31944444444444448</v>
      </c>
      <c r="C295" s="193">
        <v>0.34722222222222227</v>
      </c>
      <c r="D295" s="194">
        <f>(IF(C295&gt;B295, C295-B295, 1-B295+C295))*24*60</f>
        <v>40.000000000000014</v>
      </c>
      <c r="E295" s="189" t="s">
        <v>860</v>
      </c>
      <c r="F295" s="190"/>
      <c r="G295" s="189" t="s">
        <v>596</v>
      </c>
      <c r="H295" s="190" t="s">
        <v>513</v>
      </c>
      <c r="I295" s="190" t="s">
        <v>548</v>
      </c>
      <c r="J295" s="190" t="s">
        <v>481</v>
      </c>
      <c r="K295" s="189"/>
    </row>
    <row r="296" spans="1:11" s="110" customFormat="1" hidden="1" x14ac:dyDescent="0.25">
      <c r="A296" s="195">
        <v>43856</v>
      </c>
      <c r="B296" s="192">
        <v>0.38541666666666669</v>
      </c>
      <c r="C296" s="193">
        <v>0.39583333333333331</v>
      </c>
      <c r="D296" s="194">
        <f>(IF(C296&gt;B296, C296-B296, 1-B296+C296))*24*60</f>
        <v>14.999999999999947</v>
      </c>
      <c r="E296" s="189" t="s">
        <v>861</v>
      </c>
      <c r="F296" s="190"/>
      <c r="G296" s="189" t="s">
        <v>596</v>
      </c>
      <c r="H296" s="190" t="s">
        <v>513</v>
      </c>
      <c r="I296" s="190" t="s">
        <v>514</v>
      </c>
      <c r="J296" s="190" t="s">
        <v>481</v>
      </c>
      <c r="K296" s="189"/>
    </row>
    <row r="297" spans="1:11" s="110" customFormat="1" hidden="1" x14ac:dyDescent="0.25">
      <c r="A297" s="195">
        <v>43856</v>
      </c>
      <c r="B297" s="192">
        <v>0.81944444444444453</v>
      </c>
      <c r="C297" s="193">
        <v>0.83333333333333337</v>
      </c>
      <c r="D297" s="194">
        <f>(IF(C297&gt;B297, C297-B297, 1-B297+C297))*24*60</f>
        <v>19.999999999999929</v>
      </c>
      <c r="E297" s="189" t="s">
        <v>862</v>
      </c>
      <c r="F297" s="190"/>
      <c r="G297" s="189" t="s">
        <v>796</v>
      </c>
      <c r="H297" s="190" t="s">
        <v>513</v>
      </c>
      <c r="I297" s="190" t="s">
        <v>553</v>
      </c>
      <c r="J297" s="190" t="s">
        <v>481</v>
      </c>
      <c r="K297" s="189"/>
    </row>
    <row r="298" spans="1:11" s="110" customFormat="1" x14ac:dyDescent="0.25">
      <c r="A298" s="195">
        <v>43856</v>
      </c>
      <c r="B298" s="192">
        <v>0.69791666666666663</v>
      </c>
      <c r="C298" s="193">
        <v>0.71875</v>
      </c>
      <c r="D298" s="194">
        <f>(IF(C298&gt;B298, C298-B298, 1-B298+C298))*24*60</f>
        <v>30.000000000000053</v>
      </c>
      <c r="E298" s="189" t="s">
        <v>863</v>
      </c>
      <c r="F298" s="190"/>
      <c r="G298" s="189" t="s">
        <v>796</v>
      </c>
      <c r="H298" s="190" t="s">
        <v>498</v>
      </c>
      <c r="I298" s="190" t="s">
        <v>498</v>
      </c>
      <c r="J298" s="190" t="s">
        <v>427</v>
      </c>
      <c r="K298" s="189"/>
    </row>
    <row r="299" spans="1:11" s="110" customFormat="1" hidden="1" x14ac:dyDescent="0.25">
      <c r="A299" s="195">
        <v>43857</v>
      </c>
      <c r="B299" s="192">
        <v>0.29166666666666669</v>
      </c>
      <c r="C299" s="193">
        <v>0.3125</v>
      </c>
      <c r="D299" s="194">
        <f t="shared" si="6"/>
        <v>29.999999999999972</v>
      </c>
      <c r="E299" s="189" t="s">
        <v>864</v>
      </c>
      <c r="F299" s="190"/>
      <c r="G299" s="189" t="s">
        <v>865</v>
      </c>
      <c r="H299" s="190"/>
      <c r="I299" s="190"/>
      <c r="J299" s="190"/>
      <c r="K299" s="189"/>
    </row>
    <row r="300" spans="1:11" s="110" customFormat="1" hidden="1" x14ac:dyDescent="0.25">
      <c r="A300" s="195">
        <v>43857</v>
      </c>
      <c r="B300" s="192">
        <v>0.3125</v>
      </c>
      <c r="C300" s="193">
        <v>0.33333333333333331</v>
      </c>
      <c r="D300" s="194">
        <f t="shared" si="6"/>
        <v>29.999999999999972</v>
      </c>
      <c r="E300" s="189" t="s">
        <v>866</v>
      </c>
      <c r="F300" s="190"/>
      <c r="G300" s="189" t="s">
        <v>533</v>
      </c>
      <c r="H300" s="190" t="s">
        <v>556</v>
      </c>
      <c r="I300" s="190" t="s">
        <v>492</v>
      </c>
      <c r="J300" s="190" t="s">
        <v>481</v>
      </c>
      <c r="K300" s="189"/>
    </row>
    <row r="301" spans="1:11" s="110" customFormat="1" hidden="1" x14ac:dyDescent="0.25">
      <c r="A301" s="195">
        <v>43857</v>
      </c>
      <c r="B301" s="192">
        <v>0.29166666666666669</v>
      </c>
      <c r="C301" s="193">
        <v>0.625</v>
      </c>
      <c r="D301" s="194">
        <f t="shared" si="6"/>
        <v>480</v>
      </c>
      <c r="E301" s="189" t="s">
        <v>867</v>
      </c>
      <c r="F301" s="190"/>
      <c r="G301" s="189" t="s">
        <v>868</v>
      </c>
      <c r="H301" s="190" t="s">
        <v>484</v>
      </c>
      <c r="I301" s="190" t="s">
        <v>492</v>
      </c>
      <c r="J301" s="190" t="s">
        <v>481</v>
      </c>
      <c r="K301" s="194"/>
    </row>
    <row r="302" spans="1:11" s="110" customFormat="1" hidden="1" x14ac:dyDescent="0.25">
      <c r="A302" s="195">
        <v>43857</v>
      </c>
      <c r="B302" s="192">
        <v>0.27083333333333331</v>
      </c>
      <c r="C302" s="193">
        <v>0.72916666666666663</v>
      </c>
      <c r="D302" s="194">
        <f t="shared" ref="D302" si="7">(IF(C302&gt;B302, C302-B302, 1-B302+C302))*24*60</f>
        <v>660</v>
      </c>
      <c r="E302" s="189" t="s">
        <v>855</v>
      </c>
      <c r="F302" s="190">
        <v>1</v>
      </c>
      <c r="G302" s="189" t="s">
        <v>745</v>
      </c>
      <c r="H302" s="190" t="s">
        <v>507</v>
      </c>
      <c r="I302" s="190" t="s">
        <v>633</v>
      </c>
      <c r="J302" s="190"/>
      <c r="K302" s="194"/>
    </row>
    <row r="303" spans="1:11" hidden="1" x14ac:dyDescent="0.25">
      <c r="A303" s="195">
        <v>43857</v>
      </c>
      <c r="B303" s="192">
        <v>0.66666666666666663</v>
      </c>
      <c r="C303" s="193">
        <v>0.68055555555555547</v>
      </c>
      <c r="D303" s="194">
        <f>(IF(C303&gt;B303, C303-B303, 1-B303+C303))*24*60</f>
        <v>19.999999999999929</v>
      </c>
      <c r="E303" s="189" t="s">
        <v>869</v>
      </c>
      <c r="F303" s="190"/>
      <c r="G303" s="189" t="s">
        <v>625</v>
      </c>
      <c r="H303" s="190" t="s">
        <v>498</v>
      </c>
      <c r="I303" s="190" t="s">
        <v>498</v>
      </c>
      <c r="J303" s="190" t="s">
        <v>481</v>
      </c>
      <c r="K303" s="189"/>
    </row>
    <row r="304" spans="1:11" s="110" customFormat="1" hidden="1" x14ac:dyDescent="0.25">
      <c r="A304" s="195">
        <v>43857</v>
      </c>
      <c r="B304" s="192">
        <v>0.6875</v>
      </c>
      <c r="C304" s="193">
        <v>0.71527777777777779</v>
      </c>
      <c r="D304" s="194">
        <f>(IF(C304&gt;B304, C304-B304, 1-B304+C304))*24*60</f>
        <v>40.000000000000014</v>
      </c>
      <c r="E304" s="189" t="s">
        <v>870</v>
      </c>
      <c r="F304" s="190"/>
      <c r="G304" s="189" t="s">
        <v>871</v>
      </c>
      <c r="H304" s="190" t="s">
        <v>498</v>
      </c>
      <c r="I304" s="190" t="s">
        <v>498</v>
      </c>
      <c r="J304" s="190" t="s">
        <v>481</v>
      </c>
      <c r="K304" s="189"/>
    </row>
    <row r="305" spans="1:11" s="110" customFormat="1" ht="30" hidden="1" x14ac:dyDescent="0.25">
      <c r="A305" s="195">
        <v>43857</v>
      </c>
      <c r="B305" s="192">
        <v>0.77083333333333337</v>
      </c>
      <c r="C305" s="193">
        <v>0.83333333333333337</v>
      </c>
      <c r="D305" s="194">
        <f>(IF(C305&gt;B305, C305-B305, 1-B305+C305))*24*60</f>
        <v>90</v>
      </c>
      <c r="E305" s="189" t="s">
        <v>872</v>
      </c>
      <c r="F305" s="190"/>
      <c r="G305" s="189" t="s">
        <v>796</v>
      </c>
      <c r="H305" s="190" t="s">
        <v>556</v>
      </c>
      <c r="I305" s="190" t="s">
        <v>489</v>
      </c>
      <c r="J305" s="190" t="s">
        <v>481</v>
      </c>
      <c r="K305" s="189"/>
    </row>
    <row r="306" spans="1:11" s="110" customFormat="1" hidden="1" x14ac:dyDescent="0.25">
      <c r="A306" s="195">
        <v>43857</v>
      </c>
      <c r="B306" s="192">
        <v>0.78125</v>
      </c>
      <c r="C306" s="193">
        <v>0.79166666666666663</v>
      </c>
      <c r="D306" s="194">
        <f>(IF(C306&gt;B306, C306-B306, 1-B306+C306))*24*60</f>
        <v>14.999999999999947</v>
      </c>
      <c r="E306" s="189" t="s">
        <v>873</v>
      </c>
      <c r="F306" s="190"/>
      <c r="G306" s="189" t="s">
        <v>796</v>
      </c>
      <c r="H306" s="190" t="s">
        <v>513</v>
      </c>
      <c r="I306" s="190" t="s">
        <v>711</v>
      </c>
      <c r="J306" s="190" t="s">
        <v>481</v>
      </c>
      <c r="K306" s="189"/>
    </row>
    <row r="307" spans="1:11" s="110" customFormat="1" hidden="1" x14ac:dyDescent="0.25">
      <c r="A307" s="195">
        <v>43857</v>
      </c>
      <c r="B307" s="192">
        <v>0.85416666666666663</v>
      </c>
      <c r="C307" s="193">
        <v>0.875</v>
      </c>
      <c r="D307" s="194">
        <f>(IF(C307&gt;B307, C307-B307, 1-B307+C307))*24*60</f>
        <v>30.000000000000053</v>
      </c>
      <c r="E307" s="189" t="s">
        <v>874</v>
      </c>
      <c r="F307" s="190"/>
      <c r="G307" s="189" t="s">
        <v>796</v>
      </c>
      <c r="H307" s="190" t="s">
        <v>513</v>
      </c>
      <c r="I307" s="190" t="s">
        <v>548</v>
      </c>
      <c r="J307" s="190" t="s">
        <v>481</v>
      </c>
      <c r="K307" s="189"/>
    </row>
    <row r="308" spans="1:11" s="110" customFormat="1" hidden="1" x14ac:dyDescent="0.25">
      <c r="A308" s="195">
        <v>43858</v>
      </c>
      <c r="B308" s="192">
        <v>0.27083333333333331</v>
      </c>
      <c r="C308" s="193">
        <v>0.72916666666666663</v>
      </c>
      <c r="D308" s="194">
        <f t="shared" ref="D308:D312" si="8">(IF(C308&gt;B308, C308-B308, 1-B308+C308))*24*60</f>
        <v>660</v>
      </c>
      <c r="E308" s="189" t="s">
        <v>855</v>
      </c>
      <c r="F308" s="190">
        <v>1</v>
      </c>
      <c r="G308" s="189" t="s">
        <v>745</v>
      </c>
      <c r="H308" s="190" t="s">
        <v>507</v>
      </c>
      <c r="I308" s="190" t="s">
        <v>633</v>
      </c>
      <c r="J308" s="190"/>
      <c r="K308" s="194"/>
    </row>
    <row r="309" spans="1:11" s="110" customFormat="1" hidden="1" x14ac:dyDescent="0.25">
      <c r="A309" s="195">
        <v>43858</v>
      </c>
      <c r="B309" s="192">
        <v>0.39583333333333331</v>
      </c>
      <c r="C309" s="193">
        <v>0.4375</v>
      </c>
      <c r="D309" s="194">
        <f t="shared" si="8"/>
        <v>60.000000000000028</v>
      </c>
      <c r="E309" s="189" t="s">
        <v>875</v>
      </c>
      <c r="F309" s="190"/>
      <c r="G309" s="189" t="s">
        <v>876</v>
      </c>
      <c r="H309" s="190" t="s">
        <v>479</v>
      </c>
      <c r="I309" s="190" t="s">
        <v>480</v>
      </c>
      <c r="J309" s="190" t="s">
        <v>481</v>
      </c>
      <c r="K309" s="194"/>
    </row>
    <row r="310" spans="1:11" s="110" customFormat="1" hidden="1" x14ac:dyDescent="0.25">
      <c r="A310" s="195">
        <v>43858</v>
      </c>
      <c r="B310" s="192">
        <v>0.41666666666666669</v>
      </c>
      <c r="C310" s="193">
        <v>0.45833333333333331</v>
      </c>
      <c r="D310" s="194">
        <f t="shared" si="8"/>
        <v>59.999999999999943</v>
      </c>
      <c r="E310" s="189" t="s">
        <v>877</v>
      </c>
      <c r="F310" s="190"/>
      <c r="G310" s="189" t="s">
        <v>857</v>
      </c>
      <c r="H310" s="190" t="s">
        <v>556</v>
      </c>
      <c r="I310" s="190" t="s">
        <v>492</v>
      </c>
      <c r="J310" s="190" t="s">
        <v>481</v>
      </c>
      <c r="K310" s="194"/>
    </row>
    <row r="311" spans="1:11" s="110" customFormat="1" hidden="1" x14ac:dyDescent="0.25">
      <c r="A311" s="195">
        <v>43858</v>
      </c>
      <c r="B311" s="192">
        <v>0.64583333333333337</v>
      </c>
      <c r="C311" s="193">
        <v>0.65972222222222221</v>
      </c>
      <c r="D311" s="194">
        <f t="shared" si="8"/>
        <v>19.999999999999929</v>
      </c>
      <c r="E311" s="189" t="s">
        <v>878</v>
      </c>
      <c r="F311" s="190"/>
      <c r="G311" s="189" t="s">
        <v>879</v>
      </c>
      <c r="H311" s="190" t="s">
        <v>484</v>
      </c>
      <c r="I311" s="190" t="s">
        <v>489</v>
      </c>
      <c r="J311" s="190" t="s">
        <v>481</v>
      </c>
      <c r="K311" s="189"/>
    </row>
    <row r="312" spans="1:11" s="110" customFormat="1" hidden="1" x14ac:dyDescent="0.25">
      <c r="A312" s="195">
        <v>43858</v>
      </c>
      <c r="B312" s="192">
        <v>0.66666666666666663</v>
      </c>
      <c r="C312" s="193">
        <v>0.68055555555555547</v>
      </c>
      <c r="D312" s="194">
        <f t="shared" si="8"/>
        <v>19.999999999999929</v>
      </c>
      <c r="E312" s="189" t="s">
        <v>880</v>
      </c>
      <c r="F312" s="190"/>
      <c r="G312" s="189" t="s">
        <v>879</v>
      </c>
      <c r="H312" s="190" t="s">
        <v>513</v>
      </c>
      <c r="I312" s="190" t="s">
        <v>553</v>
      </c>
      <c r="J312" s="190" t="s">
        <v>481</v>
      </c>
      <c r="K312" s="189"/>
    </row>
    <row r="313" spans="1:11" s="110" customFormat="1" hidden="1" x14ac:dyDescent="0.25">
      <c r="A313" s="195">
        <v>43858</v>
      </c>
      <c r="B313" s="192">
        <v>0.85416666666666663</v>
      </c>
      <c r="C313" s="193">
        <v>0.875</v>
      </c>
      <c r="D313" s="194">
        <f t="shared" ref="D313:D342" si="9">(IF(C313&gt;B313, C313-B313, 1-B313+C313))*24*60</f>
        <v>30.000000000000053</v>
      </c>
      <c r="E313" s="189" t="s">
        <v>881</v>
      </c>
      <c r="F313" s="190"/>
      <c r="G313" s="189" t="s">
        <v>796</v>
      </c>
      <c r="H313" s="190" t="s">
        <v>513</v>
      </c>
      <c r="I313" s="190" t="s">
        <v>550</v>
      </c>
      <c r="J313" s="190" t="s">
        <v>481</v>
      </c>
      <c r="K313" s="189"/>
    </row>
    <row r="314" spans="1:11" s="110" customFormat="1" x14ac:dyDescent="0.25">
      <c r="A314" s="195">
        <v>43858</v>
      </c>
      <c r="B314" s="192">
        <v>0.96527777777777779</v>
      </c>
      <c r="C314" s="193">
        <v>0.97916666666666663</v>
      </c>
      <c r="D314" s="194">
        <f t="shared" si="9"/>
        <v>19.999999999999929</v>
      </c>
      <c r="E314" s="189" t="s">
        <v>882</v>
      </c>
      <c r="F314" s="190"/>
      <c r="G314" s="189" t="s">
        <v>796</v>
      </c>
      <c r="H314" s="190" t="s">
        <v>507</v>
      </c>
      <c r="I314" s="190" t="s">
        <v>527</v>
      </c>
      <c r="J314" s="190" t="s">
        <v>427</v>
      </c>
      <c r="K314" s="189"/>
    </row>
    <row r="315" spans="1:11" s="110" customFormat="1" hidden="1" x14ac:dyDescent="0.25">
      <c r="A315" s="195">
        <v>43858</v>
      </c>
      <c r="B315" s="192">
        <v>0</v>
      </c>
      <c r="C315" s="193">
        <v>2.0833333333333332E-2</v>
      </c>
      <c r="D315" s="194">
        <f t="shared" si="9"/>
        <v>30</v>
      </c>
      <c r="E315" s="189" t="s">
        <v>883</v>
      </c>
      <c r="F315" s="190"/>
      <c r="G315" s="189" t="s">
        <v>796</v>
      </c>
      <c r="H315" s="190" t="s">
        <v>498</v>
      </c>
      <c r="I315" s="190" t="s">
        <v>498</v>
      </c>
      <c r="J315" s="190" t="s">
        <v>481</v>
      </c>
      <c r="K315" s="189"/>
    </row>
    <row r="316" spans="1:11" s="110" customFormat="1" hidden="1" x14ac:dyDescent="0.25">
      <c r="A316" s="195">
        <v>43859</v>
      </c>
      <c r="B316" s="192">
        <v>0.27083333333333331</v>
      </c>
      <c r="C316" s="193">
        <v>0.71875</v>
      </c>
      <c r="D316" s="194">
        <f t="shared" si="9"/>
        <v>645</v>
      </c>
      <c r="E316" s="189" t="s">
        <v>884</v>
      </c>
      <c r="F316" s="190">
        <v>1</v>
      </c>
      <c r="G316" s="189" t="s">
        <v>745</v>
      </c>
      <c r="H316" s="190" t="s">
        <v>507</v>
      </c>
      <c r="I316" s="190" t="s">
        <v>633</v>
      </c>
      <c r="J316" s="190"/>
      <c r="K316" s="189"/>
    </row>
    <row r="317" spans="1:11" s="110" customFormat="1" hidden="1" x14ac:dyDescent="0.25">
      <c r="A317" s="195">
        <v>43859</v>
      </c>
      <c r="B317" s="192">
        <v>0.44097222222222227</v>
      </c>
      <c r="C317" s="193">
        <v>0.45833333333333331</v>
      </c>
      <c r="D317" s="194">
        <f t="shared" si="9"/>
        <v>24.999999999999911</v>
      </c>
      <c r="E317" s="189" t="s">
        <v>885</v>
      </c>
      <c r="F317" s="190"/>
      <c r="G317" s="189" t="s">
        <v>886</v>
      </c>
      <c r="H317" s="190" t="s">
        <v>484</v>
      </c>
      <c r="I317" s="190" t="s">
        <v>489</v>
      </c>
      <c r="J317" s="190" t="s">
        <v>481</v>
      </c>
      <c r="K317" s="189"/>
    </row>
    <row r="318" spans="1:11" s="110" customFormat="1" hidden="1" x14ac:dyDescent="0.25">
      <c r="A318" s="195">
        <v>43859</v>
      </c>
      <c r="B318" s="192">
        <v>0.35416666666666669</v>
      </c>
      <c r="C318" s="193">
        <v>0.3611111111111111</v>
      </c>
      <c r="D318" s="194">
        <f t="shared" si="9"/>
        <v>9.9999999999999645</v>
      </c>
      <c r="E318" s="189" t="s">
        <v>887</v>
      </c>
      <c r="F318" s="190"/>
      <c r="G318" s="189" t="s">
        <v>857</v>
      </c>
      <c r="H318" s="193" t="s">
        <v>513</v>
      </c>
      <c r="I318" s="190" t="s">
        <v>550</v>
      </c>
      <c r="J318" s="190" t="s">
        <v>481</v>
      </c>
      <c r="K318" s="189"/>
    </row>
    <row r="319" spans="1:11" s="110" customFormat="1" hidden="1" x14ac:dyDescent="0.25">
      <c r="A319" s="195">
        <v>43859</v>
      </c>
      <c r="B319" s="192">
        <v>0.35416666666666669</v>
      </c>
      <c r="C319" s="193">
        <v>0.5625</v>
      </c>
      <c r="D319" s="194">
        <f t="shared" si="9"/>
        <v>300</v>
      </c>
      <c r="E319" s="189" t="s">
        <v>487</v>
      </c>
      <c r="F319" s="190"/>
      <c r="G319" s="189" t="s">
        <v>888</v>
      </c>
      <c r="H319" s="193" t="s">
        <v>479</v>
      </c>
      <c r="I319" s="190" t="s">
        <v>489</v>
      </c>
      <c r="J319" s="190" t="s">
        <v>499</v>
      </c>
      <c r="K319" s="189"/>
    </row>
    <row r="320" spans="1:11" s="110" customFormat="1" hidden="1" x14ac:dyDescent="0.25">
      <c r="A320" s="195">
        <v>43859</v>
      </c>
      <c r="B320" s="192">
        <v>0.38541666666666669</v>
      </c>
      <c r="C320" s="193">
        <v>0.39930555555555558</v>
      </c>
      <c r="D320" s="194">
        <f t="shared" si="9"/>
        <v>20.000000000000007</v>
      </c>
      <c r="E320" s="189" t="s">
        <v>889</v>
      </c>
      <c r="F320" s="190"/>
      <c r="G320" s="189" t="s">
        <v>596</v>
      </c>
      <c r="H320" s="190" t="s">
        <v>498</v>
      </c>
      <c r="I320" s="190" t="s">
        <v>498</v>
      </c>
      <c r="J320" s="190" t="s">
        <v>481</v>
      </c>
      <c r="K320" s="189"/>
    </row>
    <row r="321" spans="1:10" s="110" customFormat="1" hidden="1" x14ac:dyDescent="0.25">
      <c r="A321" s="195">
        <v>43859</v>
      </c>
      <c r="B321" s="192">
        <v>0.70138888888888884</v>
      </c>
      <c r="C321" s="193">
        <v>0.72222222222222221</v>
      </c>
      <c r="D321" s="194">
        <f t="shared" si="9"/>
        <v>30.000000000000053</v>
      </c>
      <c r="E321" s="189" t="s">
        <v>890</v>
      </c>
      <c r="F321" s="190"/>
      <c r="G321" s="189" t="s">
        <v>596</v>
      </c>
      <c r="H321" s="190" t="s">
        <v>513</v>
      </c>
      <c r="I321" s="190" t="s">
        <v>553</v>
      </c>
      <c r="J321" s="190" t="s">
        <v>481</v>
      </c>
    </row>
    <row r="322" spans="1:10" s="110" customFormat="1" hidden="1" x14ac:dyDescent="0.25">
      <c r="A322" s="195">
        <v>43860</v>
      </c>
      <c r="B322" s="192">
        <v>0.4375</v>
      </c>
      <c r="C322" s="193">
        <v>0.45833333333333331</v>
      </c>
      <c r="D322" s="194">
        <f t="shared" si="9"/>
        <v>29.999999999999972</v>
      </c>
      <c r="E322" s="189" t="s">
        <v>891</v>
      </c>
      <c r="F322" s="190"/>
      <c r="G322" s="189" t="s">
        <v>888</v>
      </c>
      <c r="H322" s="190" t="s">
        <v>513</v>
      </c>
      <c r="I322" s="190" t="s">
        <v>519</v>
      </c>
      <c r="J322" s="190" t="s">
        <v>481</v>
      </c>
    </row>
    <row r="323" spans="1:10" s="110" customFormat="1" hidden="1" x14ac:dyDescent="0.25">
      <c r="A323" s="195">
        <v>43860</v>
      </c>
      <c r="B323" s="192">
        <v>0.35416666666666669</v>
      </c>
      <c r="C323" s="193">
        <v>0.41666666666666669</v>
      </c>
      <c r="D323" s="194">
        <f t="shared" si="9"/>
        <v>90</v>
      </c>
      <c r="E323" s="189" t="s">
        <v>892</v>
      </c>
      <c r="F323" s="190"/>
      <c r="G323" s="189" t="s">
        <v>888</v>
      </c>
      <c r="H323" s="190"/>
      <c r="I323" s="190"/>
      <c r="J323" s="190"/>
    </row>
    <row r="324" spans="1:10" s="110" customFormat="1" hidden="1" x14ac:dyDescent="0.25">
      <c r="A324" s="195">
        <v>43860</v>
      </c>
      <c r="B324" s="192">
        <v>0.52083333333333337</v>
      </c>
      <c r="C324" s="193">
        <v>0.54166666666666663</v>
      </c>
      <c r="D324" s="194">
        <f t="shared" si="9"/>
        <v>29.999999999999893</v>
      </c>
      <c r="E324" s="189" t="s">
        <v>893</v>
      </c>
      <c r="F324" s="190"/>
      <c r="G324" s="189" t="s">
        <v>888</v>
      </c>
      <c r="H324" s="190" t="s">
        <v>495</v>
      </c>
      <c r="I324" s="190" t="s">
        <v>492</v>
      </c>
      <c r="J324" s="190" t="s">
        <v>481</v>
      </c>
    </row>
    <row r="325" spans="1:10" s="110" customFormat="1" hidden="1" x14ac:dyDescent="0.25">
      <c r="A325" s="195">
        <v>43860</v>
      </c>
      <c r="B325" s="192">
        <v>0.54166666666666663</v>
      </c>
      <c r="C325" s="193">
        <v>0.66666666666666663</v>
      </c>
      <c r="D325" s="194">
        <f t="shared" si="9"/>
        <v>180</v>
      </c>
      <c r="E325" s="189" t="s">
        <v>894</v>
      </c>
      <c r="F325" s="190"/>
      <c r="G325" s="189" t="s">
        <v>888</v>
      </c>
      <c r="H325" s="190" t="s">
        <v>495</v>
      </c>
      <c r="I325" s="190" t="s">
        <v>492</v>
      </c>
      <c r="J325" s="190" t="s">
        <v>499</v>
      </c>
    </row>
    <row r="326" spans="1:10" s="110" customFormat="1" hidden="1" x14ac:dyDescent="0.25">
      <c r="A326" s="195">
        <v>43860</v>
      </c>
      <c r="B326" s="192">
        <v>0.27083333333333331</v>
      </c>
      <c r="C326" s="193">
        <v>0.71875</v>
      </c>
      <c r="D326" s="194">
        <f t="shared" si="9"/>
        <v>645</v>
      </c>
      <c r="E326" s="189" t="s">
        <v>884</v>
      </c>
      <c r="F326" s="190">
        <v>1</v>
      </c>
      <c r="G326" s="189" t="s">
        <v>745</v>
      </c>
      <c r="H326" s="190" t="s">
        <v>507</v>
      </c>
      <c r="I326" s="190" t="s">
        <v>633</v>
      </c>
      <c r="J326" s="190"/>
    </row>
    <row r="327" spans="1:10" s="110" customFormat="1" hidden="1" x14ac:dyDescent="0.25">
      <c r="A327" s="195">
        <v>43860</v>
      </c>
      <c r="B327" s="192">
        <v>0.5625</v>
      </c>
      <c r="C327" s="193">
        <v>0.58333333333333337</v>
      </c>
      <c r="D327" s="194">
        <f t="shared" si="9"/>
        <v>30.000000000000053</v>
      </c>
      <c r="E327" s="189" t="s">
        <v>895</v>
      </c>
      <c r="F327" s="190"/>
      <c r="G327" s="189" t="s">
        <v>888</v>
      </c>
      <c r="H327" s="190" t="s">
        <v>479</v>
      </c>
      <c r="I327" s="190" t="s">
        <v>480</v>
      </c>
      <c r="J327" s="190" t="s">
        <v>481</v>
      </c>
    </row>
    <row r="328" spans="1:10" s="110" customFormat="1" hidden="1" x14ac:dyDescent="0.25">
      <c r="A328" s="195">
        <v>43861</v>
      </c>
      <c r="B328" s="192">
        <v>0.27083333333333331</v>
      </c>
      <c r="C328" s="193">
        <v>0.33333333333333331</v>
      </c>
      <c r="D328" s="194">
        <f t="shared" si="9"/>
        <v>90</v>
      </c>
      <c r="E328" s="189" t="s">
        <v>896</v>
      </c>
      <c r="F328" s="190"/>
      <c r="G328" s="189" t="s">
        <v>740</v>
      </c>
      <c r="H328" s="190" t="s">
        <v>484</v>
      </c>
      <c r="I328" s="190" t="s">
        <v>492</v>
      </c>
      <c r="J328" s="190" t="s">
        <v>481</v>
      </c>
    </row>
    <row r="329" spans="1:10" s="110" customFormat="1" hidden="1" x14ac:dyDescent="0.25">
      <c r="A329" s="195">
        <v>43861</v>
      </c>
      <c r="B329" s="192">
        <v>0.35416666666666669</v>
      </c>
      <c r="C329" s="193">
        <v>0.375</v>
      </c>
      <c r="D329" s="194">
        <f t="shared" si="9"/>
        <v>29.999999999999972</v>
      </c>
      <c r="E329" s="189" t="s">
        <v>897</v>
      </c>
      <c r="F329" s="190"/>
      <c r="G329" s="189" t="s">
        <v>740</v>
      </c>
      <c r="H329" s="190" t="s">
        <v>479</v>
      </c>
      <c r="I329" s="190" t="s">
        <v>492</v>
      </c>
      <c r="J329" s="190" t="s">
        <v>481</v>
      </c>
    </row>
    <row r="330" spans="1:10" s="110" customFormat="1" hidden="1" x14ac:dyDescent="0.25">
      <c r="A330" s="195">
        <v>43861</v>
      </c>
      <c r="B330" s="192">
        <v>0.27083333333333331</v>
      </c>
      <c r="C330" s="193">
        <v>0.5</v>
      </c>
      <c r="D330" s="194">
        <f t="shared" si="9"/>
        <v>330</v>
      </c>
      <c r="E330" s="189" t="s">
        <v>898</v>
      </c>
      <c r="F330" s="190"/>
      <c r="G330" s="189" t="s">
        <v>843</v>
      </c>
      <c r="H330" s="190" t="s">
        <v>484</v>
      </c>
      <c r="I330" s="190" t="s">
        <v>492</v>
      </c>
      <c r="J330" s="190" t="s">
        <v>499</v>
      </c>
    </row>
    <row r="331" spans="1:10" s="110" customFormat="1" hidden="1" x14ac:dyDescent="0.25">
      <c r="A331" s="195">
        <v>43861</v>
      </c>
      <c r="B331" s="192">
        <v>0.5</v>
      </c>
      <c r="C331" s="193">
        <v>0.6875</v>
      </c>
      <c r="D331" s="194">
        <f t="shared" si="9"/>
        <v>270</v>
      </c>
      <c r="E331" s="189" t="s">
        <v>899</v>
      </c>
      <c r="F331" s="190"/>
      <c r="G331" s="189" t="s">
        <v>740</v>
      </c>
      <c r="H331" s="190"/>
      <c r="I331" s="190"/>
      <c r="J331" s="190"/>
    </row>
    <row r="332" spans="1:10" s="110" customFormat="1" ht="30" hidden="1" x14ac:dyDescent="0.25">
      <c r="A332" s="195">
        <v>43861</v>
      </c>
      <c r="B332" s="192">
        <v>0.54166666666666663</v>
      </c>
      <c r="C332" s="193">
        <v>0.59722222222222221</v>
      </c>
      <c r="D332" s="194">
        <f t="shared" si="9"/>
        <v>80.000000000000028</v>
      </c>
      <c r="E332" s="189" t="s">
        <v>900</v>
      </c>
      <c r="F332" s="190"/>
      <c r="G332" s="189" t="s">
        <v>843</v>
      </c>
      <c r="H332" s="190" t="s">
        <v>484</v>
      </c>
      <c r="I332" s="190" t="s">
        <v>480</v>
      </c>
      <c r="J332" s="190" t="s">
        <v>499</v>
      </c>
    </row>
    <row r="333" spans="1:10" s="189" customFormat="1" ht="30" hidden="1" x14ac:dyDescent="0.25">
      <c r="A333" s="195">
        <v>43861</v>
      </c>
      <c r="B333" s="192">
        <v>0.59722222222222221</v>
      </c>
      <c r="C333" s="193">
        <v>0.65277777777777779</v>
      </c>
      <c r="D333" s="194">
        <f t="shared" si="9"/>
        <v>80.000000000000028</v>
      </c>
      <c r="E333" s="189" t="s">
        <v>901</v>
      </c>
      <c r="F333" s="190"/>
      <c r="G333" s="189" t="s">
        <v>843</v>
      </c>
      <c r="H333" s="190" t="s">
        <v>479</v>
      </c>
      <c r="I333" s="190" t="s">
        <v>480</v>
      </c>
      <c r="J333" s="190" t="s">
        <v>499</v>
      </c>
    </row>
    <row r="334" spans="1:10" s="189" customFormat="1" ht="30" hidden="1" x14ac:dyDescent="0.25">
      <c r="A334" s="195">
        <v>43861</v>
      </c>
      <c r="B334" s="192">
        <v>0.65277777777777779</v>
      </c>
      <c r="C334" s="193">
        <v>0.6875</v>
      </c>
      <c r="D334" s="194">
        <f t="shared" si="9"/>
        <v>49.999999999999986</v>
      </c>
      <c r="E334" s="189" t="s">
        <v>902</v>
      </c>
      <c r="F334" s="190"/>
      <c r="G334" s="189" t="s">
        <v>843</v>
      </c>
      <c r="H334" s="190" t="s">
        <v>556</v>
      </c>
      <c r="I334" s="190" t="s">
        <v>480</v>
      </c>
      <c r="J334" s="190" t="s">
        <v>499</v>
      </c>
    </row>
    <row r="335" spans="1:10" s="110" customFormat="1" hidden="1" x14ac:dyDescent="0.25">
      <c r="A335" s="195">
        <v>43861</v>
      </c>
      <c r="B335" s="192">
        <v>0.29166666666666669</v>
      </c>
      <c r="C335" s="193">
        <v>0.3125</v>
      </c>
      <c r="D335" s="194">
        <f t="shared" si="9"/>
        <v>29.999999999999972</v>
      </c>
      <c r="E335" s="189" t="s">
        <v>903</v>
      </c>
      <c r="F335" s="190"/>
      <c r="G335" s="189" t="s">
        <v>904</v>
      </c>
      <c r="H335" s="190" t="s">
        <v>498</v>
      </c>
      <c r="I335" s="190" t="s">
        <v>541</v>
      </c>
      <c r="J335" s="190" t="s">
        <v>481</v>
      </c>
    </row>
    <row r="336" spans="1:10" s="110" customFormat="1" hidden="1" x14ac:dyDescent="0.25">
      <c r="A336" s="195">
        <v>43861</v>
      </c>
      <c r="B336" s="192">
        <v>0.31597222222222221</v>
      </c>
      <c r="C336" s="193">
        <v>0.33333333333333331</v>
      </c>
      <c r="D336" s="194">
        <f t="shared" si="9"/>
        <v>24.999999999999993</v>
      </c>
      <c r="E336" s="189" t="s">
        <v>639</v>
      </c>
      <c r="F336" s="190">
        <v>1</v>
      </c>
      <c r="G336" s="189" t="s">
        <v>638</v>
      </c>
      <c r="H336" s="190" t="s">
        <v>498</v>
      </c>
      <c r="I336" s="190" t="s">
        <v>641</v>
      </c>
      <c r="J336" s="190" t="s">
        <v>481</v>
      </c>
    </row>
    <row r="337" spans="1:10" s="110" customFormat="1" hidden="1" x14ac:dyDescent="0.25">
      <c r="A337" s="195">
        <v>43861</v>
      </c>
      <c r="B337" s="192">
        <v>0.27083333333333331</v>
      </c>
      <c r="C337" s="193">
        <v>0.35416666666666669</v>
      </c>
      <c r="D337" s="194">
        <f t="shared" si="9"/>
        <v>120.00000000000006</v>
      </c>
      <c r="E337" s="189" t="s">
        <v>905</v>
      </c>
      <c r="F337" s="190"/>
      <c r="G337" s="189" t="s">
        <v>651</v>
      </c>
      <c r="H337" s="190" t="s">
        <v>498</v>
      </c>
      <c r="I337" s="190" t="s">
        <v>498</v>
      </c>
      <c r="J337" s="190" t="s">
        <v>481</v>
      </c>
    </row>
    <row r="338" spans="1:10" s="110" customFormat="1" ht="30" hidden="1" x14ac:dyDescent="0.25">
      <c r="A338" s="195">
        <v>43861</v>
      </c>
      <c r="B338" s="192">
        <v>0.35416666666666669</v>
      </c>
      <c r="C338" s="193">
        <v>0.54166666666666663</v>
      </c>
      <c r="D338" s="194">
        <f t="shared" si="9"/>
        <v>269.99999999999989</v>
      </c>
      <c r="E338" s="189" t="s">
        <v>906</v>
      </c>
      <c r="F338" s="190"/>
      <c r="G338" s="189" t="s">
        <v>907</v>
      </c>
      <c r="H338" s="190" t="s">
        <v>498</v>
      </c>
      <c r="I338" s="190" t="s">
        <v>541</v>
      </c>
      <c r="J338" s="190" t="s">
        <v>481</v>
      </c>
    </row>
    <row r="339" spans="1:10" s="110" customFormat="1" hidden="1" x14ac:dyDescent="0.25">
      <c r="A339" s="195">
        <v>43861</v>
      </c>
      <c r="B339" s="192">
        <v>0.61458333333333337</v>
      </c>
      <c r="C339" s="193">
        <v>0.63541666666666663</v>
      </c>
      <c r="D339" s="194">
        <f t="shared" si="9"/>
        <v>29.999999999999893</v>
      </c>
      <c r="E339" s="189" t="s">
        <v>908</v>
      </c>
      <c r="F339" s="190">
        <v>1</v>
      </c>
      <c r="G339" s="189" t="s">
        <v>909</v>
      </c>
      <c r="H339" s="190" t="s">
        <v>498</v>
      </c>
      <c r="I339" s="190" t="s">
        <v>498</v>
      </c>
      <c r="J339" s="190" t="s">
        <v>481</v>
      </c>
    </row>
    <row r="340" spans="1:10" s="110" customFormat="1" hidden="1" x14ac:dyDescent="0.25">
      <c r="A340" s="195">
        <v>43861</v>
      </c>
      <c r="B340" s="192">
        <v>0.77083333333333337</v>
      </c>
      <c r="C340" s="193">
        <v>4.1666666666666664E-2</v>
      </c>
      <c r="D340" s="194">
        <f t="shared" si="9"/>
        <v>390</v>
      </c>
      <c r="E340" s="189" t="s">
        <v>910</v>
      </c>
      <c r="F340" s="190"/>
      <c r="G340" s="189" t="s">
        <v>911</v>
      </c>
      <c r="H340" s="190"/>
      <c r="I340" s="190"/>
      <c r="J340" s="190"/>
    </row>
    <row r="341" spans="1:10" s="110" customFormat="1" hidden="1" x14ac:dyDescent="0.25">
      <c r="A341" s="195">
        <v>43861</v>
      </c>
      <c r="B341" s="192">
        <v>0.875</v>
      </c>
      <c r="C341" s="193">
        <v>0.88888888888888884</v>
      </c>
      <c r="D341" s="194">
        <f t="shared" si="9"/>
        <v>19.999999999999929</v>
      </c>
      <c r="E341" s="189" t="s">
        <v>912</v>
      </c>
      <c r="F341" s="190"/>
      <c r="G341" s="189" t="s">
        <v>911</v>
      </c>
      <c r="H341" s="190" t="s">
        <v>498</v>
      </c>
      <c r="I341" s="190" t="s">
        <v>498</v>
      </c>
      <c r="J341" s="190" t="s">
        <v>481</v>
      </c>
    </row>
    <row r="342" spans="1:10" s="110" customFormat="1" hidden="1" x14ac:dyDescent="0.25">
      <c r="A342" s="195">
        <v>43861</v>
      </c>
      <c r="B342" s="192">
        <v>6.25E-2</v>
      </c>
      <c r="C342" s="193">
        <v>8.3333333333333329E-2</v>
      </c>
      <c r="D342" s="194">
        <f t="shared" si="9"/>
        <v>29.999999999999993</v>
      </c>
      <c r="E342" s="189" t="s">
        <v>913</v>
      </c>
      <c r="F342" s="190"/>
      <c r="G342" s="189" t="s">
        <v>911</v>
      </c>
      <c r="H342" s="190" t="s">
        <v>498</v>
      </c>
      <c r="I342" s="190" t="s">
        <v>498</v>
      </c>
      <c r="J342" s="190" t="s">
        <v>481</v>
      </c>
    </row>
    <row r="343" spans="1:10" s="110" customFormat="1" x14ac:dyDescent="0.25">
      <c r="A343" s="190"/>
      <c r="B343" s="192"/>
      <c r="C343" s="193"/>
      <c r="D343" s="194"/>
      <c r="E343" s="189"/>
      <c r="F343" s="190"/>
      <c r="G343" s="189"/>
      <c r="H343" s="190"/>
      <c r="I343" s="190"/>
      <c r="J343" s="190"/>
    </row>
    <row r="344" spans="1:10" s="110" customFormat="1" x14ac:dyDescent="0.25">
      <c r="A344" s="190"/>
      <c r="B344" s="192"/>
      <c r="C344" s="193"/>
      <c r="D344" s="194"/>
      <c r="E344" s="189"/>
      <c r="F344" s="190"/>
      <c r="G344" s="189"/>
      <c r="H344" s="190"/>
      <c r="I344" s="190"/>
      <c r="J344" s="190"/>
    </row>
    <row r="345" spans="1:10" s="110" customFormat="1" x14ac:dyDescent="0.25">
      <c r="A345" s="190"/>
      <c r="B345" s="192"/>
      <c r="C345" s="193"/>
      <c r="D345" s="194"/>
      <c r="E345" s="189"/>
      <c r="F345" s="190"/>
      <c r="G345" s="189"/>
      <c r="H345" s="190"/>
      <c r="I345" s="190"/>
      <c r="J345" s="190"/>
    </row>
    <row r="346" spans="1:10" s="110" customFormat="1" x14ac:dyDescent="0.25">
      <c r="A346" s="190"/>
      <c r="B346" s="192"/>
      <c r="C346" s="193"/>
      <c r="D346" s="194"/>
      <c r="E346" s="189"/>
      <c r="F346" s="190"/>
      <c r="G346" s="189"/>
      <c r="H346" s="190"/>
      <c r="I346" s="190"/>
      <c r="J346" s="190"/>
    </row>
    <row r="347" spans="1:10" s="110" customFormat="1" x14ac:dyDescent="0.25">
      <c r="A347" s="190"/>
      <c r="B347" s="192"/>
      <c r="C347" s="193"/>
      <c r="D347" s="194"/>
      <c r="E347" s="189"/>
      <c r="F347" s="190"/>
      <c r="G347" s="189"/>
      <c r="H347" s="190"/>
      <c r="I347" s="190"/>
      <c r="J347" s="190"/>
    </row>
    <row r="348" spans="1:10" s="110" customFormat="1" x14ac:dyDescent="0.25">
      <c r="A348" s="190"/>
      <c r="B348" s="192"/>
      <c r="C348" s="193"/>
      <c r="D348" s="194"/>
      <c r="E348" s="189"/>
      <c r="F348" s="190"/>
      <c r="G348" s="189"/>
      <c r="H348" s="190"/>
      <c r="I348" s="190"/>
      <c r="J348" s="190"/>
    </row>
    <row r="349" spans="1:10" s="110" customFormat="1" x14ac:dyDescent="0.25">
      <c r="A349" s="190"/>
      <c r="B349" s="192"/>
      <c r="C349" s="193"/>
      <c r="D349" s="194"/>
      <c r="E349" s="189"/>
      <c r="F349" s="190"/>
      <c r="G349" s="189"/>
      <c r="H349" s="190"/>
      <c r="I349" s="190"/>
      <c r="J349" s="190"/>
    </row>
    <row r="350" spans="1:10" s="110" customFormat="1" x14ac:dyDescent="0.25">
      <c r="A350" s="190"/>
      <c r="B350" s="192"/>
      <c r="C350" s="193"/>
      <c r="D350" s="194"/>
      <c r="E350" s="189"/>
      <c r="F350" s="190"/>
      <c r="G350" s="189"/>
      <c r="H350" s="190"/>
      <c r="I350" s="190"/>
      <c r="J350" s="190"/>
    </row>
    <row r="351" spans="1:10" s="110" customFormat="1" x14ac:dyDescent="0.25">
      <c r="A351" s="190"/>
      <c r="B351" s="192"/>
      <c r="C351" s="193"/>
      <c r="D351" s="194"/>
      <c r="E351" s="189"/>
      <c r="F351" s="190"/>
      <c r="G351" s="189"/>
      <c r="H351" s="190"/>
      <c r="I351" s="190"/>
      <c r="J351" s="190"/>
    </row>
    <row r="352" spans="1:10" s="110" customFormat="1" x14ac:dyDescent="0.25">
      <c r="A352" s="190"/>
      <c r="B352" s="192"/>
      <c r="C352" s="193"/>
      <c r="D352" s="194"/>
      <c r="E352" s="189"/>
      <c r="F352" s="190"/>
      <c r="G352" s="189"/>
      <c r="H352" s="190"/>
      <c r="I352" s="190"/>
      <c r="J352" s="190"/>
    </row>
    <row r="353" spans="1:10" s="110" customFormat="1" x14ac:dyDescent="0.25">
      <c r="A353" s="190"/>
      <c r="B353" s="192"/>
      <c r="C353" s="193"/>
      <c r="D353" s="194"/>
      <c r="E353" s="189"/>
      <c r="F353" s="190"/>
      <c r="G353" s="189"/>
      <c r="H353" s="190"/>
      <c r="I353" s="190"/>
      <c r="J353" s="190"/>
    </row>
    <row r="354" spans="1:10" s="110" customFormat="1" x14ac:dyDescent="0.25">
      <c r="A354" s="190"/>
      <c r="B354" s="192"/>
      <c r="C354" s="193"/>
      <c r="D354" s="194"/>
      <c r="E354" s="189"/>
      <c r="F354" s="190"/>
      <c r="G354" s="189"/>
      <c r="H354" s="190"/>
      <c r="I354" s="190"/>
      <c r="J354" s="190"/>
    </row>
    <row r="355" spans="1:10" s="110" customFormat="1" x14ac:dyDescent="0.25">
      <c r="A355" s="190"/>
      <c r="B355" s="192"/>
      <c r="C355" s="193"/>
      <c r="D355" s="194"/>
      <c r="E355" s="189"/>
      <c r="F355" s="190"/>
      <c r="G355" s="189"/>
      <c r="H355" s="190"/>
      <c r="I355" s="190"/>
      <c r="J355" s="190"/>
    </row>
    <row r="356" spans="1:10" s="110" customFormat="1" x14ac:dyDescent="0.25">
      <c r="A356" s="190"/>
      <c r="B356" s="192"/>
      <c r="C356" s="193"/>
      <c r="D356" s="194"/>
      <c r="E356" s="189"/>
      <c r="F356" s="190"/>
      <c r="G356" s="189"/>
      <c r="H356" s="190"/>
      <c r="I356" s="190"/>
      <c r="J356" s="190"/>
    </row>
    <row r="357" spans="1:10" s="110" customFormat="1" x14ac:dyDescent="0.25">
      <c r="A357" s="190"/>
      <c r="B357" s="192"/>
      <c r="C357" s="193"/>
      <c r="D357" s="194"/>
      <c r="E357" s="189"/>
      <c r="F357" s="190"/>
      <c r="G357" s="189"/>
      <c r="H357" s="190"/>
      <c r="I357" s="190"/>
      <c r="J357" s="190"/>
    </row>
    <row r="358" spans="1:10" s="110" customFormat="1" x14ac:dyDescent="0.25">
      <c r="A358" s="190"/>
      <c r="B358" s="192"/>
      <c r="C358" s="193"/>
      <c r="D358" s="194"/>
      <c r="E358" s="189"/>
      <c r="F358" s="190"/>
      <c r="G358" s="189"/>
      <c r="H358" s="190"/>
      <c r="I358" s="190"/>
      <c r="J358" s="190"/>
    </row>
    <row r="359" spans="1:10" s="110" customFormat="1" x14ac:dyDescent="0.25">
      <c r="A359" s="190"/>
      <c r="B359" s="192"/>
      <c r="C359" s="193"/>
      <c r="D359" s="194"/>
      <c r="E359" s="189"/>
      <c r="F359" s="190"/>
      <c r="G359" s="189"/>
      <c r="H359" s="190"/>
      <c r="I359" s="190"/>
      <c r="J359" s="190"/>
    </row>
    <row r="360" spans="1:10" s="110" customFormat="1" x14ac:dyDescent="0.25">
      <c r="A360" s="190"/>
      <c r="B360" s="192"/>
      <c r="C360" s="193"/>
      <c r="D360" s="194"/>
      <c r="E360" s="189"/>
      <c r="F360" s="190"/>
      <c r="G360" s="189"/>
      <c r="H360" s="190"/>
      <c r="I360" s="190"/>
      <c r="J360" s="190"/>
    </row>
    <row r="361" spans="1:10" s="110" customFormat="1" x14ac:dyDescent="0.25">
      <c r="A361" s="190"/>
      <c r="B361" s="192"/>
      <c r="C361" s="193"/>
      <c r="D361" s="194"/>
      <c r="E361" s="189"/>
      <c r="F361" s="190"/>
      <c r="G361" s="189"/>
      <c r="H361" s="190"/>
      <c r="I361" s="190"/>
      <c r="J361" s="190"/>
    </row>
    <row r="362" spans="1:10" s="110" customFormat="1" x14ac:dyDescent="0.25">
      <c r="A362" s="190"/>
      <c r="B362" s="192"/>
      <c r="C362" s="193"/>
      <c r="D362" s="194"/>
      <c r="E362" s="189"/>
      <c r="F362" s="190"/>
      <c r="G362" s="189"/>
      <c r="H362" s="190"/>
      <c r="I362" s="190"/>
      <c r="J362" s="190"/>
    </row>
    <row r="363" spans="1:10" s="110" customFormat="1" x14ac:dyDescent="0.25">
      <c r="A363" s="190"/>
      <c r="B363" s="192"/>
      <c r="C363" s="193"/>
      <c r="D363" s="194"/>
      <c r="E363" s="189"/>
      <c r="F363" s="190"/>
      <c r="G363" s="189"/>
      <c r="H363" s="190"/>
      <c r="I363" s="190"/>
      <c r="J363" s="190"/>
    </row>
    <row r="364" spans="1:10" s="110" customFormat="1" x14ac:dyDescent="0.25">
      <c r="A364" s="190"/>
      <c r="B364" s="192"/>
      <c r="C364" s="193"/>
      <c r="D364" s="194"/>
      <c r="E364" s="189"/>
      <c r="F364" s="190"/>
      <c r="G364" s="189"/>
      <c r="H364" s="190"/>
      <c r="I364" s="190"/>
      <c r="J364" s="190"/>
    </row>
    <row r="365" spans="1:10" s="110" customFormat="1" x14ac:dyDescent="0.25">
      <c r="A365" s="190"/>
      <c r="B365" s="192"/>
      <c r="C365" s="193"/>
      <c r="D365" s="194"/>
      <c r="E365" s="189"/>
      <c r="F365" s="190"/>
      <c r="G365" s="189"/>
      <c r="H365" s="190"/>
      <c r="I365" s="190"/>
      <c r="J365" s="190"/>
    </row>
    <row r="366" spans="1:10" s="110" customFormat="1" x14ac:dyDescent="0.25">
      <c r="A366" s="190"/>
      <c r="B366" s="192"/>
      <c r="C366" s="193"/>
      <c r="D366" s="194"/>
      <c r="E366" s="189"/>
      <c r="F366" s="190"/>
      <c r="G366" s="189"/>
      <c r="H366" s="190"/>
      <c r="I366" s="190"/>
      <c r="J366" s="190"/>
    </row>
    <row r="367" spans="1:10" s="110" customFormat="1" x14ac:dyDescent="0.25">
      <c r="A367" s="190"/>
      <c r="B367" s="192"/>
      <c r="C367" s="193"/>
      <c r="D367" s="194"/>
      <c r="E367" s="189"/>
      <c r="F367" s="190"/>
      <c r="G367" s="189"/>
      <c r="H367" s="190"/>
      <c r="I367" s="190"/>
      <c r="J367" s="190"/>
    </row>
    <row r="368" spans="1:10" s="110" customFormat="1" x14ac:dyDescent="0.25">
      <c r="A368" s="190"/>
      <c r="B368" s="192"/>
      <c r="C368" s="193"/>
      <c r="D368" s="194"/>
      <c r="E368" s="189"/>
      <c r="F368" s="190"/>
      <c r="G368" s="189"/>
      <c r="H368" s="190"/>
      <c r="I368" s="190"/>
      <c r="J368" s="190"/>
    </row>
    <row r="369" spans="1:10" s="110" customFormat="1" x14ac:dyDescent="0.25">
      <c r="A369" s="190"/>
      <c r="B369" s="192"/>
      <c r="C369" s="193"/>
      <c r="D369" s="194"/>
      <c r="E369" s="189"/>
      <c r="F369" s="190"/>
      <c r="G369" s="189"/>
      <c r="H369" s="190"/>
      <c r="I369" s="190"/>
      <c r="J369" s="190"/>
    </row>
    <row r="370" spans="1:10" s="110" customFormat="1" x14ac:dyDescent="0.25">
      <c r="A370" s="190"/>
      <c r="B370" s="192"/>
      <c r="C370" s="193"/>
      <c r="D370" s="194"/>
      <c r="E370" s="189"/>
      <c r="F370" s="190"/>
      <c r="G370" s="189"/>
      <c r="H370" s="190"/>
      <c r="I370" s="190"/>
      <c r="J370" s="190"/>
    </row>
    <row r="371" spans="1:10" s="110" customFormat="1" x14ac:dyDescent="0.25">
      <c r="A371" s="190"/>
      <c r="B371" s="192"/>
      <c r="C371" s="193"/>
      <c r="D371" s="194"/>
      <c r="E371" s="189"/>
      <c r="F371" s="190"/>
      <c r="G371" s="189"/>
      <c r="H371" s="190"/>
      <c r="I371" s="190"/>
      <c r="J371" s="190"/>
    </row>
    <row r="372" spans="1:10" s="110" customFormat="1" x14ac:dyDescent="0.25">
      <c r="A372" s="190"/>
      <c r="B372" s="192"/>
      <c r="C372" s="193"/>
      <c r="D372" s="194"/>
      <c r="E372" s="189"/>
      <c r="F372" s="190"/>
      <c r="G372" s="189"/>
      <c r="H372" s="190"/>
      <c r="I372" s="190"/>
      <c r="J372" s="190"/>
    </row>
    <row r="373" spans="1:10" s="110" customFormat="1" x14ac:dyDescent="0.25">
      <c r="A373" s="190"/>
      <c r="B373" s="192"/>
      <c r="C373" s="193"/>
      <c r="D373" s="194"/>
      <c r="E373" s="189"/>
      <c r="F373" s="190"/>
      <c r="G373" s="189"/>
      <c r="H373" s="190"/>
      <c r="I373" s="190"/>
      <c r="J373" s="190"/>
    </row>
    <row r="374" spans="1:10" s="110" customFormat="1" x14ac:dyDescent="0.25">
      <c r="A374" s="190"/>
      <c r="B374" s="192"/>
      <c r="C374" s="193"/>
      <c r="D374" s="194"/>
      <c r="E374" s="189"/>
      <c r="F374" s="190"/>
      <c r="G374" s="189"/>
      <c r="H374" s="190"/>
      <c r="I374" s="190"/>
      <c r="J374" s="190"/>
    </row>
    <row r="375" spans="1:10" s="110" customFormat="1" x14ac:dyDescent="0.25">
      <c r="A375" s="190"/>
      <c r="B375" s="192"/>
      <c r="C375" s="193"/>
      <c r="D375" s="194"/>
      <c r="E375" s="189"/>
      <c r="F375" s="190"/>
      <c r="G375" s="189"/>
      <c r="H375" s="190"/>
      <c r="I375" s="190"/>
      <c r="J375" s="190"/>
    </row>
    <row r="376" spans="1:10" s="110" customFormat="1" x14ac:dyDescent="0.25">
      <c r="A376" s="190"/>
      <c r="B376" s="192"/>
      <c r="C376" s="193"/>
      <c r="D376" s="194"/>
      <c r="E376" s="189"/>
      <c r="F376" s="190"/>
      <c r="G376" s="189"/>
      <c r="H376" s="190"/>
      <c r="I376" s="190"/>
      <c r="J376" s="190"/>
    </row>
    <row r="377" spans="1:10" s="110" customFormat="1" x14ac:dyDescent="0.25">
      <c r="A377" s="190"/>
      <c r="B377" s="192"/>
      <c r="C377" s="193"/>
      <c r="D377" s="194"/>
      <c r="E377" s="189"/>
      <c r="F377" s="190"/>
      <c r="G377" s="189"/>
      <c r="H377" s="190"/>
      <c r="I377" s="190"/>
      <c r="J377" s="190"/>
    </row>
    <row r="378" spans="1:10" s="110" customFormat="1" x14ac:dyDescent="0.25">
      <c r="A378" s="190"/>
      <c r="B378" s="192"/>
      <c r="C378" s="193"/>
      <c r="D378" s="194"/>
      <c r="E378" s="189"/>
      <c r="F378" s="190"/>
      <c r="G378" s="189"/>
      <c r="H378" s="190"/>
      <c r="I378" s="190"/>
      <c r="J378" s="190"/>
    </row>
    <row r="379" spans="1:10" s="110" customFormat="1" x14ac:dyDescent="0.25">
      <c r="A379" s="190"/>
      <c r="B379" s="192"/>
      <c r="C379" s="193"/>
      <c r="D379" s="194"/>
      <c r="E379" s="189"/>
      <c r="F379" s="190"/>
      <c r="G379" s="189"/>
      <c r="H379" s="190"/>
      <c r="I379" s="190"/>
      <c r="J379" s="190"/>
    </row>
    <row r="380" spans="1:10" s="110" customFormat="1" x14ac:dyDescent="0.25">
      <c r="A380" s="190"/>
      <c r="B380" s="192"/>
      <c r="C380" s="193"/>
      <c r="D380" s="194"/>
      <c r="E380" s="189"/>
      <c r="F380" s="190"/>
      <c r="G380" s="189"/>
      <c r="H380" s="190"/>
      <c r="I380" s="190"/>
      <c r="J380" s="190"/>
    </row>
    <row r="381" spans="1:10" s="110" customFormat="1" x14ac:dyDescent="0.25">
      <c r="A381" s="190"/>
      <c r="B381" s="192"/>
      <c r="C381" s="193"/>
      <c r="D381" s="194"/>
      <c r="E381" s="189"/>
      <c r="F381" s="190"/>
      <c r="G381" s="189"/>
      <c r="H381" s="190"/>
      <c r="I381" s="190"/>
      <c r="J381" s="190"/>
    </row>
    <row r="382" spans="1:10" s="110" customFormat="1" x14ac:dyDescent="0.25">
      <c r="A382" s="190"/>
      <c r="B382" s="192"/>
      <c r="C382" s="193"/>
      <c r="D382" s="194"/>
      <c r="E382" s="189"/>
      <c r="F382" s="190"/>
      <c r="G382" s="189"/>
      <c r="H382" s="190"/>
      <c r="I382" s="190"/>
      <c r="J382" s="190"/>
    </row>
    <row r="383" spans="1:10" s="110" customFormat="1" x14ac:dyDescent="0.25">
      <c r="A383" s="190"/>
      <c r="B383" s="192"/>
      <c r="C383" s="193"/>
      <c r="D383" s="194"/>
      <c r="E383" s="189"/>
      <c r="F383" s="190"/>
      <c r="G383" s="189"/>
      <c r="H383" s="190"/>
      <c r="I383" s="190"/>
      <c r="J383" s="190"/>
    </row>
    <row r="384" spans="1:10" s="110" customFormat="1" x14ac:dyDescent="0.25">
      <c r="A384" s="190"/>
      <c r="B384" s="192"/>
      <c r="C384" s="193"/>
      <c r="D384" s="194"/>
      <c r="E384" s="189"/>
      <c r="F384" s="190"/>
      <c r="G384" s="189"/>
      <c r="H384" s="190"/>
      <c r="I384" s="190"/>
      <c r="J384" s="190"/>
    </row>
    <row r="385" spans="1:10" s="110" customFormat="1" x14ac:dyDescent="0.25">
      <c r="A385" s="190"/>
      <c r="B385" s="192"/>
      <c r="C385" s="193"/>
      <c r="D385" s="194"/>
      <c r="E385" s="189"/>
      <c r="F385" s="190"/>
      <c r="G385" s="189"/>
      <c r="H385" s="190"/>
      <c r="I385" s="190"/>
      <c r="J385" s="190"/>
    </row>
    <row r="386" spans="1:10" s="110" customFormat="1" x14ac:dyDescent="0.25">
      <c r="A386" s="190"/>
      <c r="B386" s="192"/>
      <c r="C386" s="193"/>
      <c r="D386" s="194"/>
      <c r="E386" s="189"/>
      <c r="F386" s="190"/>
      <c r="G386" s="189"/>
      <c r="H386" s="190"/>
      <c r="I386" s="190"/>
      <c r="J386" s="190"/>
    </row>
    <row r="387" spans="1:10" s="110" customFormat="1" x14ac:dyDescent="0.25">
      <c r="A387" s="190"/>
      <c r="B387" s="192"/>
      <c r="C387" s="193"/>
      <c r="D387" s="194"/>
      <c r="E387" s="189"/>
      <c r="F387" s="190"/>
      <c r="G387" s="189"/>
      <c r="H387" s="190"/>
      <c r="I387" s="190"/>
      <c r="J387" s="190"/>
    </row>
    <row r="388" spans="1:10" s="110" customFormat="1" x14ac:dyDescent="0.25">
      <c r="A388" s="190"/>
      <c r="B388" s="192"/>
      <c r="C388" s="193"/>
      <c r="D388" s="194"/>
      <c r="E388" s="189"/>
      <c r="F388" s="190"/>
      <c r="G388" s="189"/>
      <c r="H388" s="190"/>
      <c r="I388" s="190"/>
      <c r="J388" s="190"/>
    </row>
    <row r="389" spans="1:10" s="110" customFormat="1" x14ac:dyDescent="0.25">
      <c r="A389" s="190"/>
      <c r="B389" s="192"/>
      <c r="C389" s="193"/>
      <c r="D389" s="194"/>
      <c r="E389" s="189"/>
      <c r="F389" s="190"/>
      <c r="G389" s="189"/>
      <c r="H389" s="190"/>
      <c r="I389" s="190"/>
      <c r="J389" s="190"/>
    </row>
    <row r="390" spans="1:10" s="110" customFormat="1" x14ac:dyDescent="0.25">
      <c r="A390" s="190"/>
      <c r="B390" s="192"/>
      <c r="C390" s="193"/>
      <c r="D390" s="194"/>
      <c r="E390" s="189"/>
      <c r="F390" s="190"/>
      <c r="G390" s="189"/>
      <c r="H390" s="190"/>
      <c r="I390" s="190"/>
      <c r="J390" s="190"/>
    </row>
    <row r="391" spans="1:10" s="110" customFormat="1" x14ac:dyDescent="0.25">
      <c r="A391" s="190"/>
      <c r="B391" s="192"/>
      <c r="C391" s="193"/>
      <c r="D391" s="194"/>
      <c r="E391" s="189"/>
      <c r="F391" s="190"/>
      <c r="G391" s="189"/>
      <c r="H391" s="190"/>
      <c r="I391" s="190"/>
      <c r="J391" s="190"/>
    </row>
    <row r="392" spans="1:10" s="110" customFormat="1" x14ac:dyDescent="0.25">
      <c r="A392" s="190"/>
      <c r="B392" s="192"/>
      <c r="C392" s="193"/>
      <c r="D392" s="194"/>
      <c r="E392" s="189"/>
      <c r="F392" s="190"/>
      <c r="G392" s="189"/>
      <c r="H392" s="190"/>
      <c r="I392" s="190"/>
      <c r="J392" s="190"/>
    </row>
    <row r="393" spans="1:10" s="110" customFormat="1" x14ac:dyDescent="0.25">
      <c r="A393" s="190"/>
      <c r="B393" s="192"/>
      <c r="C393" s="193"/>
      <c r="D393" s="194"/>
      <c r="E393" s="189"/>
      <c r="F393" s="190"/>
      <c r="G393" s="189"/>
      <c r="H393" s="190"/>
      <c r="I393" s="190"/>
      <c r="J393" s="190"/>
    </row>
    <row r="394" spans="1:10" s="110" customFormat="1" x14ac:dyDescent="0.25">
      <c r="A394" s="190"/>
      <c r="B394" s="192"/>
      <c r="C394" s="193"/>
      <c r="D394" s="194"/>
      <c r="E394" s="189"/>
      <c r="F394" s="190"/>
      <c r="G394" s="189"/>
      <c r="H394" s="190"/>
      <c r="I394" s="190"/>
      <c r="J394" s="190"/>
    </row>
    <row r="395" spans="1:10" s="110" customFormat="1" x14ac:dyDescent="0.25">
      <c r="A395" s="190"/>
      <c r="B395" s="192"/>
      <c r="C395" s="193"/>
      <c r="D395" s="194"/>
      <c r="E395" s="189"/>
      <c r="F395" s="190"/>
      <c r="G395" s="189"/>
      <c r="H395" s="190"/>
      <c r="I395" s="190"/>
      <c r="J395" s="190"/>
    </row>
    <row r="396" spans="1:10" s="110" customFormat="1" x14ac:dyDescent="0.25">
      <c r="A396" s="190"/>
      <c r="B396" s="192"/>
      <c r="C396" s="193"/>
      <c r="D396" s="194"/>
      <c r="E396" s="189"/>
      <c r="F396" s="190"/>
      <c r="G396" s="189"/>
      <c r="H396" s="190"/>
      <c r="I396" s="190"/>
      <c r="J396" s="190"/>
    </row>
    <row r="397" spans="1:10" s="110" customFormat="1" x14ac:dyDescent="0.25">
      <c r="A397" s="190"/>
      <c r="B397" s="192"/>
      <c r="C397" s="193"/>
      <c r="D397" s="194"/>
      <c r="E397" s="189"/>
      <c r="F397" s="190"/>
      <c r="G397" s="189"/>
      <c r="H397" s="190"/>
      <c r="I397" s="190"/>
      <c r="J397" s="190"/>
    </row>
    <row r="398" spans="1:10" s="110" customFormat="1" x14ac:dyDescent="0.25">
      <c r="A398" s="190"/>
      <c r="B398" s="192"/>
      <c r="C398" s="193"/>
      <c r="D398" s="194"/>
      <c r="E398" s="189"/>
      <c r="F398" s="190"/>
      <c r="G398" s="189"/>
      <c r="H398" s="190"/>
      <c r="I398" s="190"/>
      <c r="J398" s="190"/>
    </row>
    <row r="399" spans="1:10" s="110" customFormat="1" x14ac:dyDescent="0.25">
      <c r="A399" s="190"/>
      <c r="B399" s="192"/>
      <c r="C399" s="193"/>
      <c r="D399" s="194"/>
      <c r="E399" s="189"/>
      <c r="F399" s="190"/>
      <c r="G399" s="189"/>
      <c r="H399" s="190"/>
      <c r="I399" s="190"/>
      <c r="J399" s="190"/>
    </row>
    <row r="400" spans="1:10" s="110" customFormat="1" x14ac:dyDescent="0.25">
      <c r="A400" s="190"/>
      <c r="B400" s="192"/>
      <c r="C400" s="193"/>
      <c r="D400" s="194"/>
      <c r="E400" s="189"/>
      <c r="F400" s="190"/>
      <c r="G400" s="189"/>
      <c r="H400" s="190"/>
      <c r="I400" s="190"/>
      <c r="J400" s="190"/>
    </row>
    <row r="401" spans="1:10" s="110" customFormat="1" x14ac:dyDescent="0.25">
      <c r="A401" s="190"/>
      <c r="B401" s="192"/>
      <c r="C401" s="193"/>
      <c r="D401" s="194"/>
      <c r="E401" s="189"/>
      <c r="F401" s="190"/>
      <c r="G401" s="189"/>
      <c r="H401" s="190"/>
      <c r="I401" s="190"/>
      <c r="J401" s="190"/>
    </row>
    <row r="402" spans="1:10" s="110" customFormat="1" x14ac:dyDescent="0.25">
      <c r="A402" s="190"/>
      <c r="B402" s="192"/>
      <c r="C402" s="193"/>
      <c r="D402" s="194"/>
      <c r="E402" s="189"/>
      <c r="F402" s="190"/>
      <c r="G402" s="189"/>
      <c r="H402" s="190"/>
      <c r="I402" s="190"/>
      <c r="J402" s="190"/>
    </row>
    <row r="403" spans="1:10" s="110" customFormat="1" x14ac:dyDescent="0.25">
      <c r="A403" s="190"/>
      <c r="B403" s="192"/>
      <c r="C403" s="193"/>
      <c r="D403" s="194"/>
      <c r="E403" s="189"/>
      <c r="F403" s="190"/>
      <c r="G403" s="189"/>
      <c r="H403" s="190"/>
      <c r="I403" s="190"/>
      <c r="J403" s="190"/>
    </row>
    <row r="404" spans="1:10" s="110" customFormat="1" x14ac:dyDescent="0.25">
      <c r="A404" s="190"/>
      <c r="B404" s="192"/>
      <c r="C404" s="193"/>
      <c r="D404" s="194"/>
      <c r="E404" s="189"/>
      <c r="F404" s="190"/>
      <c r="G404" s="189"/>
      <c r="H404" s="190"/>
      <c r="I404" s="190"/>
      <c r="J404" s="190"/>
    </row>
    <row r="405" spans="1:10" s="110" customFormat="1" x14ac:dyDescent="0.25">
      <c r="A405" s="190"/>
      <c r="B405" s="192"/>
      <c r="C405" s="193"/>
      <c r="D405" s="194"/>
      <c r="E405" s="189"/>
      <c r="F405" s="190"/>
      <c r="G405" s="189"/>
      <c r="H405" s="190"/>
      <c r="I405" s="190"/>
      <c r="J405" s="190"/>
    </row>
    <row r="406" spans="1:10" s="110" customFormat="1" x14ac:dyDescent="0.25">
      <c r="A406" s="190"/>
      <c r="B406" s="192"/>
      <c r="C406" s="193"/>
      <c r="D406" s="194"/>
      <c r="E406" s="189"/>
      <c r="F406" s="190"/>
      <c r="G406" s="189"/>
      <c r="H406" s="190"/>
      <c r="I406" s="190"/>
      <c r="J406" s="190"/>
    </row>
    <row r="407" spans="1:10" s="110" customFormat="1" x14ac:dyDescent="0.25">
      <c r="A407" s="190"/>
      <c r="B407" s="192"/>
      <c r="C407" s="193"/>
      <c r="D407" s="194"/>
      <c r="E407" s="189"/>
      <c r="F407" s="190"/>
      <c r="G407" s="189"/>
      <c r="H407" s="190"/>
      <c r="I407" s="190"/>
      <c r="J407" s="190"/>
    </row>
    <row r="408" spans="1:10" s="110" customFormat="1" x14ac:dyDescent="0.25">
      <c r="A408" s="190"/>
      <c r="B408" s="192"/>
      <c r="C408" s="193"/>
      <c r="D408" s="194"/>
      <c r="E408" s="189"/>
      <c r="F408" s="190"/>
      <c r="G408" s="189"/>
      <c r="H408" s="190"/>
      <c r="I408" s="190"/>
      <c r="J408" s="190"/>
    </row>
    <row r="409" spans="1:10" s="110" customFormat="1" x14ac:dyDescent="0.25">
      <c r="A409" s="190"/>
      <c r="B409" s="192"/>
      <c r="C409" s="193"/>
      <c r="D409" s="194"/>
      <c r="E409" s="189"/>
      <c r="F409" s="190"/>
      <c r="G409" s="189"/>
      <c r="H409" s="190"/>
      <c r="I409" s="190"/>
      <c r="J409" s="190"/>
    </row>
    <row r="410" spans="1:10" s="110" customFormat="1" x14ac:dyDescent="0.25">
      <c r="A410" s="190"/>
      <c r="B410" s="192"/>
      <c r="C410" s="193"/>
      <c r="D410" s="194"/>
      <c r="E410" s="189"/>
      <c r="F410" s="190"/>
      <c r="G410" s="189"/>
      <c r="H410" s="190"/>
      <c r="I410" s="190"/>
      <c r="J410" s="190"/>
    </row>
    <row r="411" spans="1:10" s="110" customFormat="1" x14ac:dyDescent="0.25">
      <c r="A411" s="190"/>
      <c r="B411" s="192"/>
      <c r="C411" s="193"/>
      <c r="D411" s="194"/>
      <c r="E411" s="189"/>
      <c r="F411" s="190"/>
      <c r="G411" s="189"/>
      <c r="H411" s="190"/>
      <c r="I411" s="190"/>
      <c r="J411" s="190"/>
    </row>
    <row r="412" spans="1:10" s="110" customFormat="1" x14ac:dyDescent="0.25">
      <c r="A412" s="190"/>
      <c r="B412" s="192"/>
      <c r="C412" s="193"/>
      <c r="D412" s="194"/>
      <c r="E412" s="189"/>
      <c r="F412" s="190"/>
      <c r="G412" s="189"/>
      <c r="H412" s="190"/>
      <c r="I412" s="190"/>
      <c r="J412" s="190"/>
    </row>
    <row r="413" spans="1:10" s="110" customFormat="1" x14ac:dyDescent="0.25">
      <c r="A413" s="190"/>
      <c r="B413" s="192"/>
      <c r="C413" s="193"/>
      <c r="D413" s="194"/>
      <c r="E413" s="189"/>
      <c r="F413" s="190"/>
      <c r="G413" s="189"/>
      <c r="H413" s="190"/>
      <c r="I413" s="190"/>
      <c r="J413" s="190"/>
    </row>
    <row r="414" spans="1:10" s="110" customFormat="1" x14ac:dyDescent="0.25">
      <c r="A414" s="190"/>
      <c r="B414" s="192"/>
      <c r="C414" s="193"/>
      <c r="D414" s="194"/>
      <c r="E414" s="189"/>
      <c r="F414" s="190"/>
      <c r="G414" s="189"/>
      <c r="H414" s="190"/>
      <c r="I414" s="190"/>
      <c r="J414" s="190"/>
    </row>
    <row r="415" spans="1:10" s="110" customFormat="1" x14ac:dyDescent="0.25">
      <c r="A415" s="190"/>
      <c r="B415" s="192"/>
      <c r="C415" s="193"/>
      <c r="D415" s="194"/>
      <c r="E415" s="189"/>
      <c r="F415" s="190"/>
      <c r="G415" s="189"/>
      <c r="H415" s="190"/>
      <c r="I415" s="190"/>
      <c r="J415" s="190"/>
    </row>
    <row r="416" spans="1:10" s="110" customFormat="1" x14ac:dyDescent="0.25">
      <c r="A416" s="190"/>
      <c r="B416" s="192"/>
      <c r="C416" s="193"/>
      <c r="D416" s="194"/>
      <c r="E416" s="189"/>
      <c r="F416" s="190"/>
      <c r="G416" s="189"/>
      <c r="H416" s="190"/>
      <c r="I416" s="190"/>
      <c r="J416" s="190"/>
    </row>
  </sheetData>
  <autoFilter ref="A2:K342" xr:uid="{00000000-0009-0000-0000-000005000000}">
    <filterColumn colId="9">
      <filters>
        <filter val="Breakdown"/>
      </filters>
    </filterColumn>
    <sortState xmlns:xlrd2="http://schemas.microsoft.com/office/spreadsheetml/2017/richdata2" ref="A3:K342">
      <sortCondition sortBy="cellColor" ref="E2:E342" dxfId="2114"/>
    </sortState>
  </autoFilter>
  <conditionalFormatting sqref="H61:I61 J60:K61 H60:J60 E210:H210 J210 B210:C212 K209:K212 B269:D269 D268:D271 K268:K272 E17:F17 B17:D18 G17:G18 H17:K17 E18:K18 A1:J2 A215:K215 I247:K247 K246 K229:K230 E268:G269 J270 K279 A3:C3 E3:K6 B4:C6 A19:J19 B20:J20 B16:K16 B7:K10 B11:J13 A4:A13 A16:A18 A14:K15 B21:K21 A22:K26 A35:J35 B36:J38 B39:K42 B60:G61 B62:K62 B79:F79 G79:K81 A80:F81 A47:D47 A43:K46 A54:K54 B31:K31 A32:K34 A20:A25 A27:J28 A29:K30 A31:A34 A55:J59 A60:A69 A63:K78 B48:D49 E47:K49 A36:A49 A50:J53 B82:K85 A79:A85 A86:J87 H172:I172 J171:J172 H171:J171 B171:G172 K171:K174 A88:K170 E175:K176 A171:A176 B173:J173 E174:J174 B174:D176 D209 G209:J209 E211:J212 B213:K214 B203:K208 A203:A216 K197:K198 K195 A177:K194 A199:K202 A216:J218 A195:J198 A222:K222 B223:K227 A223:A229 B228:J229 A230:J231 B232:J234 A246:G246 B247:G247 B235:K237 B243:J245 B241:K242 B248:J249 B250:K250 B270:H270 B271:J280 K285:K286 K253:K254 B251:J251 A247:A251 A220:J221 A219:K219 A232:A239 A241:A245 A238:J240 B265:J267 A252:J264 A265:A281 K301:K302 K308:K310 A281:J332 I333:J334 A335:J1048576">
    <cfRule type="expression" dxfId="2113" priority="3433">
      <formula>$H1="Barley"</formula>
    </cfRule>
    <cfRule type="expression" dxfId="2112" priority="3434">
      <formula>$H1="Mill_D"</formula>
    </cfRule>
    <cfRule type="expression" dxfId="2111" priority="3435">
      <formula>$H1="Mill_C"</formula>
    </cfRule>
    <cfRule type="expression" dxfId="2110" priority="3436">
      <formula>$H1="Mill_B"</formula>
    </cfRule>
    <cfRule type="expression" dxfId="2109" priority="3437">
      <formula>$H1="Mill_A"</formula>
    </cfRule>
    <cfRule type="expression" dxfId="2108" priority="3438">
      <formula>$H1="silo"</formula>
    </cfRule>
    <cfRule type="expression" dxfId="2107" priority="3439">
      <formula>$H1="Barley"</formula>
    </cfRule>
    <cfRule type="expression" dxfId="2106" priority="3440">
      <formula>$H1="Mill_D"</formula>
    </cfRule>
    <cfRule type="expression" dxfId="2105" priority="3441">
      <formula>$H1="Mill_C"</formula>
    </cfRule>
    <cfRule type="expression" dxfId="2104" priority="3442">
      <formula>$H1="Mill_B"</formula>
    </cfRule>
    <cfRule type="expression" dxfId="2103" priority="3443">
      <formula>$H1="Mill_A"</formula>
    </cfRule>
    <cfRule type="expression" dxfId="2102" priority="3444">
      <formula>$H1="silo"</formula>
    </cfRule>
    <cfRule type="expression" dxfId="2101" priority="3445">
      <formula>$H1="Barley"</formula>
    </cfRule>
    <cfRule type="expression" dxfId="2100" priority="3446">
      <formula>$H1="Mill_D"</formula>
    </cfRule>
    <cfRule type="expression" dxfId="2099" priority="3447">
      <formula>$H1="Mill_C"</formula>
    </cfRule>
    <cfRule type="expression" dxfId="2098" priority="3448">
      <formula>$H1="Mill_B"</formula>
    </cfRule>
    <cfRule type="expression" dxfId="2097" priority="3449">
      <formula>$H1="Mill_A"</formula>
    </cfRule>
    <cfRule type="expression" dxfId="2096" priority="3450">
      <formula>$H1="silo"</formula>
    </cfRule>
    <cfRule type="containsText" dxfId="2095" priority="3451" operator="containsText" text="Preventive">
      <formula>NOT(ISERROR(SEARCH("Preventive",A1)))</formula>
    </cfRule>
    <cfRule type="containsText" dxfId="2094" priority="3452" operator="containsText" text="Breakdown">
      <formula>NOT(ISERROR(SEARCH("Breakdown",A1)))</formula>
    </cfRule>
  </conditionalFormatting>
  <conditionalFormatting sqref="J5 J1:J3 J7:J22 J24:J88 J92:J172 J175:J218 J220:J245 J247:J267 J270:J340 J342:J1048576">
    <cfRule type="containsText" dxfId="2093" priority="1793" operator="containsText" text="Preventive">
      <formula>NOT(ISERROR(SEARCH("Preventive",J1)))</formula>
    </cfRule>
    <cfRule type="containsText" dxfId="2092" priority="1794" operator="containsText" text="Breakdown">
      <formula>NOT(ISERROR(SEARCH("Breakdown",J1)))</formula>
    </cfRule>
  </conditionalFormatting>
  <conditionalFormatting sqref="J4:J5">
    <cfRule type="containsText" dxfId="2091" priority="1667" operator="containsText" text="Preventive">
      <formula>NOT(ISERROR(SEARCH("Preventive",J4)))</formula>
    </cfRule>
    <cfRule type="containsText" dxfId="2090" priority="1668" operator="containsText" text="Breakdown">
      <formula>NOT(ISERROR(SEARCH("Breakdown",J4)))</formula>
    </cfRule>
  </conditionalFormatting>
  <conditionalFormatting sqref="J6">
    <cfRule type="containsText" dxfId="2089" priority="1483" operator="containsText" text="Preventive">
      <formula>NOT(ISERROR(SEARCH("Preventive",J6)))</formula>
    </cfRule>
    <cfRule type="containsText" dxfId="2088" priority="1484" operator="containsText" text="Breakdown">
      <formula>NOT(ISERROR(SEARCH("Breakdown",J6)))</formula>
    </cfRule>
  </conditionalFormatting>
  <conditionalFormatting sqref="J23">
    <cfRule type="containsText" dxfId="2087" priority="1441" operator="containsText" text="Preventive">
      <formula>NOT(ISERROR(SEARCH("Preventive",J23)))</formula>
    </cfRule>
    <cfRule type="containsText" dxfId="2086" priority="1442" operator="containsText" text="Breakdown">
      <formula>NOT(ISERROR(SEARCH("Breakdown",J23)))</formula>
    </cfRule>
  </conditionalFormatting>
  <conditionalFormatting sqref="I79 I69">
    <cfRule type="expression" dxfId="2085" priority="2097">
      <formula>$H69="Barley"</formula>
    </cfRule>
    <cfRule type="expression" dxfId="2084" priority="2098">
      <formula>$H69="Mill_D"</formula>
    </cfRule>
    <cfRule type="expression" dxfId="2083" priority="2099">
      <formula>$H69="Mill_C"</formula>
    </cfRule>
    <cfRule type="expression" dxfId="2082" priority="2100">
      <formula>$H69="Mill_B"</formula>
    </cfRule>
    <cfRule type="expression" dxfId="2081" priority="2101">
      <formula>$H69="Mill_A"</formula>
    </cfRule>
    <cfRule type="expression" dxfId="2080" priority="2102">
      <formula>$H69="silo"</formula>
    </cfRule>
  </conditionalFormatting>
  <conditionalFormatting sqref="J89:J96">
    <cfRule type="containsText" dxfId="2079" priority="2055" operator="containsText" text="Preventive">
      <formula>NOT(ISERROR(SEARCH("Preventive",J89)))</formula>
    </cfRule>
    <cfRule type="containsText" dxfId="2078" priority="2056" operator="containsText" text="Breakdown">
      <formula>NOT(ISERROR(SEARCH("Breakdown",J89)))</formula>
    </cfRule>
  </conditionalFormatting>
  <conditionalFormatting sqref="J341:J342">
    <cfRule type="containsText" dxfId="2077" priority="1151" operator="containsText" text="Preventive">
      <formula>NOT(ISERROR(SEARCH("Preventive",J341)))</formula>
    </cfRule>
    <cfRule type="containsText" dxfId="2076" priority="1152" operator="containsText" text="Breakdown">
      <formula>NOT(ISERROR(SEARCH("Breakdown",J341)))</formula>
    </cfRule>
  </conditionalFormatting>
  <conditionalFormatting sqref="J166">
    <cfRule type="containsText" dxfId="2075" priority="861" operator="containsText" text="Preventive">
      <formula>NOT(ISERROR(SEARCH("Preventive",J166)))</formula>
    </cfRule>
    <cfRule type="containsText" dxfId="2074" priority="862" operator="containsText" text="Breakdown">
      <formula>NOT(ISERROR(SEARCH("Breakdown",J166)))</formula>
    </cfRule>
  </conditionalFormatting>
  <conditionalFormatting sqref="J246 H246:H247">
    <cfRule type="expression" dxfId="2073" priority="697">
      <formula>$H246="Barley"</formula>
    </cfRule>
    <cfRule type="expression" dxfId="2072" priority="698">
      <formula>$H246="Mill_D"</formula>
    </cfRule>
    <cfRule type="expression" dxfId="2071" priority="699">
      <formula>$H246="Mill_C"</formula>
    </cfRule>
    <cfRule type="expression" dxfId="2070" priority="700">
      <formula>$H246="Mill_B"</formula>
    </cfRule>
    <cfRule type="expression" dxfId="2069" priority="701">
      <formula>$H246="Mill_A"</formula>
    </cfRule>
    <cfRule type="expression" dxfId="2068" priority="702">
      <formula>$H246="silo"</formula>
    </cfRule>
    <cfRule type="expression" dxfId="2067" priority="703">
      <formula>$H246="Barley"</formula>
    </cfRule>
    <cfRule type="expression" dxfId="2066" priority="704">
      <formula>$H246="Mill_D"</formula>
    </cfRule>
    <cfRule type="expression" dxfId="2065" priority="705">
      <formula>$H246="Mill_C"</formula>
    </cfRule>
    <cfRule type="expression" dxfId="2064" priority="706">
      <formula>$H246="Mill_B"</formula>
    </cfRule>
    <cfRule type="expression" dxfId="2063" priority="707">
      <formula>$H246="Mill_A"</formula>
    </cfRule>
    <cfRule type="expression" dxfId="2062" priority="708">
      <formula>$H246="silo"</formula>
    </cfRule>
    <cfRule type="expression" dxfId="2061" priority="709">
      <formula>$H246="Barley"</formula>
    </cfRule>
    <cfRule type="expression" dxfId="2060" priority="710">
      <formula>$H246="Mill_D"</formula>
    </cfRule>
    <cfRule type="expression" dxfId="2059" priority="711">
      <formula>$H246="Mill_C"</formula>
    </cfRule>
    <cfRule type="expression" dxfId="2058" priority="712">
      <formula>$H246="Mill_B"</formula>
    </cfRule>
    <cfRule type="expression" dxfId="2057" priority="713">
      <formula>$H246="Mill_A"</formula>
    </cfRule>
    <cfRule type="expression" dxfId="2056" priority="714">
      <formula>$H246="silo"</formula>
    </cfRule>
    <cfRule type="containsText" dxfId="2055" priority="715" operator="containsText" text="Preventive">
      <formula>NOT(ISERROR(SEARCH("Preventive",H246)))</formula>
    </cfRule>
    <cfRule type="containsText" dxfId="2054" priority="716" operator="containsText" text="Breakdown">
      <formula>NOT(ISERROR(SEARCH("Breakdown",H246)))</formula>
    </cfRule>
  </conditionalFormatting>
  <conditionalFormatting sqref="J246">
    <cfRule type="containsText" dxfId="2053" priority="655" operator="containsText" text="Preventive">
      <formula>NOT(ISERROR(SEARCH("Preventive",J246)))</formula>
    </cfRule>
    <cfRule type="containsText" dxfId="2052" priority="656" operator="containsText" text="Breakdown">
      <formula>NOT(ISERROR(SEARCH("Breakdown",J246)))</formula>
    </cfRule>
  </conditionalFormatting>
  <conditionalFormatting sqref="I246">
    <cfRule type="expression" dxfId="2051" priority="635">
      <formula>$H246="Barley"</formula>
    </cfRule>
    <cfRule type="expression" dxfId="2050" priority="636">
      <formula>$H246="Mill_D"</formula>
    </cfRule>
    <cfRule type="expression" dxfId="2049" priority="637">
      <formula>$H246="Mill_C"</formula>
    </cfRule>
    <cfRule type="expression" dxfId="2048" priority="638">
      <formula>$H246="Mill_B"</formula>
    </cfRule>
    <cfRule type="expression" dxfId="2047" priority="639">
      <formula>$H246="Mill_A"</formula>
    </cfRule>
    <cfRule type="expression" dxfId="2046" priority="640">
      <formula>$H246="silo"</formula>
    </cfRule>
    <cfRule type="expression" dxfId="2045" priority="641">
      <formula>$H246="Barley"</formula>
    </cfRule>
    <cfRule type="expression" dxfId="2044" priority="642">
      <formula>$H246="Mill_D"</formula>
    </cfRule>
    <cfRule type="expression" dxfId="2043" priority="643">
      <formula>$H246="Mill_C"</formula>
    </cfRule>
    <cfRule type="expression" dxfId="2042" priority="644">
      <formula>$H246="Mill_B"</formula>
    </cfRule>
    <cfRule type="expression" dxfId="2041" priority="645">
      <formula>$H246="Mill_A"</formula>
    </cfRule>
    <cfRule type="expression" dxfId="2040" priority="646">
      <formula>$H246="silo"</formula>
    </cfRule>
    <cfRule type="expression" dxfId="2039" priority="647">
      <formula>$H246="Barley"</formula>
    </cfRule>
    <cfRule type="expression" dxfId="2038" priority="648">
      <formula>$H246="Mill_D"</formula>
    </cfRule>
    <cfRule type="expression" dxfId="2037" priority="649">
      <formula>$H246="Mill_C"</formula>
    </cfRule>
    <cfRule type="expression" dxfId="2036" priority="650">
      <formula>$H246="Mill_B"</formula>
    </cfRule>
    <cfRule type="expression" dxfId="2035" priority="651">
      <formula>$H246="Mill_A"</formula>
    </cfRule>
    <cfRule type="expression" dxfId="2034" priority="652">
      <formula>$H246="silo"</formula>
    </cfRule>
    <cfRule type="containsText" dxfId="2033" priority="653" operator="containsText" text="Preventive">
      <formula>NOT(ISERROR(SEARCH("Preventive",I246)))</formula>
    </cfRule>
    <cfRule type="containsText" dxfId="2032" priority="654" operator="containsText" text="Breakdown">
      <formula>NOT(ISERROR(SEARCH("Breakdown",I246)))</formula>
    </cfRule>
  </conditionalFormatting>
  <conditionalFormatting sqref="J230">
    <cfRule type="containsText" dxfId="2031" priority="593" operator="containsText" text="Preventive">
      <formula>NOT(ISERROR(SEARCH("Preventive",J230)))</formula>
    </cfRule>
    <cfRule type="containsText" dxfId="2030" priority="594" operator="containsText" text="Breakdown">
      <formula>NOT(ISERROR(SEARCH("Breakdown",J230)))</formula>
    </cfRule>
  </conditionalFormatting>
  <conditionalFormatting sqref="H269:J269 I270">
    <cfRule type="expression" dxfId="2029" priority="511">
      <formula>$H269="Barley"</formula>
    </cfRule>
    <cfRule type="expression" dxfId="2028" priority="512">
      <formula>$H269="Mill_D"</formula>
    </cfRule>
    <cfRule type="expression" dxfId="2027" priority="513">
      <formula>$H269="Mill_C"</formula>
    </cfRule>
    <cfRule type="expression" dxfId="2026" priority="514">
      <formula>$H269="Mill_B"</formula>
    </cfRule>
    <cfRule type="expression" dxfId="2025" priority="515">
      <formula>$H269="Mill_A"</formula>
    </cfRule>
    <cfRule type="expression" dxfId="2024" priority="516">
      <formula>$H269="silo"</formula>
    </cfRule>
    <cfRule type="expression" dxfId="2023" priority="517">
      <formula>$H269="Barley"</formula>
    </cfRule>
    <cfRule type="expression" dxfId="2022" priority="518">
      <formula>$H269="Mill_D"</formula>
    </cfRule>
    <cfRule type="expression" dxfId="2021" priority="519">
      <formula>$H269="Mill_C"</formula>
    </cfRule>
    <cfRule type="expression" dxfId="2020" priority="520">
      <formula>$H269="Mill_B"</formula>
    </cfRule>
    <cfRule type="expression" dxfId="2019" priority="521">
      <formula>$H269="Mill_A"</formula>
    </cfRule>
    <cfRule type="expression" dxfId="2018" priority="522">
      <formula>$H269="silo"</formula>
    </cfRule>
    <cfRule type="expression" dxfId="2017" priority="523">
      <formula>$H269="Barley"</formula>
    </cfRule>
    <cfRule type="expression" dxfId="2016" priority="524">
      <formula>$H269="Mill_D"</formula>
    </cfRule>
    <cfRule type="expression" dxfId="2015" priority="525">
      <formula>$H269="Mill_C"</formula>
    </cfRule>
    <cfRule type="expression" dxfId="2014" priority="526">
      <formula>$H269="Mill_B"</formula>
    </cfRule>
    <cfRule type="expression" dxfId="2013" priority="527">
      <formula>$H269="Mill_A"</formula>
    </cfRule>
    <cfRule type="expression" dxfId="2012" priority="528">
      <formula>$H269="silo"</formula>
    </cfRule>
    <cfRule type="containsText" dxfId="2011" priority="529" operator="containsText" text="Preventive">
      <formula>NOT(ISERROR(SEARCH("Preventive",H269)))</formula>
    </cfRule>
    <cfRule type="containsText" dxfId="2010" priority="530" operator="containsText" text="Breakdown">
      <formula>NOT(ISERROR(SEARCH("Breakdown",H269)))</formula>
    </cfRule>
  </conditionalFormatting>
  <conditionalFormatting sqref="J269">
    <cfRule type="containsText" dxfId="2009" priority="469" operator="containsText" text="Preventive">
      <formula>NOT(ISERROR(SEARCH("Preventive",J269)))</formula>
    </cfRule>
    <cfRule type="containsText" dxfId="2008" priority="470" operator="containsText" text="Breakdown">
      <formula>NOT(ISERROR(SEARCH("Breakdown",J269)))</formula>
    </cfRule>
  </conditionalFormatting>
  <conditionalFormatting sqref="H268:J268">
    <cfRule type="expression" dxfId="2007" priority="449">
      <formula>$H268="Barley"</formula>
    </cfRule>
    <cfRule type="expression" dxfId="2006" priority="450">
      <formula>$H268="Mill_D"</formula>
    </cfRule>
    <cfRule type="expression" dxfId="2005" priority="451">
      <formula>$H268="Mill_C"</formula>
    </cfRule>
    <cfRule type="expression" dxfId="2004" priority="452">
      <formula>$H268="Mill_B"</formula>
    </cfRule>
    <cfRule type="expression" dxfId="2003" priority="453">
      <formula>$H268="Mill_A"</formula>
    </cfRule>
    <cfRule type="expression" dxfId="2002" priority="454">
      <formula>$H268="silo"</formula>
    </cfRule>
    <cfRule type="expression" dxfId="2001" priority="455">
      <formula>$H268="Barley"</formula>
    </cfRule>
    <cfRule type="expression" dxfId="2000" priority="456">
      <formula>$H268="Mill_D"</formula>
    </cfRule>
    <cfRule type="expression" dxfId="1999" priority="457">
      <formula>$H268="Mill_C"</formula>
    </cfRule>
    <cfRule type="expression" dxfId="1998" priority="458">
      <formula>$H268="Mill_B"</formula>
    </cfRule>
    <cfRule type="expression" dxfId="1997" priority="459">
      <formula>$H268="Mill_A"</formula>
    </cfRule>
    <cfRule type="expression" dxfId="1996" priority="460">
      <formula>$H268="silo"</formula>
    </cfRule>
    <cfRule type="expression" dxfId="1995" priority="461">
      <formula>$H268="Barley"</formula>
    </cfRule>
    <cfRule type="expression" dxfId="1994" priority="462">
      <formula>$H268="Mill_D"</formula>
    </cfRule>
    <cfRule type="expression" dxfId="1993" priority="463">
      <formula>$H268="Mill_C"</formula>
    </cfRule>
    <cfRule type="expression" dxfId="1992" priority="464">
      <formula>$H268="Mill_B"</formula>
    </cfRule>
    <cfRule type="expression" dxfId="1991" priority="465">
      <formula>$H268="Mill_A"</formula>
    </cfRule>
    <cfRule type="expression" dxfId="1990" priority="466">
      <formula>$H268="silo"</formula>
    </cfRule>
    <cfRule type="containsText" dxfId="1989" priority="467" operator="containsText" text="Preventive">
      <formula>NOT(ISERROR(SEARCH("Preventive",H268)))</formula>
    </cfRule>
    <cfRule type="containsText" dxfId="1988" priority="468" operator="containsText" text="Breakdown">
      <formula>NOT(ISERROR(SEARCH("Breakdown",H268)))</formula>
    </cfRule>
  </conditionalFormatting>
  <conditionalFormatting sqref="J268">
    <cfRule type="containsText" dxfId="1987" priority="407" operator="containsText" text="Preventive">
      <formula>NOT(ISERROR(SEARCH("Preventive",J268)))</formula>
    </cfRule>
    <cfRule type="containsText" dxfId="1986" priority="408" operator="containsText" text="Breakdown">
      <formula>NOT(ISERROR(SEARCH("Breakdown",J268)))</formula>
    </cfRule>
  </conditionalFormatting>
  <conditionalFormatting sqref="B268:C268">
    <cfRule type="expression" dxfId="1985" priority="429">
      <formula>$H268="Barley"</formula>
    </cfRule>
    <cfRule type="expression" dxfId="1984" priority="430">
      <formula>$H268="Mill_D"</formula>
    </cfRule>
    <cfRule type="expression" dxfId="1983" priority="431">
      <formula>$H268="Mill_C"</formula>
    </cfRule>
    <cfRule type="expression" dxfId="1982" priority="432">
      <formula>$H268="Mill_B"</formula>
    </cfRule>
    <cfRule type="expression" dxfId="1981" priority="433">
      <formula>$H268="Mill_A"</formula>
    </cfRule>
    <cfRule type="expression" dxfId="1980" priority="434">
      <formula>$H268="silo"</formula>
    </cfRule>
    <cfRule type="expression" dxfId="1979" priority="435">
      <formula>$H268="Barley"</formula>
    </cfRule>
    <cfRule type="expression" dxfId="1978" priority="436">
      <formula>$H268="Mill_D"</formula>
    </cfRule>
    <cfRule type="expression" dxfId="1977" priority="437">
      <formula>$H268="Mill_C"</formula>
    </cfRule>
    <cfRule type="expression" dxfId="1976" priority="438">
      <formula>$H268="Mill_B"</formula>
    </cfRule>
    <cfRule type="expression" dxfId="1975" priority="439">
      <formula>$H268="Mill_A"</formula>
    </cfRule>
    <cfRule type="expression" dxfId="1974" priority="440">
      <formula>$H268="silo"</formula>
    </cfRule>
    <cfRule type="expression" dxfId="1973" priority="441">
      <formula>$H268="Barley"</formula>
    </cfRule>
    <cfRule type="expression" dxfId="1972" priority="442">
      <formula>$H268="Mill_D"</formula>
    </cfRule>
    <cfRule type="expression" dxfId="1971" priority="443">
      <formula>$H268="Mill_C"</formula>
    </cfRule>
    <cfRule type="expression" dxfId="1970" priority="444">
      <formula>$H268="Mill_B"</formula>
    </cfRule>
    <cfRule type="expression" dxfId="1969" priority="445">
      <formula>$H268="Mill_A"</formula>
    </cfRule>
    <cfRule type="expression" dxfId="1968" priority="446">
      <formula>$H268="silo"</formula>
    </cfRule>
    <cfRule type="containsText" dxfId="1967" priority="447" operator="containsText" text="Preventive">
      <formula>NOT(ISERROR(SEARCH("Preventive",B268)))</formula>
    </cfRule>
    <cfRule type="containsText" dxfId="1966" priority="448" operator="containsText" text="Breakdown">
      <formula>NOT(ISERROR(SEARCH("Breakdown",B268)))</formula>
    </cfRule>
  </conditionalFormatting>
  <conditionalFormatting sqref="J173:J174">
    <cfRule type="containsText" dxfId="1965" priority="219" operator="containsText" text="Preventive">
      <formula>NOT(ISERROR(SEARCH("Preventive",J173)))</formula>
    </cfRule>
    <cfRule type="containsText" dxfId="1964" priority="220" operator="containsText" text="Breakdown">
      <formula>NOT(ISERROR(SEARCH("Breakdown",J173)))</formula>
    </cfRule>
  </conditionalFormatting>
  <conditionalFormatting sqref="B209:C209 I210 E209:F209 D210:D212">
    <cfRule type="expression" dxfId="1963" priority="177">
      <formula>$H209="Barley"</formula>
    </cfRule>
    <cfRule type="expression" dxfId="1962" priority="178">
      <formula>$H209="Mill_D"</formula>
    </cfRule>
    <cfRule type="expression" dxfId="1961" priority="179">
      <formula>$H209="Mill_C"</formula>
    </cfRule>
    <cfRule type="expression" dxfId="1960" priority="180">
      <formula>$H209="Mill_B"</formula>
    </cfRule>
    <cfRule type="expression" dxfId="1959" priority="181">
      <formula>$H209="Mill_A"</formula>
    </cfRule>
    <cfRule type="expression" dxfId="1958" priority="182">
      <formula>$H209="silo"</formula>
    </cfRule>
    <cfRule type="expression" dxfId="1957" priority="183">
      <formula>$H209="Barley"</formula>
    </cfRule>
    <cfRule type="expression" dxfId="1956" priority="184">
      <formula>$H209="Mill_D"</formula>
    </cfRule>
    <cfRule type="expression" dxfId="1955" priority="185">
      <formula>$H209="Mill_C"</formula>
    </cfRule>
    <cfRule type="expression" dxfId="1954" priority="186">
      <formula>$H209="Mill_B"</formula>
    </cfRule>
    <cfRule type="expression" dxfId="1953" priority="187">
      <formula>$H209="Mill_A"</formula>
    </cfRule>
    <cfRule type="expression" dxfId="1952" priority="188">
      <formula>$H209="silo"</formula>
    </cfRule>
    <cfRule type="expression" dxfId="1951" priority="189">
      <formula>$H209="Barley"</formula>
    </cfRule>
    <cfRule type="expression" dxfId="1950" priority="190">
      <formula>$H209="Mill_D"</formula>
    </cfRule>
    <cfRule type="expression" dxfId="1949" priority="191">
      <formula>$H209="Mill_C"</formula>
    </cfRule>
    <cfRule type="expression" dxfId="1948" priority="192">
      <formula>$H209="Mill_B"</formula>
    </cfRule>
    <cfRule type="expression" dxfId="1947" priority="193">
      <formula>$H209="Mill_A"</formula>
    </cfRule>
    <cfRule type="expression" dxfId="1946" priority="194">
      <formula>$H209="silo"</formula>
    </cfRule>
    <cfRule type="containsText" dxfId="1945" priority="195" operator="containsText" text="Preventive">
      <formula>NOT(ISERROR(SEARCH("Preventive",B209)))</formula>
    </cfRule>
    <cfRule type="containsText" dxfId="1944" priority="196" operator="containsText" text="Breakdown">
      <formula>NOT(ISERROR(SEARCH("Breakdown",B209)))</formula>
    </cfRule>
  </conditionalFormatting>
  <conditionalFormatting sqref="J205">
    <cfRule type="containsText" dxfId="1943" priority="153" operator="containsText" text="Preventive">
      <formula>NOT(ISERROR(SEARCH("Preventive",J205)))</formula>
    </cfRule>
    <cfRule type="containsText" dxfId="1942" priority="154" operator="containsText" text="Breakdown">
      <formula>NOT(ISERROR(SEARCH("Breakdown",J205)))</formula>
    </cfRule>
  </conditionalFormatting>
  <conditionalFormatting sqref="D3:D6">
    <cfRule type="expression" dxfId="1941" priority="91">
      <formula>$H3="Barley"</formula>
    </cfRule>
    <cfRule type="expression" dxfId="1940" priority="92">
      <formula>$H3="Mill_D"</formula>
    </cfRule>
    <cfRule type="expression" dxfId="1939" priority="93">
      <formula>$H3="Mill_C"</formula>
    </cfRule>
    <cfRule type="expression" dxfId="1938" priority="94">
      <formula>$H3="Mill_B"</formula>
    </cfRule>
    <cfRule type="expression" dxfId="1937" priority="95">
      <formula>$H3="Mill_A"</formula>
    </cfRule>
    <cfRule type="expression" dxfId="1936" priority="96">
      <formula>$H3="silo"</formula>
    </cfRule>
    <cfRule type="expression" dxfId="1935" priority="97">
      <formula>$H3="Barley"</formula>
    </cfRule>
    <cfRule type="expression" dxfId="1934" priority="98">
      <formula>$H3="Mill_D"</formula>
    </cfRule>
    <cfRule type="expression" dxfId="1933" priority="99">
      <formula>$H3="Mill_C"</formula>
    </cfRule>
    <cfRule type="expression" dxfId="1932" priority="100">
      <formula>$H3="Mill_B"</formula>
    </cfRule>
    <cfRule type="expression" dxfId="1931" priority="101">
      <formula>$H3="Mill_A"</formula>
    </cfRule>
    <cfRule type="expression" dxfId="1930" priority="102">
      <formula>$H3="silo"</formula>
    </cfRule>
    <cfRule type="expression" dxfId="1929" priority="103">
      <formula>$H3="Barley"</formula>
    </cfRule>
    <cfRule type="expression" dxfId="1928" priority="104">
      <formula>$H3="Mill_D"</formula>
    </cfRule>
    <cfRule type="expression" dxfId="1927" priority="105">
      <formula>$H3="Mill_C"</formula>
    </cfRule>
    <cfRule type="expression" dxfId="1926" priority="106">
      <formula>$H3="Mill_B"</formula>
    </cfRule>
    <cfRule type="expression" dxfId="1925" priority="107">
      <formula>$H3="Mill_A"</formula>
    </cfRule>
    <cfRule type="expression" dxfId="1924" priority="108">
      <formula>$H3="silo"</formula>
    </cfRule>
    <cfRule type="containsText" dxfId="1923" priority="109" operator="containsText" text="Preventive">
      <formula>NOT(ISERROR(SEARCH("Preventive",D3)))</formula>
    </cfRule>
    <cfRule type="containsText" dxfId="1922" priority="110" operator="containsText" text="Breakdown">
      <formula>NOT(ISERROR(SEARCH("Breakdown",D3)))</formula>
    </cfRule>
  </conditionalFormatting>
  <conditionalFormatting sqref="J96">
    <cfRule type="containsText" dxfId="1921" priority="67" operator="containsText" text="Preventive">
      <formula>NOT(ISERROR(SEARCH("Preventive",J96)))</formula>
    </cfRule>
    <cfRule type="containsText" dxfId="1920" priority="68" operator="containsText" text="Breakdown">
      <formula>NOT(ISERROR(SEARCH("Breakdown",J96)))</formula>
    </cfRule>
  </conditionalFormatting>
  <conditionalFormatting sqref="J96">
    <cfRule type="containsText" dxfId="1919" priority="69" operator="containsText" text="Preventive">
      <formula>NOT(ISERROR(SEARCH("Preventive",J96)))</formula>
    </cfRule>
    <cfRule type="containsText" dxfId="1918" priority="70" operator="containsText" text="Breakdown">
      <formula>NOT(ISERROR(SEARCH("Breakdown",J96)))</formula>
    </cfRule>
  </conditionalFormatting>
  <conditionalFormatting sqref="J219:J221">
    <cfRule type="containsText" dxfId="1917" priority="45" operator="containsText" text="Preventive">
      <formula>NOT(ISERROR(SEARCH("Preventive",J219)))</formula>
    </cfRule>
    <cfRule type="containsText" dxfId="1916" priority="46" operator="containsText" text="Breakdown">
      <formula>NOT(ISERROR(SEARCH("Breakdown",J219)))</formula>
    </cfRule>
  </conditionalFormatting>
  <conditionalFormatting sqref="A334:H334">
    <cfRule type="expression" dxfId="1915" priority="25">
      <formula>$H334="Barley"</formula>
    </cfRule>
    <cfRule type="expression" dxfId="1914" priority="26">
      <formula>$H334="Mill_D"</formula>
    </cfRule>
    <cfRule type="expression" dxfId="1913" priority="27">
      <formula>$H334="Mill_C"</formula>
    </cfRule>
    <cfRule type="expression" dxfId="1912" priority="28">
      <formula>$H334="Mill_B"</formula>
    </cfRule>
    <cfRule type="expression" dxfId="1911" priority="29">
      <formula>$H334="Mill_A"</formula>
    </cfRule>
    <cfRule type="expression" dxfId="1910" priority="30">
      <formula>$H334="silo"</formula>
    </cfRule>
    <cfRule type="expression" dxfId="1909" priority="31">
      <formula>$H334="Barley"</formula>
    </cfRule>
    <cfRule type="expression" dxfId="1908" priority="32">
      <formula>$H334="Mill_D"</formula>
    </cfRule>
    <cfRule type="expression" dxfId="1907" priority="33">
      <formula>$H334="Mill_C"</formula>
    </cfRule>
    <cfRule type="expression" dxfId="1906" priority="34">
      <formula>$H334="Mill_B"</formula>
    </cfRule>
    <cfRule type="expression" dxfId="1905" priority="35">
      <formula>$H334="Mill_A"</formula>
    </cfRule>
    <cfRule type="expression" dxfId="1904" priority="36">
      <formula>$H334="silo"</formula>
    </cfRule>
    <cfRule type="expression" dxfId="1903" priority="37">
      <formula>$H334="Barley"</formula>
    </cfRule>
    <cfRule type="expression" dxfId="1902" priority="38">
      <formula>$H334="Mill_D"</formula>
    </cfRule>
    <cfRule type="expression" dxfId="1901" priority="39">
      <formula>$H334="Mill_C"</formula>
    </cfRule>
    <cfRule type="expression" dxfId="1900" priority="40">
      <formula>$H334="Mill_B"</formula>
    </cfRule>
    <cfRule type="expression" dxfId="1899" priority="41">
      <formula>$H334="Mill_A"</formula>
    </cfRule>
    <cfRule type="expression" dxfId="1898" priority="42">
      <formula>$H334="silo"</formula>
    </cfRule>
    <cfRule type="containsText" dxfId="1897" priority="43" operator="containsText" text="Preventive">
      <formula>NOT(ISERROR(SEARCH("Preventive",A334)))</formula>
    </cfRule>
    <cfRule type="containsText" dxfId="1896" priority="44" operator="containsText" text="Breakdown">
      <formula>NOT(ISERROR(SEARCH("Breakdown",A334)))</formula>
    </cfRule>
  </conditionalFormatting>
  <conditionalFormatting sqref="A333:H333">
    <cfRule type="expression" dxfId="1895" priority="3">
      <formula>$H333="Barley"</formula>
    </cfRule>
    <cfRule type="expression" dxfId="1894" priority="4">
      <formula>$H333="Mill_D"</formula>
    </cfRule>
    <cfRule type="expression" dxfId="1893" priority="5">
      <formula>$H333="Mill_C"</formula>
    </cfRule>
    <cfRule type="expression" dxfId="1892" priority="6">
      <formula>$H333="Mill_B"</formula>
    </cfRule>
    <cfRule type="expression" dxfId="1891" priority="7">
      <formula>$H333="Mill_A"</formula>
    </cfRule>
    <cfRule type="expression" dxfId="1890" priority="8">
      <formula>$H333="silo"</formula>
    </cfRule>
    <cfRule type="expression" dxfId="1889" priority="9">
      <formula>$H333="Barley"</formula>
    </cfRule>
    <cfRule type="expression" dxfId="1888" priority="10">
      <formula>$H333="Mill_D"</formula>
    </cfRule>
    <cfRule type="expression" dxfId="1887" priority="11">
      <formula>$H333="Mill_C"</formula>
    </cfRule>
    <cfRule type="expression" dxfId="1886" priority="12">
      <formula>$H333="Mill_B"</formula>
    </cfRule>
    <cfRule type="expression" dxfId="1885" priority="13">
      <formula>$H333="Mill_A"</formula>
    </cfRule>
    <cfRule type="expression" dxfId="1884" priority="14">
      <formula>$H333="silo"</formula>
    </cfRule>
    <cfRule type="expression" dxfId="1883" priority="15">
      <formula>$H333="Barley"</formula>
    </cfRule>
    <cfRule type="expression" dxfId="1882" priority="16">
      <formula>$H333="Mill_D"</formula>
    </cfRule>
    <cfRule type="expression" dxfId="1881" priority="17">
      <formula>$H333="Mill_C"</formula>
    </cfRule>
    <cfRule type="expression" dxfId="1880" priority="18">
      <formula>$H333="Mill_B"</formula>
    </cfRule>
    <cfRule type="expression" dxfId="1879" priority="19">
      <formula>$H333="Mill_A"</formula>
    </cfRule>
    <cfRule type="expression" dxfId="1878" priority="20">
      <formula>$H333="silo"</formula>
    </cfRule>
    <cfRule type="containsText" dxfId="1877" priority="21" operator="containsText" text="Preventive">
      <formula>NOT(ISERROR(SEARCH("Preventive",A333)))</formula>
    </cfRule>
    <cfRule type="containsText" dxfId="1876" priority="22" operator="containsText" text="Breakdown">
      <formula>NOT(ISERROR(SEARCH("Breakdown",A333)))</formula>
    </cfRule>
  </conditionalFormatting>
  <dataValidations count="3">
    <dataValidation type="list" allowBlank="1" showInputMessage="1" showErrorMessage="1" sqref="H3:H412" xr:uid="{350E0917-5A4A-4468-AD60-86B6E5AE7E08}">
      <formula1>Section</formula1>
    </dataValidation>
    <dataValidation type="list" allowBlank="1" showInputMessage="1" showErrorMessage="1" sqref="J3:J416" xr:uid="{DB253BBC-E7DA-4CD1-9F42-E5E1B4159E57}">
      <formula1>MaintType</formula1>
    </dataValidation>
    <dataValidation type="list" allowBlank="1" showInputMessage="1" showErrorMessage="1" sqref="I3:I414" xr:uid="{CC425F1E-31F2-47B8-AAC5-D6562E4DA374}">
      <formula1>INDIRECT(H3)</formula1>
    </dataValidation>
  </dataValidations>
  <pageMargins left="0.25" right="0.25" top="0.75" bottom="0.75" header="0.3" footer="0.3"/>
  <pageSetup paperSize="9" scale="80" orientation="landscape"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A5C7C-0D26-4CC1-88A0-B21802D4D9C2}">
  <dimension ref="A1:XFD374"/>
  <sheetViews>
    <sheetView workbookViewId="0"/>
  </sheetViews>
  <sheetFormatPr defaultColWidth="9.140625" defaultRowHeight="15" x14ac:dyDescent="0.25"/>
  <cols>
    <col min="1" max="1" width="11" style="114" customWidth="1"/>
    <col min="2" max="2" width="10.28515625" style="115" bestFit="1" customWidth="1"/>
    <col min="3" max="3" width="10.28515625" style="116" bestFit="1" customWidth="1"/>
    <col min="4" max="4" width="9.5703125" style="122" bestFit="1" customWidth="1"/>
    <col min="5" max="5" width="70" style="189" customWidth="1"/>
    <col min="6" max="6" width="5.85546875" style="190" customWidth="1"/>
    <col min="7" max="7" width="27.5703125" style="189" customWidth="1"/>
    <col min="8" max="8" width="8.42578125" style="114" bestFit="1" customWidth="1"/>
    <col min="9" max="9" width="15.85546875" style="114" bestFit="1" customWidth="1"/>
    <col min="10" max="10" width="12" style="114" bestFit="1" customWidth="1"/>
    <col min="11" max="11" width="13.85546875" style="113" customWidth="1"/>
    <col min="12" max="16384" width="9.140625" style="113"/>
  </cols>
  <sheetData>
    <row r="1" spans="1:11" s="120" customFormat="1" ht="33" customHeight="1" x14ac:dyDescent="0.25">
      <c r="A1" s="111" t="s">
        <v>3</v>
      </c>
      <c r="B1" s="118" t="s">
        <v>468</v>
      </c>
      <c r="C1" s="119" t="s">
        <v>469</v>
      </c>
      <c r="D1" s="112" t="s">
        <v>470</v>
      </c>
      <c r="E1" s="164" t="s">
        <v>471</v>
      </c>
      <c r="F1" s="112"/>
      <c r="G1" s="112" t="s">
        <v>472</v>
      </c>
      <c r="H1" s="112" t="s">
        <v>473</v>
      </c>
      <c r="I1" s="112" t="s">
        <v>474</v>
      </c>
      <c r="J1" s="111" t="s">
        <v>475</v>
      </c>
      <c r="K1" s="112" t="s">
        <v>476</v>
      </c>
    </row>
    <row r="2" spans="1:11" x14ac:dyDescent="0.25">
      <c r="B2" s="121"/>
      <c r="C2" s="113"/>
      <c r="F2" s="114"/>
    </row>
    <row r="3" spans="1:11" s="189" customFormat="1" x14ac:dyDescent="0.25">
      <c r="A3" s="195">
        <v>43831</v>
      </c>
      <c r="B3" s="192">
        <v>0.80208333333333337</v>
      </c>
      <c r="C3" s="193">
        <v>0.86111111111111116</v>
      </c>
      <c r="D3" s="194">
        <v>85.000000000000014</v>
      </c>
      <c r="E3" s="189" t="s">
        <v>512</v>
      </c>
      <c r="F3" s="190"/>
      <c r="G3" s="189" t="s">
        <v>511</v>
      </c>
      <c r="H3" s="190" t="s">
        <v>513</v>
      </c>
      <c r="I3" s="190" t="s">
        <v>514</v>
      </c>
      <c r="J3" s="190" t="s">
        <v>427</v>
      </c>
    </row>
    <row r="4" spans="1:11" s="189" customFormat="1" x14ac:dyDescent="0.25">
      <c r="A4" s="195">
        <v>43832</v>
      </c>
      <c r="B4" s="115">
        <v>0.53472222222222221</v>
      </c>
      <c r="C4" s="116">
        <v>0.55555555555555558</v>
      </c>
      <c r="D4" s="122">
        <v>30.000000000000053</v>
      </c>
      <c r="E4" s="189" t="s">
        <v>520</v>
      </c>
      <c r="F4" s="190"/>
      <c r="G4" s="189" t="s">
        <v>491</v>
      </c>
      <c r="H4" s="190" t="s">
        <v>484</v>
      </c>
      <c r="I4" s="190" t="s">
        <v>492</v>
      </c>
      <c r="J4" s="190" t="s">
        <v>427</v>
      </c>
    </row>
    <row r="5" spans="1:11" s="189" customFormat="1" x14ac:dyDescent="0.25">
      <c r="A5" s="195">
        <v>43832</v>
      </c>
      <c r="B5" s="192">
        <v>0.91319444444444453</v>
      </c>
      <c r="C5" s="193">
        <v>0.9375</v>
      </c>
      <c r="D5" s="194">
        <v>34.999999999999872</v>
      </c>
      <c r="E5" s="189" t="s">
        <v>525</v>
      </c>
      <c r="F5" s="190"/>
      <c r="G5" s="189" t="s">
        <v>511</v>
      </c>
      <c r="H5" s="190" t="s">
        <v>479</v>
      </c>
      <c r="I5" s="190" t="s">
        <v>492</v>
      </c>
      <c r="J5" s="190" t="s">
        <v>427</v>
      </c>
    </row>
    <row r="6" spans="1:11" s="189" customFormat="1" ht="30" x14ac:dyDescent="0.25">
      <c r="A6" s="195">
        <v>43834</v>
      </c>
      <c r="B6" s="192">
        <v>0.29166666666666669</v>
      </c>
      <c r="C6" s="193">
        <v>0.41666666666666669</v>
      </c>
      <c r="D6" s="194">
        <v>180</v>
      </c>
      <c r="E6" s="189" t="s">
        <v>546</v>
      </c>
      <c r="F6" s="190"/>
      <c r="G6" s="189" t="s">
        <v>547</v>
      </c>
      <c r="H6" s="190" t="s">
        <v>513</v>
      </c>
      <c r="I6" s="190" t="s">
        <v>548</v>
      </c>
      <c r="J6" s="190" t="s">
        <v>427</v>
      </c>
    </row>
    <row r="7" spans="1:11" s="189" customFormat="1" x14ac:dyDescent="0.25">
      <c r="A7" s="195">
        <v>43834</v>
      </c>
      <c r="B7" s="192">
        <v>0.61111111111111105</v>
      </c>
      <c r="C7" s="193">
        <v>0.625</v>
      </c>
      <c r="D7" s="194">
        <v>20.000000000000089</v>
      </c>
      <c r="E7" s="189" t="s">
        <v>557</v>
      </c>
      <c r="F7" s="190"/>
      <c r="G7" s="189" t="s">
        <v>558</v>
      </c>
      <c r="H7" s="190" t="s">
        <v>513</v>
      </c>
      <c r="I7" s="190" t="s">
        <v>550</v>
      </c>
      <c r="J7" s="190" t="s">
        <v>427</v>
      </c>
    </row>
    <row r="8" spans="1:11" s="189" customFormat="1" x14ac:dyDescent="0.25">
      <c r="A8" s="195">
        <v>43834</v>
      </c>
      <c r="B8" s="192">
        <v>0.3125</v>
      </c>
      <c r="C8" s="193">
        <v>0.32291666666666669</v>
      </c>
      <c r="D8" s="122">
        <v>15.000000000000027</v>
      </c>
      <c r="E8" s="189" t="s">
        <v>574</v>
      </c>
      <c r="F8" s="190">
        <v>1</v>
      </c>
      <c r="H8" s="190" t="s">
        <v>507</v>
      </c>
      <c r="I8" s="190" t="s">
        <v>570</v>
      </c>
      <c r="J8" s="190" t="s">
        <v>427</v>
      </c>
    </row>
    <row r="9" spans="1:11" s="189" customFormat="1" x14ac:dyDescent="0.25">
      <c r="A9" s="195">
        <v>43834</v>
      </c>
      <c r="B9" s="192">
        <v>0.39583333333333331</v>
      </c>
      <c r="C9" s="193">
        <v>0.43055555555555558</v>
      </c>
      <c r="D9" s="194">
        <v>50.000000000000064</v>
      </c>
      <c r="E9" s="189" t="s">
        <v>574</v>
      </c>
      <c r="F9" s="190">
        <v>1</v>
      </c>
      <c r="H9" s="190" t="s">
        <v>507</v>
      </c>
      <c r="I9" s="190" t="s">
        <v>570</v>
      </c>
      <c r="J9" s="190" t="s">
        <v>427</v>
      </c>
    </row>
    <row r="10" spans="1:11" s="189" customFormat="1" x14ac:dyDescent="0.25">
      <c r="A10" s="195">
        <v>43834</v>
      </c>
      <c r="B10" s="192">
        <v>0.29166666666666669</v>
      </c>
      <c r="C10" s="193">
        <v>0.3125</v>
      </c>
      <c r="D10" s="194">
        <v>29.999999999999972</v>
      </c>
      <c r="E10" s="189" t="s">
        <v>575</v>
      </c>
      <c r="F10" s="190">
        <v>1</v>
      </c>
      <c r="H10" s="190" t="s">
        <v>507</v>
      </c>
      <c r="I10" s="190" t="s">
        <v>531</v>
      </c>
      <c r="J10" s="190" t="s">
        <v>427</v>
      </c>
    </row>
    <row r="11" spans="1:11" s="189" customFormat="1" x14ac:dyDescent="0.25">
      <c r="A11" s="195">
        <v>43834</v>
      </c>
      <c r="B11" s="192">
        <v>0.45833333333333331</v>
      </c>
      <c r="C11" s="193">
        <v>0.47222222222222227</v>
      </c>
      <c r="D11" s="194">
        <v>20.000000000000089</v>
      </c>
      <c r="E11" s="189" t="s">
        <v>577</v>
      </c>
      <c r="F11" s="190">
        <v>1</v>
      </c>
      <c r="H11" s="190" t="s">
        <v>507</v>
      </c>
      <c r="I11" s="190" t="s">
        <v>531</v>
      </c>
      <c r="J11" s="190" t="s">
        <v>427</v>
      </c>
    </row>
    <row r="12" spans="1:11" s="189" customFormat="1" ht="30" x14ac:dyDescent="0.25">
      <c r="A12" s="195">
        <v>43835</v>
      </c>
      <c r="B12" s="192">
        <v>0.27083333333333331</v>
      </c>
      <c r="C12" s="193">
        <v>0.3125</v>
      </c>
      <c r="D12" s="194">
        <v>60.000000000000028</v>
      </c>
      <c r="E12" s="189" t="s">
        <v>578</v>
      </c>
      <c r="F12" s="190"/>
      <c r="G12" s="189" t="s">
        <v>579</v>
      </c>
      <c r="H12" s="190" t="s">
        <v>513</v>
      </c>
      <c r="I12" s="190" t="s">
        <v>550</v>
      </c>
      <c r="J12" s="190" t="s">
        <v>427</v>
      </c>
    </row>
    <row r="13" spans="1:11" s="189" customFormat="1" ht="30" x14ac:dyDescent="0.25">
      <c r="A13" s="195">
        <v>43835</v>
      </c>
      <c r="B13" s="192">
        <v>0.875</v>
      </c>
      <c r="C13" s="193">
        <v>0.93055555555555547</v>
      </c>
      <c r="D13" s="194">
        <v>79.999999999999872</v>
      </c>
      <c r="E13" s="189" t="s">
        <v>595</v>
      </c>
      <c r="F13" s="190">
        <v>1</v>
      </c>
      <c r="G13" s="189" t="s">
        <v>596</v>
      </c>
      <c r="H13" s="190" t="s">
        <v>507</v>
      </c>
      <c r="I13" s="190" t="s">
        <v>570</v>
      </c>
      <c r="J13" s="190" t="s">
        <v>427</v>
      </c>
    </row>
    <row r="14" spans="1:11" s="189" customFormat="1" x14ac:dyDescent="0.25">
      <c r="A14" s="195">
        <v>43835</v>
      </c>
      <c r="B14" s="115">
        <v>0.77083333333333337</v>
      </c>
      <c r="C14" s="116">
        <v>0.79166666666666663</v>
      </c>
      <c r="D14" s="194">
        <v>29.999999999999893</v>
      </c>
      <c r="E14" s="189" t="s">
        <v>598</v>
      </c>
      <c r="F14" s="190"/>
      <c r="G14" s="189" t="s">
        <v>540</v>
      </c>
      <c r="H14" s="114" t="s">
        <v>479</v>
      </c>
      <c r="I14" s="114" t="s">
        <v>492</v>
      </c>
      <c r="J14" s="114" t="s">
        <v>427</v>
      </c>
    </row>
    <row r="15" spans="1:11" s="189" customFormat="1" x14ac:dyDescent="0.25">
      <c r="A15" s="195">
        <v>43835</v>
      </c>
      <c r="B15" s="115">
        <v>1.7361111111111112E-2</v>
      </c>
      <c r="C15" s="116">
        <v>3.4722222222222224E-2</v>
      </c>
      <c r="D15" s="194">
        <v>25</v>
      </c>
      <c r="E15" s="189" t="s">
        <v>602</v>
      </c>
      <c r="F15" s="190"/>
      <c r="G15" s="189" t="s">
        <v>540</v>
      </c>
      <c r="H15" s="114" t="s">
        <v>484</v>
      </c>
      <c r="I15" s="114" t="s">
        <v>492</v>
      </c>
      <c r="J15" s="114" t="s">
        <v>427</v>
      </c>
    </row>
    <row r="16" spans="1:11" s="189" customFormat="1" x14ac:dyDescent="0.25">
      <c r="A16" s="195">
        <v>43836</v>
      </c>
      <c r="B16" s="192">
        <v>0.4375</v>
      </c>
      <c r="C16" s="193">
        <v>0.4513888888888889</v>
      </c>
      <c r="D16" s="194">
        <v>20.000000000000007</v>
      </c>
      <c r="E16" s="189" t="s">
        <v>628</v>
      </c>
      <c r="F16" s="190">
        <v>1</v>
      </c>
      <c r="H16" s="190" t="s">
        <v>507</v>
      </c>
      <c r="I16" s="190" t="s">
        <v>531</v>
      </c>
      <c r="J16" s="190" t="s">
        <v>427</v>
      </c>
    </row>
    <row r="17" spans="1:10" s="189" customFormat="1" x14ac:dyDescent="0.25">
      <c r="A17" s="195">
        <v>43836</v>
      </c>
      <c r="B17" s="192">
        <v>0.27083333333333331</v>
      </c>
      <c r="C17" s="193">
        <v>0.29166666666666669</v>
      </c>
      <c r="D17" s="194">
        <v>30.000000000000053</v>
      </c>
      <c r="E17" s="189" t="s">
        <v>629</v>
      </c>
      <c r="F17" s="190">
        <v>1</v>
      </c>
      <c r="H17" s="190" t="s">
        <v>507</v>
      </c>
      <c r="I17" s="190" t="s">
        <v>570</v>
      </c>
      <c r="J17" s="190" t="s">
        <v>427</v>
      </c>
    </row>
    <row r="18" spans="1:10" s="189" customFormat="1" ht="30" x14ac:dyDescent="0.25">
      <c r="A18" s="172">
        <v>43837</v>
      </c>
      <c r="B18" s="115">
        <v>0.26041666666666669</v>
      </c>
      <c r="C18" s="116">
        <v>0.28125</v>
      </c>
      <c r="D18" s="122">
        <v>29.999999999999972</v>
      </c>
      <c r="E18" s="189" t="s">
        <v>642</v>
      </c>
      <c r="F18" s="190"/>
      <c r="G18" s="189" t="s">
        <v>643</v>
      </c>
      <c r="H18" s="114" t="s">
        <v>507</v>
      </c>
      <c r="I18" s="114" t="s">
        <v>531</v>
      </c>
      <c r="J18" s="114" t="s">
        <v>427</v>
      </c>
    </row>
    <row r="19" spans="1:10" s="189" customFormat="1" x14ac:dyDescent="0.25">
      <c r="A19" s="172">
        <v>43837</v>
      </c>
      <c r="B19" s="115">
        <v>0.3125</v>
      </c>
      <c r="C19" s="116">
        <v>0.33333333333333331</v>
      </c>
      <c r="D19" s="122">
        <v>29.999999999999972</v>
      </c>
      <c r="E19" s="189" t="s">
        <v>644</v>
      </c>
      <c r="F19" s="190"/>
      <c r="G19" s="189" t="s">
        <v>596</v>
      </c>
      <c r="H19" s="114" t="s">
        <v>507</v>
      </c>
      <c r="I19" s="114" t="s">
        <v>570</v>
      </c>
      <c r="J19" s="114" t="s">
        <v>427</v>
      </c>
    </row>
    <row r="20" spans="1:10" s="189" customFormat="1" x14ac:dyDescent="0.25">
      <c r="A20" s="172">
        <v>43837</v>
      </c>
      <c r="B20" s="115">
        <v>0.66666666666666663</v>
      </c>
      <c r="C20" s="116">
        <v>0.6875</v>
      </c>
      <c r="D20" s="122">
        <v>30.000000000000053</v>
      </c>
      <c r="E20" s="189" t="s">
        <v>644</v>
      </c>
      <c r="F20" s="190"/>
      <c r="H20" s="114" t="s">
        <v>507</v>
      </c>
      <c r="I20" s="114" t="s">
        <v>531</v>
      </c>
      <c r="J20" s="114" t="s">
        <v>427</v>
      </c>
    </row>
    <row r="21" spans="1:10" s="189" customFormat="1" ht="30" x14ac:dyDescent="0.25">
      <c r="A21" s="172">
        <v>43838</v>
      </c>
      <c r="B21" s="115">
        <v>0.19791666666666666</v>
      </c>
      <c r="C21" s="116">
        <v>0.22222222222222221</v>
      </c>
      <c r="D21" s="122">
        <v>34.999999999999993</v>
      </c>
      <c r="E21" s="189" t="s">
        <v>654</v>
      </c>
      <c r="F21" s="190"/>
      <c r="G21" s="189" t="s">
        <v>540</v>
      </c>
      <c r="H21" s="114" t="s">
        <v>495</v>
      </c>
      <c r="I21" s="114" t="s">
        <v>492</v>
      </c>
      <c r="J21" s="114" t="s">
        <v>427</v>
      </c>
    </row>
    <row r="22" spans="1:10" s="189" customFormat="1" x14ac:dyDescent="0.25">
      <c r="A22" s="172">
        <v>43839</v>
      </c>
      <c r="B22" s="115">
        <v>0.29166666666666669</v>
      </c>
      <c r="C22" s="116">
        <v>0.3125</v>
      </c>
      <c r="D22" s="194">
        <v>29.999999999999972</v>
      </c>
      <c r="E22" s="189" t="s">
        <v>655</v>
      </c>
      <c r="F22" s="190"/>
      <c r="G22" s="189" t="s">
        <v>656</v>
      </c>
      <c r="H22" s="114" t="s">
        <v>513</v>
      </c>
      <c r="I22" s="114" t="s">
        <v>553</v>
      </c>
      <c r="J22" s="114" t="s">
        <v>427</v>
      </c>
    </row>
    <row r="23" spans="1:10" s="189" customFormat="1" x14ac:dyDescent="0.25">
      <c r="A23" s="172">
        <v>43839</v>
      </c>
      <c r="B23" s="115">
        <v>0.28819444444444448</v>
      </c>
      <c r="C23" s="116">
        <v>0.2986111111111111</v>
      </c>
      <c r="D23" s="122">
        <v>14.999999999999947</v>
      </c>
      <c r="E23" s="189" t="s">
        <v>664</v>
      </c>
      <c r="F23" s="190"/>
      <c r="G23" s="189" t="s">
        <v>596</v>
      </c>
      <c r="H23" s="114" t="s">
        <v>507</v>
      </c>
      <c r="I23" s="114" t="s">
        <v>570</v>
      </c>
      <c r="J23" s="114" t="s">
        <v>427</v>
      </c>
    </row>
    <row r="24" spans="1:10" s="189" customFormat="1" x14ac:dyDescent="0.25">
      <c r="A24" s="172">
        <v>43839</v>
      </c>
      <c r="B24" s="115">
        <v>0.3125</v>
      </c>
      <c r="C24" s="116">
        <v>0.3298611111111111</v>
      </c>
      <c r="D24" s="122">
        <v>24.999999999999993</v>
      </c>
      <c r="E24" s="189" t="s">
        <v>666</v>
      </c>
      <c r="F24" s="190"/>
      <c r="H24" s="190" t="s">
        <v>507</v>
      </c>
      <c r="I24" s="190" t="s">
        <v>531</v>
      </c>
      <c r="J24" s="114" t="s">
        <v>427</v>
      </c>
    </row>
    <row r="25" spans="1:10" s="189" customFormat="1" x14ac:dyDescent="0.25">
      <c r="A25" s="172">
        <v>43840</v>
      </c>
      <c r="B25" s="115">
        <v>0.8125</v>
      </c>
      <c r="C25" s="116">
        <v>0.82291666666666663</v>
      </c>
      <c r="D25" s="122">
        <v>14.999999999999947</v>
      </c>
      <c r="E25" s="189" t="s">
        <v>688</v>
      </c>
      <c r="F25" s="190"/>
      <c r="G25" s="189" t="s">
        <v>540</v>
      </c>
      <c r="H25" s="114" t="s">
        <v>507</v>
      </c>
      <c r="I25" s="114" t="s">
        <v>527</v>
      </c>
      <c r="J25" s="114" t="s">
        <v>427</v>
      </c>
    </row>
    <row r="26" spans="1:10" s="189" customFormat="1" x14ac:dyDescent="0.25">
      <c r="A26" s="172">
        <v>43840</v>
      </c>
      <c r="B26" s="115">
        <v>0.82638888888888884</v>
      </c>
      <c r="C26" s="116">
        <v>0.86111111111111116</v>
      </c>
      <c r="D26" s="122">
        <v>50.000000000000142</v>
      </c>
      <c r="E26" s="189" t="s">
        <v>689</v>
      </c>
      <c r="F26" s="190"/>
      <c r="G26" s="189" t="s">
        <v>540</v>
      </c>
      <c r="H26" s="114" t="s">
        <v>507</v>
      </c>
      <c r="I26" s="114" t="s">
        <v>570</v>
      </c>
      <c r="J26" s="114" t="s">
        <v>427</v>
      </c>
    </row>
    <row r="27" spans="1:10" s="189" customFormat="1" ht="30" x14ac:dyDescent="0.25">
      <c r="A27" s="172">
        <v>43841</v>
      </c>
      <c r="B27" s="115">
        <v>0.4375</v>
      </c>
      <c r="C27" s="116">
        <v>0.45833333333333331</v>
      </c>
      <c r="D27" s="122">
        <v>29.999999999999972</v>
      </c>
      <c r="E27" s="189" t="s">
        <v>692</v>
      </c>
      <c r="F27" s="190"/>
      <c r="G27" s="189" t="s">
        <v>693</v>
      </c>
      <c r="H27" s="114" t="s">
        <v>495</v>
      </c>
      <c r="I27" s="114" t="s">
        <v>492</v>
      </c>
      <c r="J27" s="114" t="s">
        <v>427</v>
      </c>
    </row>
    <row r="28" spans="1:10" s="189" customFormat="1" x14ac:dyDescent="0.25">
      <c r="A28" s="172">
        <v>43841</v>
      </c>
      <c r="B28" s="115">
        <v>0.60416666666666663</v>
      </c>
      <c r="C28" s="116">
        <v>0.61458333333333337</v>
      </c>
      <c r="D28" s="122">
        <v>15.000000000000107</v>
      </c>
      <c r="E28" s="189" t="s">
        <v>697</v>
      </c>
      <c r="F28" s="190"/>
      <c r="G28" s="189" t="s">
        <v>698</v>
      </c>
      <c r="H28" s="114" t="s">
        <v>513</v>
      </c>
      <c r="I28" s="114" t="s">
        <v>514</v>
      </c>
      <c r="J28" s="114" t="s">
        <v>427</v>
      </c>
    </row>
    <row r="29" spans="1:10" s="189" customFormat="1" x14ac:dyDescent="0.25">
      <c r="A29" s="172">
        <v>43841</v>
      </c>
      <c r="B29" s="115">
        <v>0.8125</v>
      </c>
      <c r="C29" s="116">
        <v>0.82638888888888884</v>
      </c>
      <c r="D29" s="122">
        <v>19.999999999999929</v>
      </c>
      <c r="E29" s="189" t="s">
        <v>708</v>
      </c>
      <c r="F29" s="190"/>
      <c r="G29" s="189" t="s">
        <v>540</v>
      </c>
      <c r="H29" s="114" t="s">
        <v>507</v>
      </c>
      <c r="I29" s="114" t="s">
        <v>531</v>
      </c>
      <c r="J29" s="114" t="s">
        <v>427</v>
      </c>
    </row>
    <row r="30" spans="1:10" s="189" customFormat="1" x14ac:dyDescent="0.25">
      <c r="A30" s="172">
        <v>43842</v>
      </c>
      <c r="B30" s="115">
        <v>0.93055555555555547</v>
      </c>
      <c r="C30" s="116">
        <v>0.95486111111111116</v>
      </c>
      <c r="D30" s="122">
        <v>35.000000000000199</v>
      </c>
      <c r="E30" s="189" t="s">
        <v>732</v>
      </c>
      <c r="F30" s="190">
        <v>1</v>
      </c>
      <c r="H30" s="114" t="s">
        <v>507</v>
      </c>
      <c r="I30" s="114" t="s">
        <v>531</v>
      </c>
      <c r="J30" s="114" t="s">
        <v>427</v>
      </c>
    </row>
    <row r="31" spans="1:10" s="189" customFormat="1" x14ac:dyDescent="0.25">
      <c r="A31" s="172">
        <v>43842</v>
      </c>
      <c r="B31" s="192">
        <v>0.95833333333333337</v>
      </c>
      <c r="C31" s="193">
        <v>0.98611111111111116</v>
      </c>
      <c r="D31" s="122">
        <v>40.000000000000014</v>
      </c>
      <c r="E31" s="189" t="s">
        <v>733</v>
      </c>
      <c r="F31" s="190">
        <v>1</v>
      </c>
      <c r="H31" s="114" t="s">
        <v>507</v>
      </c>
      <c r="I31" s="114" t="s">
        <v>531</v>
      </c>
      <c r="J31" s="114" t="s">
        <v>427</v>
      </c>
    </row>
    <row r="32" spans="1:10" s="189" customFormat="1" x14ac:dyDescent="0.25">
      <c r="A32" s="172">
        <v>43842</v>
      </c>
      <c r="B32" s="192">
        <v>3.8194444444444441E-2</v>
      </c>
      <c r="C32" s="193">
        <v>6.9444444444444434E-2</v>
      </c>
      <c r="D32" s="122">
        <v>44.999999999999986</v>
      </c>
      <c r="E32" s="189" t="s">
        <v>734</v>
      </c>
      <c r="F32" s="190">
        <v>1</v>
      </c>
      <c r="H32" s="114" t="s">
        <v>507</v>
      </c>
      <c r="I32" s="114" t="s">
        <v>531</v>
      </c>
      <c r="J32" s="114" t="s">
        <v>427</v>
      </c>
    </row>
    <row r="33" spans="1:10" s="189" customFormat="1" x14ac:dyDescent="0.25">
      <c r="A33" s="195">
        <v>43846</v>
      </c>
      <c r="B33" s="192">
        <v>0.41666666666666669</v>
      </c>
      <c r="C33" s="193">
        <v>0.43055555555555558</v>
      </c>
      <c r="D33" s="194">
        <v>20.000000000000007</v>
      </c>
      <c r="E33" s="189" t="s">
        <v>787</v>
      </c>
      <c r="F33" s="190">
        <v>1</v>
      </c>
      <c r="H33" s="190" t="s">
        <v>507</v>
      </c>
      <c r="I33" s="190" t="s">
        <v>531</v>
      </c>
      <c r="J33" s="190" t="s">
        <v>427</v>
      </c>
    </row>
    <row r="34" spans="1:10" s="189" customFormat="1" x14ac:dyDescent="0.25">
      <c r="A34" s="195">
        <v>43846</v>
      </c>
      <c r="B34" s="192">
        <v>0.5</v>
      </c>
      <c r="C34" s="193">
        <v>0.51388888888888895</v>
      </c>
      <c r="D34" s="194">
        <v>20.000000000000089</v>
      </c>
      <c r="E34" s="189" t="s">
        <v>787</v>
      </c>
      <c r="F34" s="190">
        <v>1</v>
      </c>
      <c r="H34" s="190" t="s">
        <v>507</v>
      </c>
      <c r="I34" s="190" t="s">
        <v>531</v>
      </c>
      <c r="J34" s="190" t="s">
        <v>427</v>
      </c>
    </row>
    <row r="35" spans="1:10" s="189" customFormat="1" x14ac:dyDescent="0.25">
      <c r="A35" s="172">
        <v>43847</v>
      </c>
      <c r="B35" s="192">
        <v>0.31944444444444448</v>
      </c>
      <c r="C35" s="193">
        <v>0.33333333333333331</v>
      </c>
      <c r="D35" s="194">
        <v>19.999999999999929</v>
      </c>
      <c r="E35" s="189" t="s">
        <v>788</v>
      </c>
      <c r="F35" s="190"/>
      <c r="G35" s="189" t="s">
        <v>789</v>
      </c>
      <c r="H35" s="190" t="s">
        <v>513</v>
      </c>
      <c r="I35" s="190" t="s">
        <v>514</v>
      </c>
      <c r="J35" s="190" t="s">
        <v>427</v>
      </c>
    </row>
    <row r="36" spans="1:10" s="189" customFormat="1" x14ac:dyDescent="0.25">
      <c r="A36" s="172">
        <v>43847</v>
      </c>
      <c r="B36" s="192">
        <v>0.43055555555555558</v>
      </c>
      <c r="C36" s="193">
        <v>0.44444444444444442</v>
      </c>
      <c r="D36" s="194">
        <v>19.999999999999929</v>
      </c>
      <c r="E36" s="171" t="s">
        <v>792</v>
      </c>
      <c r="F36" s="190"/>
      <c r="G36" s="189" t="s">
        <v>789</v>
      </c>
      <c r="H36" s="190" t="s">
        <v>513</v>
      </c>
      <c r="I36" s="190" t="s">
        <v>550</v>
      </c>
      <c r="J36" s="190" t="s">
        <v>427</v>
      </c>
    </row>
    <row r="37" spans="1:10" s="189" customFormat="1" x14ac:dyDescent="0.25">
      <c r="A37" s="195">
        <v>43850</v>
      </c>
      <c r="B37" s="192">
        <v>0.83333333333333337</v>
      </c>
      <c r="C37" s="193">
        <v>0.875</v>
      </c>
      <c r="D37" s="194">
        <v>59.999999999999943</v>
      </c>
      <c r="E37" s="189" t="s">
        <v>818</v>
      </c>
      <c r="F37" s="190"/>
      <c r="G37" s="189" t="s">
        <v>796</v>
      </c>
      <c r="H37" s="190" t="s">
        <v>507</v>
      </c>
      <c r="I37" s="190" t="s">
        <v>531</v>
      </c>
      <c r="J37" s="190" t="s">
        <v>427</v>
      </c>
    </row>
    <row r="38" spans="1:10" s="189" customFormat="1" x14ac:dyDescent="0.25">
      <c r="A38" s="195">
        <v>43851</v>
      </c>
      <c r="B38" s="192">
        <v>0.91666666666666663</v>
      </c>
      <c r="C38" s="193">
        <v>0.92361111111111116</v>
      </c>
      <c r="D38" s="194">
        <v>10.000000000000124</v>
      </c>
      <c r="E38" s="189" t="s">
        <v>826</v>
      </c>
      <c r="F38" s="190">
        <v>1</v>
      </c>
      <c r="H38" s="190" t="s">
        <v>507</v>
      </c>
      <c r="I38" s="190" t="s">
        <v>527</v>
      </c>
      <c r="J38" s="190" t="s">
        <v>427</v>
      </c>
    </row>
    <row r="39" spans="1:10" s="189" customFormat="1" x14ac:dyDescent="0.25">
      <c r="A39" s="195">
        <v>43851</v>
      </c>
      <c r="B39" s="192">
        <v>0.79861111111111116</v>
      </c>
      <c r="C39" s="193">
        <v>0.82638888888888884</v>
      </c>
      <c r="D39" s="194">
        <v>39.999999999999858</v>
      </c>
      <c r="E39" s="189" t="s">
        <v>827</v>
      </c>
      <c r="F39" s="190">
        <v>1</v>
      </c>
      <c r="H39" s="190" t="s">
        <v>507</v>
      </c>
      <c r="I39" s="190" t="s">
        <v>531</v>
      </c>
      <c r="J39" s="190" t="s">
        <v>427</v>
      </c>
    </row>
    <row r="40" spans="1:10" s="189" customFormat="1" x14ac:dyDescent="0.25">
      <c r="A40" s="195">
        <v>43852</v>
      </c>
      <c r="B40" s="192">
        <v>0.90972222222222221</v>
      </c>
      <c r="C40" s="193">
        <v>0.93055555555555547</v>
      </c>
      <c r="D40" s="194">
        <v>29.999999999999893</v>
      </c>
      <c r="E40" s="189" t="s">
        <v>832</v>
      </c>
      <c r="F40" s="190"/>
      <c r="G40" s="189" t="s">
        <v>796</v>
      </c>
      <c r="H40" s="190" t="s">
        <v>513</v>
      </c>
      <c r="I40" s="190" t="s">
        <v>833</v>
      </c>
      <c r="J40" s="190" t="s">
        <v>427</v>
      </c>
    </row>
    <row r="41" spans="1:10" s="189" customFormat="1" x14ac:dyDescent="0.25">
      <c r="A41" s="195">
        <v>43853</v>
      </c>
      <c r="B41" s="192">
        <v>0.27083333333333331</v>
      </c>
      <c r="C41" s="193">
        <v>0.28472222222222221</v>
      </c>
      <c r="D41" s="194">
        <v>20.000000000000007</v>
      </c>
      <c r="E41" s="189" t="s">
        <v>836</v>
      </c>
      <c r="F41" s="190"/>
      <c r="G41" s="189" t="s">
        <v>810</v>
      </c>
      <c r="H41" s="190" t="s">
        <v>513</v>
      </c>
      <c r="I41" s="190" t="s">
        <v>620</v>
      </c>
      <c r="J41" s="190" t="s">
        <v>427</v>
      </c>
    </row>
    <row r="42" spans="1:10" s="189" customFormat="1" x14ac:dyDescent="0.25">
      <c r="A42" s="195">
        <v>43855</v>
      </c>
      <c r="B42" s="192">
        <v>0.2986111111111111</v>
      </c>
      <c r="C42" s="193">
        <v>0.3263888888888889</v>
      </c>
      <c r="D42" s="194">
        <v>40.000000000000014</v>
      </c>
      <c r="E42" s="189" t="s">
        <v>849</v>
      </c>
      <c r="F42" s="190"/>
      <c r="G42" s="189" t="s">
        <v>850</v>
      </c>
      <c r="H42" s="190" t="s">
        <v>498</v>
      </c>
      <c r="I42" s="190" t="s">
        <v>498</v>
      </c>
      <c r="J42" s="190" t="s">
        <v>427</v>
      </c>
    </row>
    <row r="43" spans="1:10" s="189" customFormat="1" x14ac:dyDescent="0.25">
      <c r="A43" s="195">
        <v>43856</v>
      </c>
      <c r="B43" s="192">
        <v>0.29166666666666669</v>
      </c>
      <c r="C43" s="193">
        <v>0.3125</v>
      </c>
      <c r="D43" s="194">
        <v>29.999999999999972</v>
      </c>
      <c r="E43" s="189" t="s">
        <v>856</v>
      </c>
      <c r="F43" s="190"/>
      <c r="G43" s="189" t="s">
        <v>857</v>
      </c>
      <c r="H43" s="190" t="s">
        <v>513</v>
      </c>
      <c r="I43" s="190" t="s">
        <v>833</v>
      </c>
      <c r="J43" s="190" t="s">
        <v>427</v>
      </c>
    </row>
    <row r="44" spans="1:10" s="189" customFormat="1" x14ac:dyDescent="0.25">
      <c r="A44" s="195">
        <v>43856</v>
      </c>
      <c r="B44" s="192">
        <v>0.69791666666666663</v>
      </c>
      <c r="C44" s="193">
        <v>0.71875</v>
      </c>
      <c r="D44" s="194">
        <v>30.000000000000053</v>
      </c>
      <c r="E44" s="189" t="s">
        <v>863</v>
      </c>
      <c r="F44" s="190"/>
      <c r="G44" s="189" t="s">
        <v>796</v>
      </c>
      <c r="H44" s="190" t="s">
        <v>498</v>
      </c>
      <c r="I44" s="190" t="s">
        <v>498</v>
      </c>
      <c r="J44" s="190" t="s">
        <v>427</v>
      </c>
    </row>
    <row r="45" spans="1:10" s="189" customFormat="1" x14ac:dyDescent="0.25">
      <c r="A45" s="195">
        <v>43858</v>
      </c>
      <c r="B45" s="192">
        <v>0.96527777777777779</v>
      </c>
      <c r="C45" s="193">
        <v>0.97916666666666663</v>
      </c>
      <c r="D45" s="194">
        <v>19.999999999999929</v>
      </c>
      <c r="E45" s="189" t="s">
        <v>882</v>
      </c>
      <c r="F45" s="190"/>
      <c r="G45" s="189" t="s">
        <v>796</v>
      </c>
      <c r="H45" s="190" t="s">
        <v>507</v>
      </c>
      <c r="I45" s="190" t="s">
        <v>527</v>
      </c>
      <c r="J45" s="190" t="s">
        <v>427</v>
      </c>
    </row>
    <row r="46" spans="1:10" s="189" customFormat="1" x14ac:dyDescent="0.25">
      <c r="A46" s="195">
        <v>43863</v>
      </c>
      <c r="B46" s="192">
        <v>0.41666666666666669</v>
      </c>
      <c r="C46" s="193">
        <v>0.43055555555555558</v>
      </c>
      <c r="D46" s="194">
        <v>20.000000000000007</v>
      </c>
      <c r="E46" s="189" t="s">
        <v>914</v>
      </c>
      <c r="F46" s="190"/>
      <c r="G46" s="189" t="s">
        <v>915</v>
      </c>
      <c r="H46" s="190" t="s">
        <v>513</v>
      </c>
      <c r="I46" s="190" t="s">
        <v>514</v>
      </c>
      <c r="J46" s="190" t="s">
        <v>427</v>
      </c>
    </row>
    <row r="47" spans="1:10" s="189" customFormat="1" x14ac:dyDescent="0.25">
      <c r="A47" s="195">
        <v>43863</v>
      </c>
      <c r="B47" s="192">
        <v>0.95833333333333337</v>
      </c>
      <c r="C47" s="193">
        <v>0.99305555555555547</v>
      </c>
      <c r="D47" s="194">
        <v>49.999999999999822</v>
      </c>
      <c r="E47" s="189" t="s">
        <v>916</v>
      </c>
      <c r="F47" s="190"/>
      <c r="G47" s="189" t="s">
        <v>917</v>
      </c>
      <c r="H47" s="190" t="s">
        <v>507</v>
      </c>
      <c r="I47" s="190" t="s">
        <v>633</v>
      </c>
      <c r="J47" s="190" t="s">
        <v>427</v>
      </c>
    </row>
    <row r="48" spans="1:10" s="189" customFormat="1" x14ac:dyDescent="0.25">
      <c r="A48" s="195">
        <v>43863</v>
      </c>
      <c r="B48" s="192">
        <v>0.92708333333333337</v>
      </c>
      <c r="C48" s="193">
        <v>0.94097222222222221</v>
      </c>
      <c r="D48" s="194">
        <v>19.999999999999929</v>
      </c>
      <c r="E48" s="189" t="s">
        <v>709</v>
      </c>
      <c r="F48" s="190"/>
      <c r="H48" s="190" t="s">
        <v>507</v>
      </c>
      <c r="I48" s="190" t="s">
        <v>531</v>
      </c>
      <c r="J48" s="190" t="s">
        <v>427</v>
      </c>
    </row>
    <row r="49" spans="1:10" s="189" customFormat="1" ht="30" x14ac:dyDescent="0.25">
      <c r="A49" s="195">
        <v>43864</v>
      </c>
      <c r="B49" s="192">
        <v>0.69791666666666663</v>
      </c>
      <c r="C49" s="193">
        <v>0.71875</v>
      </c>
      <c r="D49" s="194">
        <v>30.000000000000053</v>
      </c>
      <c r="E49" s="189" t="s">
        <v>918</v>
      </c>
      <c r="F49" s="190"/>
      <c r="G49" s="189" t="s">
        <v>919</v>
      </c>
      <c r="H49" s="190" t="s">
        <v>513</v>
      </c>
      <c r="I49" s="190" t="s">
        <v>514</v>
      </c>
      <c r="J49" s="190" t="s">
        <v>427</v>
      </c>
    </row>
    <row r="50" spans="1:10" s="189" customFormat="1" x14ac:dyDescent="0.25">
      <c r="A50" s="195">
        <v>43864</v>
      </c>
      <c r="B50" s="192">
        <v>0.79166666666666663</v>
      </c>
      <c r="C50" s="193">
        <v>0.8125</v>
      </c>
      <c r="D50" s="194">
        <v>30.000000000000053</v>
      </c>
      <c r="E50" s="189" t="s">
        <v>920</v>
      </c>
      <c r="F50" s="190"/>
      <c r="G50" s="189" t="s">
        <v>917</v>
      </c>
      <c r="H50" s="190" t="s">
        <v>513</v>
      </c>
      <c r="I50" s="190" t="s">
        <v>550</v>
      </c>
      <c r="J50" s="190" t="s">
        <v>427</v>
      </c>
    </row>
    <row r="51" spans="1:10" s="189" customFormat="1" ht="30" x14ac:dyDescent="0.25">
      <c r="A51" s="195">
        <v>43864</v>
      </c>
      <c r="B51" s="192">
        <v>0.86805555555555547</v>
      </c>
      <c r="C51" s="193">
        <v>0.97222222222222221</v>
      </c>
      <c r="D51" s="194">
        <v>150.00000000000011</v>
      </c>
      <c r="E51" s="189" t="s">
        <v>921</v>
      </c>
      <c r="F51" s="190"/>
      <c r="G51" s="189" t="s">
        <v>917</v>
      </c>
      <c r="H51" s="190" t="s">
        <v>507</v>
      </c>
      <c r="I51" s="190" t="s">
        <v>633</v>
      </c>
      <c r="J51" s="190" t="s">
        <v>427</v>
      </c>
    </row>
    <row r="52" spans="1:10" s="189" customFormat="1" ht="30" x14ac:dyDescent="0.25">
      <c r="A52" s="195">
        <v>43866</v>
      </c>
      <c r="B52" s="192">
        <v>0.84722222222222221</v>
      </c>
      <c r="C52" s="193">
        <v>0.86805555555555547</v>
      </c>
      <c r="D52" s="194">
        <v>29.999999999999893</v>
      </c>
      <c r="E52" s="189" t="s">
        <v>922</v>
      </c>
      <c r="F52" s="190">
        <v>2</v>
      </c>
      <c r="G52" s="189" t="s">
        <v>917</v>
      </c>
      <c r="H52" s="190" t="s">
        <v>507</v>
      </c>
      <c r="I52" s="190" t="s">
        <v>527</v>
      </c>
      <c r="J52" s="190" t="s">
        <v>427</v>
      </c>
    </row>
    <row r="53" spans="1:10" s="189" customFormat="1" x14ac:dyDescent="0.25">
      <c r="A53" s="195">
        <v>43866</v>
      </c>
      <c r="B53" s="192">
        <v>0.95833333333333337</v>
      </c>
      <c r="C53" s="193">
        <v>0</v>
      </c>
      <c r="D53" s="194">
        <v>59.999999999999943</v>
      </c>
      <c r="E53" s="189" t="s">
        <v>923</v>
      </c>
      <c r="F53" s="190">
        <v>2</v>
      </c>
      <c r="G53" s="189" t="s">
        <v>917</v>
      </c>
      <c r="H53" s="190" t="s">
        <v>507</v>
      </c>
      <c r="I53" s="190" t="s">
        <v>531</v>
      </c>
      <c r="J53" s="190" t="s">
        <v>427</v>
      </c>
    </row>
    <row r="54" spans="1:10" s="189" customFormat="1" x14ac:dyDescent="0.25">
      <c r="A54" s="195">
        <v>43867</v>
      </c>
      <c r="B54" s="192">
        <v>4.1666666666666664E-2</v>
      </c>
      <c r="C54" s="193">
        <v>6.25E-2</v>
      </c>
      <c r="D54" s="194">
        <v>30</v>
      </c>
      <c r="E54" s="189" t="s">
        <v>924</v>
      </c>
      <c r="F54" s="190">
        <v>2</v>
      </c>
      <c r="G54" s="189" t="s">
        <v>917</v>
      </c>
      <c r="H54" s="190" t="s">
        <v>507</v>
      </c>
      <c r="I54" s="190" t="s">
        <v>531</v>
      </c>
      <c r="J54" s="190" t="s">
        <v>427</v>
      </c>
    </row>
    <row r="55" spans="1:10" s="189" customFormat="1" x14ac:dyDescent="0.25">
      <c r="A55" s="195">
        <v>43869</v>
      </c>
      <c r="B55" s="192">
        <v>0.90625</v>
      </c>
      <c r="C55" s="193">
        <v>0.91666666666666663</v>
      </c>
      <c r="D55" s="194">
        <v>14.999999999999947</v>
      </c>
      <c r="E55" s="189" t="s">
        <v>925</v>
      </c>
      <c r="F55" s="190"/>
      <c r="G55" s="189" t="s">
        <v>926</v>
      </c>
      <c r="H55" s="190" t="s">
        <v>513</v>
      </c>
      <c r="I55" s="190" t="s">
        <v>833</v>
      </c>
      <c r="J55" s="190" t="s">
        <v>427</v>
      </c>
    </row>
    <row r="56" spans="1:10" s="189" customFormat="1" x14ac:dyDescent="0.25">
      <c r="A56" s="195">
        <v>43869</v>
      </c>
      <c r="B56" s="192">
        <v>7.9861111111111105E-2</v>
      </c>
      <c r="C56" s="193">
        <v>9.0277777777777776E-2</v>
      </c>
      <c r="D56" s="194">
        <v>15.000000000000007</v>
      </c>
      <c r="E56" s="189" t="s">
        <v>927</v>
      </c>
      <c r="F56" s="190"/>
      <c r="G56" s="189" t="s">
        <v>926</v>
      </c>
      <c r="H56" s="190" t="s">
        <v>513</v>
      </c>
      <c r="I56" s="190" t="s">
        <v>514</v>
      </c>
      <c r="J56" s="190" t="s">
        <v>427</v>
      </c>
    </row>
    <row r="57" spans="1:10" s="189" customFormat="1" x14ac:dyDescent="0.25">
      <c r="A57" s="195">
        <v>43870</v>
      </c>
      <c r="B57" s="192">
        <v>0.97569444444444453</v>
      </c>
      <c r="C57" s="193">
        <v>3.472222222222222E-3</v>
      </c>
      <c r="D57" s="194">
        <v>39.999999999999879</v>
      </c>
      <c r="E57" s="189" t="s">
        <v>928</v>
      </c>
      <c r="F57" s="190"/>
      <c r="G57" s="189" t="s">
        <v>926</v>
      </c>
      <c r="H57" s="190" t="s">
        <v>507</v>
      </c>
      <c r="I57" s="190" t="s">
        <v>633</v>
      </c>
      <c r="J57" s="190" t="s">
        <v>427</v>
      </c>
    </row>
    <row r="58" spans="1:10" s="189" customFormat="1" ht="30" x14ac:dyDescent="0.25">
      <c r="A58" s="195">
        <v>43871</v>
      </c>
      <c r="B58" s="192">
        <v>0.54166666666666663</v>
      </c>
      <c r="C58" s="193">
        <v>0.5625</v>
      </c>
      <c r="D58" s="194">
        <v>30.000000000000053</v>
      </c>
      <c r="E58" s="189" t="s">
        <v>929</v>
      </c>
      <c r="F58" s="190"/>
      <c r="G58" s="189" t="s">
        <v>930</v>
      </c>
      <c r="H58" s="190" t="s">
        <v>513</v>
      </c>
      <c r="I58" s="190" t="s">
        <v>514</v>
      </c>
      <c r="J58" s="190" t="s">
        <v>427</v>
      </c>
    </row>
    <row r="59" spans="1:10" s="189" customFormat="1" x14ac:dyDescent="0.25">
      <c r="A59" s="195">
        <v>43873</v>
      </c>
      <c r="B59" s="192">
        <v>0</v>
      </c>
      <c r="C59" s="193">
        <v>0.10416666666666667</v>
      </c>
      <c r="D59" s="194">
        <v>150</v>
      </c>
      <c r="E59" s="189" t="s">
        <v>931</v>
      </c>
      <c r="F59" s="190"/>
      <c r="H59" s="190" t="s">
        <v>507</v>
      </c>
      <c r="I59" s="190" t="s">
        <v>633</v>
      </c>
      <c r="J59" s="190" t="s">
        <v>427</v>
      </c>
    </row>
    <row r="60" spans="1:10" s="189" customFormat="1" ht="30" x14ac:dyDescent="0.25">
      <c r="A60" s="195">
        <v>43874</v>
      </c>
      <c r="B60" s="192">
        <v>0.58333333333333337</v>
      </c>
      <c r="C60" s="193">
        <v>0.64583333333333337</v>
      </c>
      <c r="D60" s="194">
        <v>90</v>
      </c>
      <c r="E60" s="189" t="s">
        <v>932</v>
      </c>
      <c r="F60" s="190"/>
      <c r="G60" s="189" t="s">
        <v>933</v>
      </c>
      <c r="H60" s="190" t="s">
        <v>556</v>
      </c>
      <c r="I60" s="190" t="s">
        <v>492</v>
      </c>
      <c r="J60" s="190" t="s">
        <v>427</v>
      </c>
    </row>
    <row r="61" spans="1:10" s="189" customFormat="1" ht="30" x14ac:dyDescent="0.25">
      <c r="A61" s="195">
        <v>43874</v>
      </c>
      <c r="B61" s="192">
        <v>0.66666666666666663</v>
      </c>
      <c r="C61" s="193">
        <v>0.75</v>
      </c>
      <c r="D61" s="194">
        <v>120.00000000000006</v>
      </c>
      <c r="E61" s="189" t="s">
        <v>934</v>
      </c>
      <c r="F61" s="190"/>
      <c r="G61" s="189" t="s">
        <v>933</v>
      </c>
      <c r="H61" s="190" t="s">
        <v>513</v>
      </c>
      <c r="I61" s="190" t="s">
        <v>833</v>
      </c>
      <c r="J61" s="190" t="s">
        <v>427</v>
      </c>
    </row>
    <row r="62" spans="1:10" s="189" customFormat="1" x14ac:dyDescent="0.25">
      <c r="A62" s="195">
        <v>43874</v>
      </c>
      <c r="B62" s="192">
        <v>8.3333333333333329E-2</v>
      </c>
      <c r="C62" s="193">
        <v>0.1875</v>
      </c>
      <c r="D62" s="194">
        <v>150</v>
      </c>
      <c r="E62" s="189" t="s">
        <v>935</v>
      </c>
      <c r="F62" s="190"/>
      <c r="H62" s="190" t="s">
        <v>507</v>
      </c>
      <c r="I62" s="190" t="s">
        <v>633</v>
      </c>
      <c r="J62" s="190" t="s">
        <v>427</v>
      </c>
    </row>
    <row r="63" spans="1:10" s="189" customFormat="1" x14ac:dyDescent="0.25">
      <c r="A63" s="195">
        <v>43874</v>
      </c>
      <c r="B63" s="192">
        <v>7.2916666666666671E-2</v>
      </c>
      <c r="C63" s="193">
        <v>9.375E-2</v>
      </c>
      <c r="D63" s="194">
        <v>29.999999999999993</v>
      </c>
      <c r="E63" s="189" t="s">
        <v>936</v>
      </c>
      <c r="F63" s="190"/>
      <c r="G63" s="189" t="s">
        <v>926</v>
      </c>
      <c r="H63" s="190" t="s">
        <v>513</v>
      </c>
      <c r="I63" s="190" t="s">
        <v>514</v>
      </c>
      <c r="J63" s="190" t="s">
        <v>427</v>
      </c>
    </row>
    <row r="64" spans="1:10" s="189" customFormat="1" x14ac:dyDescent="0.25">
      <c r="A64" s="195">
        <v>43874</v>
      </c>
      <c r="B64" s="192">
        <v>0.75</v>
      </c>
      <c r="C64" s="193">
        <v>0.25</v>
      </c>
      <c r="D64" s="194">
        <v>720</v>
      </c>
      <c r="E64" s="189" t="s">
        <v>937</v>
      </c>
      <c r="F64" s="190">
        <v>1</v>
      </c>
      <c r="G64" s="189" t="s">
        <v>926</v>
      </c>
      <c r="H64" s="190" t="s">
        <v>513</v>
      </c>
      <c r="I64" s="190" t="s">
        <v>833</v>
      </c>
      <c r="J64" s="190" t="s">
        <v>427</v>
      </c>
    </row>
    <row r="65" spans="1:10" s="189" customFormat="1" ht="30" x14ac:dyDescent="0.25">
      <c r="A65" s="195">
        <v>43875</v>
      </c>
      <c r="B65" s="192">
        <v>0.25</v>
      </c>
      <c r="C65" s="193">
        <v>0.58333333333333337</v>
      </c>
      <c r="D65" s="194">
        <v>480</v>
      </c>
      <c r="E65" s="189" t="s">
        <v>938</v>
      </c>
      <c r="F65" s="190"/>
      <c r="G65" s="189" t="s">
        <v>939</v>
      </c>
      <c r="H65" s="190" t="s">
        <v>513</v>
      </c>
      <c r="I65" s="190" t="s">
        <v>833</v>
      </c>
      <c r="J65" s="190" t="s">
        <v>427</v>
      </c>
    </row>
    <row r="66" spans="1:10" s="189" customFormat="1" x14ac:dyDescent="0.25">
      <c r="A66" s="195">
        <v>43875</v>
      </c>
      <c r="B66" s="192">
        <v>0.97916666666666663</v>
      </c>
      <c r="C66" s="193">
        <v>6.25E-2</v>
      </c>
      <c r="D66" s="194">
        <v>120.00000000000006</v>
      </c>
      <c r="E66" s="189" t="s">
        <v>935</v>
      </c>
      <c r="F66" s="190"/>
      <c r="H66" s="190" t="s">
        <v>507</v>
      </c>
      <c r="I66" s="190" t="s">
        <v>633</v>
      </c>
      <c r="J66" s="190" t="s">
        <v>427</v>
      </c>
    </row>
    <row r="67" spans="1:10" s="189" customFormat="1" x14ac:dyDescent="0.25">
      <c r="A67" s="195">
        <v>43876</v>
      </c>
      <c r="B67" s="192">
        <v>0.9375</v>
      </c>
      <c r="C67" s="193">
        <v>6.25E-2</v>
      </c>
      <c r="D67" s="194">
        <v>180</v>
      </c>
      <c r="E67" s="189" t="s">
        <v>935</v>
      </c>
      <c r="F67" s="190"/>
      <c r="H67" s="190" t="s">
        <v>507</v>
      </c>
      <c r="I67" s="190" t="s">
        <v>633</v>
      </c>
      <c r="J67" s="190" t="s">
        <v>427</v>
      </c>
    </row>
    <row r="68" spans="1:10" s="189" customFormat="1" ht="30" x14ac:dyDescent="0.25">
      <c r="A68" s="195">
        <v>43877</v>
      </c>
      <c r="B68" s="192">
        <v>0.65625</v>
      </c>
      <c r="C68" s="193">
        <v>0.6875</v>
      </c>
      <c r="D68" s="194">
        <v>45</v>
      </c>
      <c r="E68" s="189" t="s">
        <v>940</v>
      </c>
      <c r="F68" s="190"/>
      <c r="G68" s="189" t="s">
        <v>941</v>
      </c>
      <c r="H68" s="190" t="s">
        <v>498</v>
      </c>
      <c r="I68" s="190" t="s">
        <v>498</v>
      </c>
      <c r="J68" s="190" t="s">
        <v>427</v>
      </c>
    </row>
    <row r="69" spans="1:10" s="189" customFormat="1" x14ac:dyDescent="0.25">
      <c r="A69" s="195">
        <v>43877</v>
      </c>
      <c r="B69" s="192">
        <v>0.89583333333333337</v>
      </c>
      <c r="C69" s="193">
        <v>0.9375</v>
      </c>
      <c r="D69" s="194">
        <v>59.999999999999943</v>
      </c>
      <c r="E69" s="189" t="s">
        <v>942</v>
      </c>
      <c r="F69" s="190"/>
      <c r="G69" s="189" t="s">
        <v>943</v>
      </c>
      <c r="H69" s="190" t="s">
        <v>498</v>
      </c>
      <c r="I69" s="190" t="s">
        <v>498</v>
      </c>
      <c r="J69" s="190" t="s">
        <v>427</v>
      </c>
    </row>
    <row r="70" spans="1:10" s="189" customFormat="1" ht="30" x14ac:dyDescent="0.25">
      <c r="A70" s="195">
        <v>43880</v>
      </c>
      <c r="B70" s="192">
        <v>0.54166666666666663</v>
      </c>
      <c r="C70" s="193">
        <v>0.67708333333333337</v>
      </c>
      <c r="D70" s="194">
        <v>195.00000000000011</v>
      </c>
      <c r="E70" s="189" t="s">
        <v>944</v>
      </c>
      <c r="F70" s="190"/>
      <c r="G70" s="189" t="s">
        <v>945</v>
      </c>
      <c r="H70" s="190" t="s">
        <v>484</v>
      </c>
      <c r="I70" s="190" t="s">
        <v>489</v>
      </c>
      <c r="J70" s="190" t="s">
        <v>427</v>
      </c>
    </row>
    <row r="71" spans="1:10" s="189" customFormat="1" x14ac:dyDescent="0.25">
      <c r="A71" s="195">
        <v>43880</v>
      </c>
      <c r="B71" s="192">
        <v>0.51388888888888895</v>
      </c>
      <c r="C71" s="193">
        <v>0.53472222222222221</v>
      </c>
      <c r="D71" s="194">
        <v>29.999999999999893</v>
      </c>
      <c r="E71" s="189" t="s">
        <v>946</v>
      </c>
      <c r="F71" s="190"/>
      <c r="G71" s="189" t="s">
        <v>686</v>
      </c>
      <c r="H71" s="190" t="s">
        <v>507</v>
      </c>
      <c r="I71" s="190" t="s">
        <v>633</v>
      </c>
      <c r="J71" s="190" t="s">
        <v>427</v>
      </c>
    </row>
    <row r="72" spans="1:10" s="189" customFormat="1" x14ac:dyDescent="0.25">
      <c r="A72" s="195">
        <v>43880</v>
      </c>
      <c r="B72" s="192">
        <v>0.84375</v>
      </c>
      <c r="C72" s="193">
        <v>0.85763888888888884</v>
      </c>
      <c r="D72" s="194">
        <v>19.999999999999929</v>
      </c>
      <c r="E72" s="189" t="s">
        <v>947</v>
      </c>
      <c r="F72" s="190"/>
      <c r="G72" s="189" t="s">
        <v>943</v>
      </c>
      <c r="H72" s="190" t="s">
        <v>513</v>
      </c>
      <c r="I72" s="190" t="s">
        <v>550</v>
      </c>
      <c r="J72" s="190" t="s">
        <v>427</v>
      </c>
    </row>
    <row r="73" spans="1:10" s="189" customFormat="1" ht="30" x14ac:dyDescent="0.25">
      <c r="A73" s="195">
        <v>43881</v>
      </c>
      <c r="B73" s="192">
        <v>0.33333333333333331</v>
      </c>
      <c r="C73" s="193">
        <v>0.52083333333333337</v>
      </c>
      <c r="D73" s="194">
        <v>270.00000000000011</v>
      </c>
      <c r="E73" s="189" t="s">
        <v>948</v>
      </c>
      <c r="F73" s="190"/>
      <c r="G73" s="189" t="s">
        <v>949</v>
      </c>
      <c r="H73" s="190" t="s">
        <v>479</v>
      </c>
      <c r="I73" s="190" t="s">
        <v>489</v>
      </c>
      <c r="J73" s="190" t="s">
        <v>427</v>
      </c>
    </row>
    <row r="74" spans="1:10" s="189" customFormat="1" ht="30" x14ac:dyDescent="0.25">
      <c r="A74" s="195">
        <v>43881</v>
      </c>
      <c r="B74" s="192"/>
      <c r="C74" s="193"/>
      <c r="D74" s="194" t="s">
        <v>950</v>
      </c>
      <c r="E74" s="189" t="s">
        <v>951</v>
      </c>
      <c r="F74" s="190"/>
      <c r="G74" s="189" t="s">
        <v>952</v>
      </c>
      <c r="H74" s="190" t="s">
        <v>507</v>
      </c>
      <c r="I74" s="190" t="s">
        <v>633</v>
      </c>
      <c r="J74" s="190" t="s">
        <v>427</v>
      </c>
    </row>
    <row r="75" spans="1:10" s="189" customFormat="1" x14ac:dyDescent="0.25">
      <c r="A75" s="195">
        <v>43882</v>
      </c>
      <c r="B75" s="192"/>
      <c r="C75" s="193"/>
      <c r="D75" s="194" t="s">
        <v>950</v>
      </c>
      <c r="E75" s="189" t="s">
        <v>953</v>
      </c>
      <c r="F75" s="190"/>
      <c r="G75" s="189" t="s">
        <v>943</v>
      </c>
      <c r="H75" s="190" t="s">
        <v>507</v>
      </c>
      <c r="I75" s="190" t="s">
        <v>633</v>
      </c>
      <c r="J75" s="190" t="s">
        <v>427</v>
      </c>
    </row>
    <row r="76" spans="1:10" s="189" customFormat="1" x14ac:dyDescent="0.25">
      <c r="A76" s="195">
        <v>43882</v>
      </c>
      <c r="B76" s="192">
        <v>0.63888888888888895</v>
      </c>
      <c r="C76" s="193">
        <v>0.65277777777777779</v>
      </c>
      <c r="D76" s="194">
        <v>19.999999999999929</v>
      </c>
      <c r="E76" s="189" t="s">
        <v>954</v>
      </c>
      <c r="F76" s="190"/>
      <c r="G76" s="189" t="s">
        <v>955</v>
      </c>
      <c r="H76" s="190" t="s">
        <v>513</v>
      </c>
      <c r="I76" s="190" t="s">
        <v>620</v>
      </c>
      <c r="J76" s="190" t="s">
        <v>427</v>
      </c>
    </row>
    <row r="77" spans="1:10" s="189" customFormat="1" x14ac:dyDescent="0.25">
      <c r="A77" s="195">
        <v>43882</v>
      </c>
      <c r="B77" s="192">
        <v>6.25E-2</v>
      </c>
      <c r="C77" s="193">
        <v>8.3333333333333329E-2</v>
      </c>
      <c r="D77" s="194">
        <v>29.999999999999993</v>
      </c>
      <c r="E77" s="189" t="s">
        <v>956</v>
      </c>
      <c r="F77" s="190"/>
      <c r="G77" s="189" t="s">
        <v>943</v>
      </c>
      <c r="H77" s="190" t="s">
        <v>513</v>
      </c>
      <c r="I77" s="190" t="s">
        <v>514</v>
      </c>
      <c r="J77" s="190" t="s">
        <v>427</v>
      </c>
    </row>
    <row r="78" spans="1:10" s="189" customFormat="1" x14ac:dyDescent="0.25">
      <c r="A78" s="195">
        <v>43883</v>
      </c>
      <c r="B78" s="192">
        <v>0.54166666666666663</v>
      </c>
      <c r="C78" s="193">
        <v>0.5625</v>
      </c>
      <c r="D78" s="194">
        <v>30.000000000000053</v>
      </c>
      <c r="E78" s="189" t="s">
        <v>957</v>
      </c>
      <c r="F78" s="190"/>
      <c r="G78" s="189" t="s">
        <v>486</v>
      </c>
      <c r="H78" s="190" t="s">
        <v>513</v>
      </c>
      <c r="I78" s="190" t="s">
        <v>514</v>
      </c>
      <c r="J78" s="190" t="s">
        <v>427</v>
      </c>
    </row>
    <row r="79" spans="1:10" s="189" customFormat="1" ht="30" x14ac:dyDescent="0.25">
      <c r="A79" s="195">
        <v>43883</v>
      </c>
      <c r="B79" s="192"/>
      <c r="C79" s="193"/>
      <c r="D79" s="194" t="s">
        <v>950</v>
      </c>
      <c r="E79" s="189" t="s">
        <v>958</v>
      </c>
      <c r="F79" s="190"/>
      <c r="G79" s="189" t="s">
        <v>959</v>
      </c>
      <c r="H79" s="190" t="s">
        <v>507</v>
      </c>
      <c r="I79" s="190" t="s">
        <v>633</v>
      </c>
      <c r="J79" s="190" t="s">
        <v>427</v>
      </c>
    </row>
    <row r="80" spans="1:10" s="189" customFormat="1" x14ac:dyDescent="0.25">
      <c r="A80" s="195">
        <v>43884</v>
      </c>
      <c r="B80" s="192">
        <v>0.90277777777777779</v>
      </c>
      <c r="C80" s="193">
        <v>0</v>
      </c>
      <c r="D80" s="194">
        <v>139.99999999999997</v>
      </c>
      <c r="E80" s="189" t="s">
        <v>960</v>
      </c>
      <c r="F80" s="190"/>
      <c r="G80" s="189" t="s">
        <v>943</v>
      </c>
      <c r="H80" s="190" t="s">
        <v>479</v>
      </c>
      <c r="I80" s="190" t="s">
        <v>492</v>
      </c>
      <c r="J80" s="190" t="s">
        <v>427</v>
      </c>
    </row>
    <row r="81" spans="1:10" s="189" customFormat="1" x14ac:dyDescent="0.25">
      <c r="A81" s="195">
        <v>43884</v>
      </c>
      <c r="B81" s="192">
        <v>0.25</v>
      </c>
      <c r="C81" s="193">
        <v>0.83333333333333337</v>
      </c>
      <c r="D81" s="194">
        <v>840</v>
      </c>
      <c r="E81" s="189" t="s">
        <v>961</v>
      </c>
      <c r="F81" s="190"/>
      <c r="G81" s="189" t="s">
        <v>962</v>
      </c>
      <c r="H81" s="190" t="s">
        <v>507</v>
      </c>
      <c r="I81" s="190" t="s">
        <v>633</v>
      </c>
      <c r="J81" s="190" t="s">
        <v>427</v>
      </c>
    </row>
    <row r="82" spans="1:10" s="189" customFormat="1" x14ac:dyDescent="0.25">
      <c r="A82" s="195">
        <v>43885</v>
      </c>
      <c r="B82" s="192">
        <v>0.27777777777777779</v>
      </c>
      <c r="C82" s="193">
        <v>0.2986111111111111</v>
      </c>
      <c r="D82" s="194">
        <v>29.999999999999972</v>
      </c>
      <c r="E82" s="189" t="s">
        <v>963</v>
      </c>
      <c r="F82" s="190"/>
      <c r="G82" s="189" t="s">
        <v>964</v>
      </c>
      <c r="H82" s="190" t="s">
        <v>479</v>
      </c>
      <c r="I82" s="190" t="s">
        <v>492</v>
      </c>
      <c r="J82" s="190" t="s">
        <v>427</v>
      </c>
    </row>
    <row r="83" spans="1:10" s="189" customFormat="1" x14ac:dyDescent="0.25">
      <c r="A83" s="195">
        <v>43885</v>
      </c>
      <c r="B83" s="192">
        <v>0.375</v>
      </c>
      <c r="C83" s="193">
        <v>0.41666666666666669</v>
      </c>
      <c r="D83" s="194">
        <v>60.000000000000028</v>
      </c>
      <c r="E83" s="189" t="s">
        <v>965</v>
      </c>
      <c r="F83" s="190"/>
      <c r="G83" s="189" t="s">
        <v>966</v>
      </c>
      <c r="H83" s="190" t="s">
        <v>513</v>
      </c>
      <c r="I83" s="190" t="s">
        <v>514</v>
      </c>
      <c r="J83" s="190" t="s">
        <v>427</v>
      </c>
    </row>
    <row r="84" spans="1:10" s="189" customFormat="1" x14ac:dyDescent="0.25">
      <c r="A84" s="195">
        <v>43885</v>
      </c>
      <c r="B84" s="192">
        <v>8.3333333333333329E-2</v>
      </c>
      <c r="C84" s="193">
        <v>9.375E-2</v>
      </c>
      <c r="D84" s="194">
        <v>15.000000000000007</v>
      </c>
      <c r="E84" s="189" t="s">
        <v>881</v>
      </c>
      <c r="F84" s="190"/>
      <c r="G84" s="189" t="s">
        <v>943</v>
      </c>
      <c r="H84" s="190" t="s">
        <v>513</v>
      </c>
      <c r="I84" s="190" t="s">
        <v>550</v>
      </c>
      <c r="J84" s="190" t="s">
        <v>427</v>
      </c>
    </row>
    <row r="85" spans="1:10" s="189" customFormat="1" x14ac:dyDescent="0.25">
      <c r="A85" s="195">
        <v>43886</v>
      </c>
      <c r="B85" s="192">
        <v>0.95833333333333337</v>
      </c>
      <c r="C85" s="193">
        <v>7.6388888888888895E-2</v>
      </c>
      <c r="D85" s="194">
        <v>169.99999999999994</v>
      </c>
      <c r="E85" s="189" t="s">
        <v>935</v>
      </c>
      <c r="F85" s="190"/>
      <c r="H85" s="190" t="s">
        <v>507</v>
      </c>
      <c r="I85" s="190" t="s">
        <v>633</v>
      </c>
      <c r="J85" s="190" t="s">
        <v>427</v>
      </c>
    </row>
    <row r="86" spans="1:10" s="189" customFormat="1" x14ac:dyDescent="0.25">
      <c r="A86" s="172">
        <v>43887</v>
      </c>
      <c r="B86" s="115">
        <v>0</v>
      </c>
      <c r="C86" s="116">
        <v>8.3333333333333329E-2</v>
      </c>
      <c r="D86" s="122">
        <v>120</v>
      </c>
      <c r="E86" s="189" t="s">
        <v>935</v>
      </c>
      <c r="F86" s="190"/>
      <c r="H86" s="190" t="s">
        <v>507</v>
      </c>
      <c r="I86" s="190" t="s">
        <v>633</v>
      </c>
      <c r="J86" s="190" t="s">
        <v>427</v>
      </c>
    </row>
    <row r="87" spans="1:10" s="189" customFormat="1" ht="30" x14ac:dyDescent="0.25">
      <c r="A87" s="195">
        <v>43888</v>
      </c>
      <c r="B87" s="192">
        <v>0.3125</v>
      </c>
      <c r="C87" s="193">
        <v>0.47916666666666669</v>
      </c>
      <c r="D87" s="194">
        <v>240</v>
      </c>
      <c r="E87" s="189" t="s">
        <v>967</v>
      </c>
      <c r="F87" s="190"/>
      <c r="G87" s="189" t="s">
        <v>968</v>
      </c>
      <c r="H87" s="190" t="s">
        <v>507</v>
      </c>
      <c r="I87" s="190" t="s">
        <v>633</v>
      </c>
      <c r="J87" s="190" t="s">
        <v>427</v>
      </c>
    </row>
    <row r="88" spans="1:10" s="189" customFormat="1" x14ac:dyDescent="0.25">
      <c r="A88" s="195">
        <v>43888</v>
      </c>
      <c r="B88" s="192">
        <v>0.54166666666666663</v>
      </c>
      <c r="C88" s="193">
        <v>0.61458333333333337</v>
      </c>
      <c r="D88" s="194">
        <v>105.00000000000011</v>
      </c>
      <c r="E88" s="189" t="s">
        <v>969</v>
      </c>
      <c r="F88" s="190"/>
      <c r="H88" s="190" t="s">
        <v>507</v>
      </c>
      <c r="I88" s="190" t="s">
        <v>633</v>
      </c>
      <c r="J88" s="190" t="s">
        <v>427</v>
      </c>
    </row>
    <row r="89" spans="1:10" s="189" customFormat="1" x14ac:dyDescent="0.25">
      <c r="A89" s="172">
        <v>43889</v>
      </c>
      <c r="B89" s="115">
        <v>0.77777777777777779</v>
      </c>
      <c r="C89" s="116">
        <v>0.79861111111111116</v>
      </c>
      <c r="D89" s="122">
        <v>30.000000000000053</v>
      </c>
      <c r="E89" s="189" t="s">
        <v>970</v>
      </c>
      <c r="F89" s="190"/>
      <c r="H89" s="190" t="s">
        <v>507</v>
      </c>
      <c r="I89" s="190" t="s">
        <v>527</v>
      </c>
      <c r="J89" s="190" t="s">
        <v>427</v>
      </c>
    </row>
    <row r="90" spans="1:10" s="189" customFormat="1" x14ac:dyDescent="0.25">
      <c r="A90" s="172">
        <v>43890</v>
      </c>
      <c r="B90" s="115">
        <v>0</v>
      </c>
      <c r="C90" s="116">
        <v>8.3333333333333329E-2</v>
      </c>
      <c r="D90" s="122">
        <v>120</v>
      </c>
      <c r="E90" s="189" t="s">
        <v>971</v>
      </c>
      <c r="F90" s="190"/>
      <c r="G90" s="189" t="s">
        <v>972</v>
      </c>
      <c r="H90" s="190" t="s">
        <v>507</v>
      </c>
      <c r="I90" s="190" t="s">
        <v>527</v>
      </c>
      <c r="J90" s="190" t="s">
        <v>427</v>
      </c>
    </row>
    <row r="91" spans="1:10" s="189" customFormat="1" x14ac:dyDescent="0.25">
      <c r="A91" s="195">
        <v>43892</v>
      </c>
      <c r="B91" s="192">
        <v>0.8125</v>
      </c>
      <c r="C91" s="193">
        <v>0.83333333333333337</v>
      </c>
      <c r="D91" s="194">
        <v>30.000000000000053</v>
      </c>
      <c r="E91" s="189" t="s">
        <v>973</v>
      </c>
      <c r="F91" s="190">
        <v>1</v>
      </c>
      <c r="G91" s="189" t="s">
        <v>972</v>
      </c>
      <c r="H91" s="190" t="s">
        <v>507</v>
      </c>
      <c r="I91" s="190" t="s">
        <v>633</v>
      </c>
      <c r="J91" s="190" t="s">
        <v>427</v>
      </c>
    </row>
    <row r="92" spans="1:10" s="189" customFormat="1" x14ac:dyDescent="0.25">
      <c r="A92" s="195">
        <v>43893</v>
      </c>
      <c r="B92" s="192">
        <v>0.85416666666666663</v>
      </c>
      <c r="C92" s="193">
        <v>0.86458333333333337</v>
      </c>
      <c r="D92" s="194">
        <v>15.000000000000107</v>
      </c>
      <c r="E92" s="189" t="s">
        <v>973</v>
      </c>
      <c r="F92" s="190">
        <v>1</v>
      </c>
      <c r="G92" s="189" t="s">
        <v>972</v>
      </c>
      <c r="H92" s="190" t="s">
        <v>507</v>
      </c>
      <c r="I92" s="190" t="s">
        <v>633</v>
      </c>
      <c r="J92" s="190" t="s">
        <v>427</v>
      </c>
    </row>
    <row r="93" spans="1:10" s="189" customFormat="1" x14ac:dyDescent="0.25">
      <c r="A93" s="195">
        <v>43894</v>
      </c>
      <c r="B93" s="192">
        <v>0.28125</v>
      </c>
      <c r="C93" s="193">
        <v>0.2951388888888889</v>
      </c>
      <c r="D93" s="194">
        <v>20.000000000000007</v>
      </c>
      <c r="E93" s="189" t="s">
        <v>974</v>
      </c>
      <c r="F93" s="190"/>
      <c r="G93" s="189" t="s">
        <v>596</v>
      </c>
      <c r="H93" s="190" t="s">
        <v>507</v>
      </c>
      <c r="I93" s="190" t="s">
        <v>527</v>
      </c>
      <c r="J93" s="190" t="s">
        <v>427</v>
      </c>
    </row>
    <row r="94" spans="1:10" s="189" customFormat="1" x14ac:dyDescent="0.25">
      <c r="A94" s="195">
        <v>43897</v>
      </c>
      <c r="B94" s="192">
        <v>0.77083333333333337</v>
      </c>
      <c r="C94" s="193">
        <v>0.8125</v>
      </c>
      <c r="D94" s="194">
        <v>59.999999999999943</v>
      </c>
      <c r="E94" s="189" t="s">
        <v>975</v>
      </c>
      <c r="F94" s="190"/>
      <c r="G94" s="189" t="s">
        <v>972</v>
      </c>
      <c r="H94" s="190" t="s">
        <v>513</v>
      </c>
      <c r="I94" s="190" t="s">
        <v>514</v>
      </c>
      <c r="J94" s="190" t="s">
        <v>427</v>
      </c>
    </row>
    <row r="95" spans="1:10" s="189" customFormat="1" ht="30" x14ac:dyDescent="0.25">
      <c r="A95" s="195">
        <v>43897</v>
      </c>
      <c r="B95" s="192">
        <v>0.9375</v>
      </c>
      <c r="C95" s="193">
        <v>0.98611111111111116</v>
      </c>
      <c r="D95" s="194">
        <v>70.000000000000071</v>
      </c>
      <c r="E95" s="189" t="s">
        <v>976</v>
      </c>
      <c r="F95" s="190"/>
      <c r="G95" s="189" t="s">
        <v>972</v>
      </c>
      <c r="H95" s="190" t="s">
        <v>513</v>
      </c>
      <c r="I95" s="190" t="s">
        <v>833</v>
      </c>
      <c r="J95" s="190" t="s">
        <v>427</v>
      </c>
    </row>
    <row r="96" spans="1:10" s="189" customFormat="1" x14ac:dyDescent="0.25">
      <c r="A96" s="195">
        <v>43898</v>
      </c>
      <c r="B96" s="192">
        <v>0.29166666666666669</v>
      </c>
      <c r="C96" s="193">
        <v>0.30555555555555552</v>
      </c>
      <c r="D96" s="194">
        <v>19.999999999999929</v>
      </c>
      <c r="E96" s="189" t="s">
        <v>977</v>
      </c>
      <c r="F96" s="190"/>
      <c r="G96" s="189" t="s">
        <v>978</v>
      </c>
      <c r="H96" s="190" t="s">
        <v>513</v>
      </c>
      <c r="I96" s="190" t="s">
        <v>550</v>
      </c>
      <c r="J96" s="190" t="s">
        <v>427</v>
      </c>
    </row>
    <row r="97" spans="1:11" s="189" customFormat="1" x14ac:dyDescent="0.25">
      <c r="A97" s="195">
        <v>43900</v>
      </c>
      <c r="B97" s="192">
        <v>0.45833333333333331</v>
      </c>
      <c r="C97" s="193">
        <v>0.47916666666666669</v>
      </c>
      <c r="D97" s="194">
        <v>30.000000000000053</v>
      </c>
      <c r="E97" s="189" t="s">
        <v>979</v>
      </c>
      <c r="F97" s="190"/>
      <c r="G97" s="189" t="s">
        <v>980</v>
      </c>
      <c r="H97" s="190" t="s">
        <v>513</v>
      </c>
      <c r="I97" s="190" t="s">
        <v>514</v>
      </c>
      <c r="J97" s="190" t="s">
        <v>427</v>
      </c>
    </row>
    <row r="98" spans="1:11" s="189" customFormat="1" x14ac:dyDescent="0.25">
      <c r="A98" s="195">
        <v>43900</v>
      </c>
      <c r="B98" s="192">
        <v>0.875</v>
      </c>
      <c r="C98" s="193">
        <v>0.89583333333333337</v>
      </c>
      <c r="D98" s="194">
        <v>30.000000000000053</v>
      </c>
      <c r="E98" s="189" t="s">
        <v>981</v>
      </c>
      <c r="F98" s="190"/>
      <c r="G98" s="189" t="s">
        <v>972</v>
      </c>
      <c r="H98" s="190" t="s">
        <v>513</v>
      </c>
      <c r="I98" s="190" t="s">
        <v>514</v>
      </c>
      <c r="J98" s="190" t="s">
        <v>427</v>
      </c>
    </row>
    <row r="99" spans="1:11" s="189" customFormat="1" x14ac:dyDescent="0.25">
      <c r="A99" s="195">
        <v>43901</v>
      </c>
      <c r="B99" s="192">
        <v>0.60416666666666663</v>
      </c>
      <c r="C99" s="193">
        <v>0.63541666666666663</v>
      </c>
      <c r="D99" s="194">
        <v>45</v>
      </c>
      <c r="E99" s="189" t="s">
        <v>982</v>
      </c>
      <c r="F99" s="190"/>
      <c r="G99" s="189" t="s">
        <v>983</v>
      </c>
      <c r="H99" s="190" t="s">
        <v>484</v>
      </c>
      <c r="I99" s="190" t="s">
        <v>480</v>
      </c>
      <c r="J99" s="190" t="s">
        <v>427</v>
      </c>
    </row>
    <row r="100" spans="1:11" s="189" customFormat="1" x14ac:dyDescent="0.25">
      <c r="A100" s="195">
        <v>43902</v>
      </c>
      <c r="B100" s="192">
        <v>0.46527777777777773</v>
      </c>
      <c r="C100" s="193">
        <v>0.47916666666666669</v>
      </c>
      <c r="D100" s="194">
        <v>20.000000000000089</v>
      </c>
      <c r="E100" s="189" t="s">
        <v>984</v>
      </c>
      <c r="F100" s="190"/>
      <c r="G100" s="189" t="s">
        <v>491</v>
      </c>
      <c r="H100" s="190" t="s">
        <v>513</v>
      </c>
      <c r="I100" s="190" t="s">
        <v>519</v>
      </c>
      <c r="J100" s="190" t="s">
        <v>427</v>
      </c>
    </row>
    <row r="101" spans="1:11" s="189" customFormat="1" x14ac:dyDescent="0.25">
      <c r="A101" s="195">
        <v>43902</v>
      </c>
      <c r="B101" s="192">
        <v>0.70833333333333337</v>
      </c>
      <c r="C101" s="193">
        <v>0.71875</v>
      </c>
      <c r="D101" s="194">
        <v>14.999999999999947</v>
      </c>
      <c r="E101" s="189" t="s">
        <v>985</v>
      </c>
      <c r="F101" s="190"/>
      <c r="G101" s="189" t="s">
        <v>986</v>
      </c>
      <c r="H101" s="190" t="s">
        <v>507</v>
      </c>
      <c r="I101" s="190" t="s">
        <v>527</v>
      </c>
      <c r="J101" s="190" t="s">
        <v>427</v>
      </c>
      <c r="K101" s="267"/>
    </row>
    <row r="102" spans="1:11" s="189" customFormat="1" x14ac:dyDescent="0.25">
      <c r="A102" s="195">
        <v>43905</v>
      </c>
      <c r="B102" s="192">
        <v>0.3125</v>
      </c>
      <c r="C102" s="193">
        <v>0.33333333333333331</v>
      </c>
      <c r="D102" s="194">
        <v>29.999999999999972</v>
      </c>
      <c r="E102" s="189" t="s">
        <v>987</v>
      </c>
      <c r="F102" s="190"/>
      <c r="G102" s="189" t="s">
        <v>558</v>
      </c>
      <c r="H102" s="190" t="s">
        <v>513</v>
      </c>
      <c r="I102" s="190" t="s">
        <v>514</v>
      </c>
      <c r="J102" s="190" t="s">
        <v>427</v>
      </c>
    </row>
    <row r="103" spans="1:11" s="189" customFormat="1" ht="30" x14ac:dyDescent="0.25">
      <c r="A103" s="195">
        <v>43905</v>
      </c>
      <c r="B103" s="192">
        <v>0.5</v>
      </c>
      <c r="C103" s="193">
        <v>0.52777777777777779</v>
      </c>
      <c r="D103" s="194">
        <v>40.000000000000014</v>
      </c>
      <c r="E103" s="189" t="s">
        <v>988</v>
      </c>
      <c r="F103" s="190"/>
      <c r="G103" s="189" t="s">
        <v>989</v>
      </c>
      <c r="H103" s="190" t="s">
        <v>495</v>
      </c>
      <c r="I103" s="190" t="s">
        <v>492</v>
      </c>
      <c r="J103" s="190" t="s">
        <v>427</v>
      </c>
    </row>
    <row r="104" spans="1:11" s="189" customFormat="1" x14ac:dyDescent="0.25">
      <c r="A104" s="195">
        <v>43904</v>
      </c>
      <c r="B104" s="192">
        <v>0.16666666666666666</v>
      </c>
      <c r="C104" s="193">
        <v>0.25</v>
      </c>
      <c r="D104" s="194">
        <v>120</v>
      </c>
      <c r="E104" s="189" t="s">
        <v>990</v>
      </c>
      <c r="F104" s="190"/>
      <c r="G104" s="189" t="s">
        <v>972</v>
      </c>
      <c r="H104" s="190" t="s">
        <v>507</v>
      </c>
      <c r="I104" s="190" t="s">
        <v>570</v>
      </c>
      <c r="J104" s="190" t="s">
        <v>427</v>
      </c>
    </row>
    <row r="105" spans="1:11" s="189" customFormat="1" x14ac:dyDescent="0.25">
      <c r="A105" s="195">
        <v>43906</v>
      </c>
      <c r="B105" s="192">
        <v>0.39583333333333331</v>
      </c>
      <c r="C105" s="193">
        <v>0.41666666666666669</v>
      </c>
      <c r="D105" s="194">
        <v>30.000000000000053</v>
      </c>
      <c r="E105" s="189" t="s">
        <v>991</v>
      </c>
      <c r="F105" s="190"/>
      <c r="G105" s="189" t="s">
        <v>992</v>
      </c>
      <c r="H105" s="190" t="s">
        <v>484</v>
      </c>
      <c r="I105" s="190" t="s">
        <v>480</v>
      </c>
      <c r="J105" s="190" t="s">
        <v>427</v>
      </c>
    </row>
    <row r="106" spans="1:11" s="189" customFormat="1" x14ac:dyDescent="0.25">
      <c r="A106" s="195">
        <v>43906</v>
      </c>
      <c r="B106" s="192">
        <v>0.10416666666666667</v>
      </c>
      <c r="C106" s="193">
        <v>0.16666666666666666</v>
      </c>
      <c r="D106" s="194">
        <v>89.999999999999972</v>
      </c>
      <c r="E106" s="189" t="s">
        <v>993</v>
      </c>
      <c r="F106" s="190"/>
      <c r="G106" s="189" t="s">
        <v>994</v>
      </c>
      <c r="H106" s="190" t="s">
        <v>498</v>
      </c>
      <c r="I106" s="190" t="s">
        <v>498</v>
      </c>
      <c r="J106" s="190" t="s">
        <v>427</v>
      </c>
    </row>
    <row r="107" spans="1:11" s="189" customFormat="1" x14ac:dyDescent="0.25">
      <c r="A107" s="195">
        <v>43909</v>
      </c>
      <c r="B107" s="192">
        <v>0.27083333333333331</v>
      </c>
      <c r="C107" s="193">
        <v>0.29166666666666669</v>
      </c>
      <c r="D107" s="194">
        <v>30.000000000000053</v>
      </c>
      <c r="E107" s="189" t="s">
        <v>995</v>
      </c>
      <c r="F107" s="190"/>
      <c r="G107" s="189" t="s">
        <v>996</v>
      </c>
      <c r="H107" s="190" t="s">
        <v>484</v>
      </c>
      <c r="I107" s="190" t="s">
        <v>492</v>
      </c>
      <c r="J107" s="190" t="s">
        <v>427</v>
      </c>
    </row>
    <row r="108" spans="1:11" s="189" customFormat="1" x14ac:dyDescent="0.25">
      <c r="A108" s="195">
        <v>43909</v>
      </c>
      <c r="B108" s="192">
        <v>0.55555555555555558</v>
      </c>
      <c r="C108" s="193">
        <v>0.56944444444444442</v>
      </c>
      <c r="D108" s="194">
        <v>19.999999999999929</v>
      </c>
      <c r="E108" s="189" t="s">
        <v>997</v>
      </c>
      <c r="F108" s="190"/>
      <c r="G108" s="189" t="s">
        <v>698</v>
      </c>
      <c r="H108" s="190" t="s">
        <v>484</v>
      </c>
      <c r="I108" s="190" t="s">
        <v>492</v>
      </c>
      <c r="J108" s="190" t="s">
        <v>427</v>
      </c>
    </row>
    <row r="109" spans="1:11" s="189" customFormat="1" x14ac:dyDescent="0.25">
      <c r="A109" s="195">
        <v>43910</v>
      </c>
      <c r="B109" s="192">
        <v>0.9375</v>
      </c>
      <c r="C109" s="193">
        <v>0.95833333333333337</v>
      </c>
      <c r="D109" s="194">
        <v>30.000000000000053</v>
      </c>
      <c r="E109" s="189" t="s">
        <v>998</v>
      </c>
      <c r="F109" s="190"/>
      <c r="G109" s="189" t="s">
        <v>999</v>
      </c>
      <c r="H109" s="190" t="s">
        <v>484</v>
      </c>
      <c r="I109" s="190" t="s">
        <v>492</v>
      </c>
      <c r="J109" s="190" t="s">
        <v>427</v>
      </c>
    </row>
    <row r="110" spans="1:11" s="189" customFormat="1" x14ac:dyDescent="0.25">
      <c r="A110" s="195">
        <v>43911</v>
      </c>
      <c r="B110" s="192">
        <v>0.27083333333333331</v>
      </c>
      <c r="C110" s="193">
        <v>0.41666666666666669</v>
      </c>
      <c r="D110" s="194">
        <v>210.00000000000006</v>
      </c>
      <c r="E110" s="189" t="s">
        <v>1000</v>
      </c>
      <c r="F110" s="190"/>
      <c r="G110" s="189" t="s">
        <v>865</v>
      </c>
      <c r="H110" s="190" t="s">
        <v>513</v>
      </c>
      <c r="I110" s="190" t="s">
        <v>582</v>
      </c>
      <c r="J110" s="190" t="s">
        <v>427</v>
      </c>
    </row>
    <row r="111" spans="1:11" s="189" customFormat="1" x14ac:dyDescent="0.25">
      <c r="A111" s="195">
        <v>43913</v>
      </c>
      <c r="B111" s="192">
        <v>0.41666666666666669</v>
      </c>
      <c r="C111" s="193">
        <v>0.4375</v>
      </c>
      <c r="D111" s="194">
        <v>29.999999999999972</v>
      </c>
      <c r="E111" s="189" t="s">
        <v>1001</v>
      </c>
      <c r="F111" s="190"/>
      <c r="G111" s="189" t="s">
        <v>1002</v>
      </c>
      <c r="H111" s="190" t="s">
        <v>513</v>
      </c>
      <c r="I111" s="190" t="s">
        <v>550</v>
      </c>
      <c r="J111" s="190" t="s">
        <v>427</v>
      </c>
    </row>
    <row r="112" spans="1:11" s="189" customFormat="1" ht="30" x14ac:dyDescent="0.25">
      <c r="A112" s="195">
        <v>43914</v>
      </c>
      <c r="B112" s="192">
        <v>0.3125</v>
      </c>
      <c r="C112" s="193">
        <v>0.33333333333333331</v>
      </c>
      <c r="D112" s="194">
        <v>29.999999999999972</v>
      </c>
      <c r="E112" s="189" t="s">
        <v>1003</v>
      </c>
      <c r="F112" s="190"/>
      <c r="G112" s="189" t="s">
        <v>1004</v>
      </c>
      <c r="H112" s="190" t="s">
        <v>513</v>
      </c>
      <c r="I112" s="190" t="s">
        <v>550</v>
      </c>
      <c r="J112" s="190" t="s">
        <v>427</v>
      </c>
    </row>
    <row r="113" spans="1:10" s="189" customFormat="1" x14ac:dyDescent="0.25">
      <c r="A113" s="195">
        <v>43915</v>
      </c>
      <c r="B113" s="192">
        <v>0.63541666666666663</v>
      </c>
      <c r="C113" s="193">
        <v>0.64930555555555558</v>
      </c>
      <c r="D113" s="194">
        <v>20.000000000000089</v>
      </c>
      <c r="E113" s="189" t="s">
        <v>1005</v>
      </c>
      <c r="F113" s="190"/>
      <c r="G113" s="189" t="s">
        <v>1006</v>
      </c>
      <c r="H113" s="190" t="s">
        <v>513</v>
      </c>
      <c r="I113" s="190" t="s">
        <v>550</v>
      </c>
      <c r="J113" s="190" t="s">
        <v>427</v>
      </c>
    </row>
    <row r="114" spans="1:10" s="189" customFormat="1" x14ac:dyDescent="0.25">
      <c r="A114" s="195">
        <v>43917</v>
      </c>
      <c r="B114" s="192">
        <v>0.83333333333333337</v>
      </c>
      <c r="C114" s="193">
        <v>0.84375</v>
      </c>
      <c r="D114" s="194">
        <v>14.999999999999947</v>
      </c>
      <c r="E114" s="189" t="s">
        <v>1007</v>
      </c>
      <c r="F114" s="190"/>
      <c r="G114" s="189" t="s">
        <v>1008</v>
      </c>
      <c r="H114" s="190" t="s">
        <v>513</v>
      </c>
      <c r="I114" s="190" t="s">
        <v>519</v>
      </c>
      <c r="J114" s="190" t="s">
        <v>427</v>
      </c>
    </row>
    <row r="115" spans="1:10" s="189" customFormat="1" x14ac:dyDescent="0.25">
      <c r="A115" s="195">
        <v>43918</v>
      </c>
      <c r="B115" s="115">
        <v>0.54166666666666663</v>
      </c>
      <c r="C115" s="116">
        <v>0.61458333333333337</v>
      </c>
      <c r="D115" s="122">
        <v>105.00000000000011</v>
      </c>
      <c r="E115" s="189" t="s">
        <v>1009</v>
      </c>
      <c r="F115" s="190"/>
      <c r="G115" s="189" t="s">
        <v>1010</v>
      </c>
      <c r="H115" s="190" t="s">
        <v>495</v>
      </c>
      <c r="I115" s="190" t="s">
        <v>492</v>
      </c>
      <c r="J115" s="190" t="s">
        <v>427</v>
      </c>
    </row>
    <row r="116" spans="1:10" s="189" customFormat="1" x14ac:dyDescent="0.25">
      <c r="A116" s="172">
        <v>43920</v>
      </c>
      <c r="B116" s="115">
        <v>0</v>
      </c>
      <c r="C116" s="116">
        <v>1.3888888888888888E-2</v>
      </c>
      <c r="D116" s="122">
        <v>20</v>
      </c>
      <c r="E116" s="189" t="s">
        <v>1011</v>
      </c>
      <c r="F116" s="190">
        <v>1</v>
      </c>
      <c r="G116" s="189" t="s">
        <v>1008</v>
      </c>
      <c r="H116" s="190" t="s">
        <v>513</v>
      </c>
      <c r="I116" s="190" t="s">
        <v>582</v>
      </c>
      <c r="J116" s="190" t="s">
        <v>427</v>
      </c>
    </row>
    <row r="117" spans="1:10" s="189" customFormat="1" x14ac:dyDescent="0.25">
      <c r="A117" s="172">
        <v>43921</v>
      </c>
      <c r="B117" s="115">
        <v>0.43055555555555558</v>
      </c>
      <c r="C117" s="116">
        <v>0.44097222222222227</v>
      </c>
      <c r="D117" s="122">
        <v>15.000000000000027</v>
      </c>
      <c r="E117" s="189" t="s">
        <v>1012</v>
      </c>
      <c r="F117" s="190"/>
      <c r="G117" s="189" t="s">
        <v>803</v>
      </c>
      <c r="H117" s="190" t="s">
        <v>556</v>
      </c>
      <c r="I117" s="190" t="s">
        <v>492</v>
      </c>
      <c r="J117" s="190" t="s">
        <v>427</v>
      </c>
    </row>
    <row r="118" spans="1:10" s="189" customFormat="1" x14ac:dyDescent="0.25">
      <c r="A118" s="172">
        <v>43921</v>
      </c>
      <c r="B118" s="115">
        <v>0.80555555555555547</v>
      </c>
      <c r="C118" s="116">
        <v>0.81944444444444453</v>
      </c>
      <c r="D118" s="122">
        <v>20.000000000000249</v>
      </c>
      <c r="E118" s="189" t="s">
        <v>1013</v>
      </c>
      <c r="F118" s="190"/>
      <c r="G118" s="189" t="s">
        <v>530</v>
      </c>
      <c r="H118" s="190" t="s">
        <v>507</v>
      </c>
      <c r="I118" s="190" t="s">
        <v>633</v>
      </c>
      <c r="J118" s="190" t="s">
        <v>427</v>
      </c>
    </row>
    <row r="119" spans="1:10" s="189" customFormat="1" x14ac:dyDescent="0.25">
      <c r="A119" s="195"/>
      <c r="B119" s="192"/>
      <c r="C119" s="193"/>
      <c r="D119" s="194"/>
      <c r="F119" s="190"/>
      <c r="H119" s="190"/>
      <c r="I119" s="190"/>
      <c r="J119" s="190"/>
    </row>
    <row r="120" spans="1:10" s="189" customFormat="1" x14ac:dyDescent="0.25">
      <c r="A120" s="195"/>
      <c r="B120" s="192"/>
      <c r="C120" s="193"/>
      <c r="D120" s="194"/>
      <c r="F120" s="190"/>
      <c r="H120" s="190"/>
      <c r="I120" s="190"/>
      <c r="J120" s="190"/>
    </row>
    <row r="121" spans="1:10" s="189" customFormat="1" x14ac:dyDescent="0.25">
      <c r="A121" s="195"/>
      <c r="B121" s="192"/>
      <c r="C121" s="193"/>
      <c r="D121" s="194"/>
      <c r="F121" s="190"/>
      <c r="H121" s="190"/>
      <c r="I121" s="190"/>
      <c r="J121" s="190"/>
    </row>
    <row r="122" spans="1:10" s="189" customFormat="1" x14ac:dyDescent="0.25">
      <c r="A122" s="195"/>
      <c r="B122" s="192"/>
      <c r="C122" s="193"/>
      <c r="D122" s="194"/>
      <c r="F122" s="190"/>
      <c r="H122" s="190"/>
      <c r="I122" s="190"/>
      <c r="J122" s="190"/>
    </row>
    <row r="123" spans="1:10" s="189" customFormat="1" x14ac:dyDescent="0.25">
      <c r="A123" s="195"/>
      <c r="B123" s="192"/>
      <c r="C123" s="193"/>
      <c r="D123" s="194"/>
      <c r="F123" s="190"/>
      <c r="H123" s="190"/>
      <c r="I123" s="190"/>
      <c r="J123" s="190"/>
    </row>
    <row r="124" spans="1:10" s="189" customFormat="1" x14ac:dyDescent="0.25">
      <c r="A124" s="195"/>
      <c r="B124" s="192"/>
      <c r="C124" s="193"/>
      <c r="D124" s="194"/>
      <c r="F124" s="190"/>
      <c r="H124" s="190"/>
      <c r="I124" s="190"/>
      <c r="J124" s="190"/>
    </row>
    <row r="125" spans="1:10" s="189" customFormat="1" x14ac:dyDescent="0.25">
      <c r="A125" s="195"/>
      <c r="B125" s="192"/>
      <c r="C125" s="193"/>
      <c r="D125" s="194"/>
      <c r="F125" s="190"/>
      <c r="H125" s="190"/>
      <c r="I125" s="190"/>
      <c r="J125" s="190"/>
    </row>
    <row r="126" spans="1:10" s="189" customFormat="1" x14ac:dyDescent="0.25">
      <c r="A126" s="195"/>
      <c r="B126" s="192"/>
      <c r="C126" s="193"/>
      <c r="D126" s="194"/>
      <c r="F126" s="190"/>
      <c r="H126" s="190"/>
      <c r="I126" s="190"/>
      <c r="J126" s="190"/>
    </row>
    <row r="127" spans="1:10" s="189" customFormat="1" x14ac:dyDescent="0.25">
      <c r="A127" s="195"/>
      <c r="B127" s="192"/>
      <c r="C127" s="193"/>
      <c r="D127" s="194"/>
      <c r="F127" s="190"/>
      <c r="H127" s="190"/>
      <c r="I127" s="190"/>
      <c r="J127" s="190"/>
    </row>
    <row r="128" spans="1:10" s="189" customFormat="1" x14ac:dyDescent="0.25">
      <c r="A128" s="195"/>
      <c r="B128" s="192"/>
      <c r="C128" s="193"/>
      <c r="D128" s="194"/>
      <c r="F128" s="190"/>
      <c r="H128" s="190"/>
      <c r="I128" s="190"/>
      <c r="J128" s="190"/>
    </row>
    <row r="129" spans="1:11" s="189" customFormat="1" x14ac:dyDescent="0.25">
      <c r="A129" s="195"/>
      <c r="B129" s="192"/>
      <c r="C129" s="193"/>
      <c r="D129" s="194"/>
      <c r="F129" s="190"/>
      <c r="H129" s="190"/>
      <c r="I129" s="190"/>
      <c r="J129" s="190"/>
    </row>
    <row r="130" spans="1:11" s="189" customFormat="1" x14ac:dyDescent="0.25">
      <c r="A130" s="195"/>
      <c r="B130" s="192"/>
      <c r="C130" s="193"/>
      <c r="D130" s="194"/>
      <c r="F130" s="190"/>
      <c r="H130" s="190"/>
      <c r="I130" s="190"/>
      <c r="J130" s="190"/>
    </row>
    <row r="131" spans="1:11" s="189" customFormat="1" x14ac:dyDescent="0.25">
      <c r="A131" s="195"/>
      <c r="B131" s="192"/>
      <c r="C131" s="193"/>
      <c r="D131" s="194"/>
      <c r="F131" s="190"/>
      <c r="H131" s="190"/>
      <c r="I131" s="190"/>
      <c r="J131" s="190"/>
    </row>
    <row r="132" spans="1:11" s="189" customFormat="1" x14ac:dyDescent="0.25">
      <c r="A132" s="195"/>
      <c r="B132" s="192"/>
      <c r="C132" s="193"/>
      <c r="D132" s="194"/>
      <c r="F132" s="190"/>
      <c r="H132" s="190"/>
      <c r="I132" s="190"/>
      <c r="J132" s="190"/>
    </row>
    <row r="133" spans="1:11" s="189" customFormat="1" x14ac:dyDescent="0.25">
      <c r="A133" s="195"/>
      <c r="B133" s="192"/>
      <c r="C133" s="193"/>
      <c r="D133" s="194"/>
      <c r="F133" s="190"/>
      <c r="H133" s="190"/>
      <c r="I133" s="190"/>
      <c r="J133" s="190"/>
    </row>
    <row r="134" spans="1:11" s="189" customFormat="1" x14ac:dyDescent="0.25">
      <c r="A134" s="195"/>
      <c r="B134" s="192"/>
      <c r="C134" s="193"/>
      <c r="D134" s="194"/>
      <c r="F134" s="190"/>
      <c r="H134" s="190"/>
      <c r="I134" s="190"/>
      <c r="J134" s="190"/>
    </row>
    <row r="135" spans="1:11" s="189" customFormat="1" x14ac:dyDescent="0.25">
      <c r="A135" s="195"/>
      <c r="B135" s="192"/>
      <c r="C135" s="193"/>
      <c r="D135" s="194"/>
      <c r="F135" s="190"/>
      <c r="H135" s="190"/>
      <c r="I135" s="190"/>
      <c r="J135" s="190"/>
    </row>
    <row r="136" spans="1:11" s="189" customFormat="1" x14ac:dyDescent="0.25">
      <c r="A136" s="195"/>
      <c r="B136" s="192"/>
      <c r="C136" s="193"/>
      <c r="D136" s="194"/>
      <c r="F136" s="190"/>
      <c r="H136" s="190"/>
      <c r="I136" s="190"/>
      <c r="J136" s="190"/>
    </row>
    <row r="137" spans="1:11" s="189" customFormat="1" x14ac:dyDescent="0.25">
      <c r="A137" s="195"/>
      <c r="B137" s="192"/>
      <c r="C137" s="193"/>
      <c r="D137" s="194"/>
      <c r="F137" s="190"/>
      <c r="H137" s="190"/>
      <c r="I137" s="190"/>
      <c r="J137" s="190"/>
    </row>
    <row r="138" spans="1:11" s="189" customFormat="1" x14ac:dyDescent="0.25">
      <c r="A138" s="195"/>
      <c r="B138" s="192"/>
      <c r="C138" s="193"/>
      <c r="D138" s="194"/>
      <c r="F138" s="190"/>
      <c r="H138" s="190"/>
      <c r="I138" s="190"/>
      <c r="J138" s="190"/>
    </row>
    <row r="139" spans="1:11" s="189" customFormat="1" x14ac:dyDescent="0.25">
      <c r="A139" s="195"/>
      <c r="B139" s="192"/>
      <c r="C139" s="193"/>
      <c r="D139" s="194"/>
      <c r="F139" s="190"/>
      <c r="H139" s="190"/>
      <c r="I139" s="190"/>
      <c r="J139" s="190"/>
    </row>
    <row r="140" spans="1:11" s="189" customFormat="1" x14ac:dyDescent="0.25">
      <c r="A140" s="195"/>
      <c r="B140" s="192"/>
      <c r="C140" s="193"/>
      <c r="D140" s="194"/>
      <c r="F140" s="190"/>
      <c r="H140" s="190"/>
      <c r="I140" s="190"/>
      <c r="J140" s="190"/>
    </row>
    <row r="141" spans="1:11" s="189" customFormat="1" x14ac:dyDescent="0.25">
      <c r="A141" s="195"/>
      <c r="B141" s="192"/>
      <c r="C141" s="193"/>
      <c r="D141" s="194"/>
      <c r="F141" s="190"/>
      <c r="H141" s="190"/>
      <c r="I141" s="190"/>
      <c r="J141" s="190"/>
    </row>
    <row r="142" spans="1:11" s="189" customFormat="1" x14ac:dyDescent="0.25">
      <c r="A142" s="195"/>
      <c r="B142" s="192"/>
      <c r="C142" s="193"/>
      <c r="D142" s="194"/>
      <c r="F142" s="190"/>
      <c r="H142" s="190"/>
      <c r="I142" s="190"/>
      <c r="J142" s="190"/>
      <c r="K142" s="267"/>
    </row>
    <row r="143" spans="1:11" s="189" customFormat="1" x14ac:dyDescent="0.25">
      <c r="A143" s="195"/>
      <c r="B143" s="192"/>
      <c r="C143" s="193"/>
      <c r="D143" s="194"/>
      <c r="F143" s="190"/>
      <c r="H143" s="190"/>
      <c r="I143" s="190"/>
      <c r="J143" s="190"/>
      <c r="K143" s="267"/>
    </row>
    <row r="144" spans="1:11" s="189" customFormat="1" x14ac:dyDescent="0.25">
      <c r="A144" s="195"/>
      <c r="B144" s="192"/>
      <c r="C144" s="193"/>
      <c r="D144" s="194"/>
      <c r="F144" s="190"/>
      <c r="H144" s="190"/>
      <c r="I144" s="190"/>
      <c r="J144" s="190"/>
    </row>
    <row r="145" spans="1:11" s="189" customFormat="1" x14ac:dyDescent="0.25">
      <c r="A145" s="195"/>
      <c r="B145" s="192"/>
      <c r="C145" s="193"/>
      <c r="D145" s="194"/>
      <c r="F145" s="190"/>
      <c r="H145" s="190"/>
      <c r="I145" s="190"/>
      <c r="J145" s="190"/>
      <c r="K145" s="267"/>
    </row>
    <row r="146" spans="1:11" s="189" customFormat="1" x14ac:dyDescent="0.25">
      <c r="A146" s="195"/>
      <c r="B146" s="192"/>
      <c r="C146" s="193"/>
      <c r="D146" s="194"/>
      <c r="F146" s="190"/>
      <c r="H146" s="190"/>
      <c r="I146" s="190"/>
      <c r="J146" s="190"/>
    </row>
    <row r="147" spans="1:11" s="189" customFormat="1" x14ac:dyDescent="0.25">
      <c r="A147" s="195"/>
      <c r="B147" s="192"/>
      <c r="C147" s="193"/>
      <c r="D147" s="194"/>
      <c r="F147" s="190"/>
      <c r="H147" s="190"/>
      <c r="I147" s="190"/>
      <c r="J147" s="190"/>
    </row>
    <row r="148" spans="1:11" s="189" customFormat="1" x14ac:dyDescent="0.25">
      <c r="A148" s="195"/>
      <c r="B148" s="192"/>
      <c r="C148" s="193"/>
      <c r="D148" s="194"/>
      <c r="F148" s="190"/>
      <c r="H148" s="190"/>
      <c r="I148" s="190"/>
      <c r="J148" s="190"/>
    </row>
    <row r="149" spans="1:11" s="189" customFormat="1" x14ac:dyDescent="0.25">
      <c r="A149" s="195"/>
      <c r="B149" s="192"/>
      <c r="C149" s="193"/>
      <c r="D149" s="194"/>
      <c r="F149" s="190"/>
      <c r="H149" s="190"/>
      <c r="I149" s="190"/>
      <c r="J149" s="190"/>
    </row>
    <row r="150" spans="1:11" s="189" customFormat="1" x14ac:dyDescent="0.25">
      <c r="A150" s="195"/>
      <c r="B150" s="192"/>
      <c r="C150" s="193"/>
      <c r="D150" s="194"/>
      <c r="F150" s="190"/>
      <c r="H150" s="190"/>
      <c r="I150" s="190"/>
      <c r="J150" s="190"/>
    </row>
    <row r="151" spans="1:11" s="189" customFormat="1" x14ac:dyDescent="0.25">
      <c r="A151" s="195"/>
      <c r="B151" s="192"/>
      <c r="C151" s="193"/>
      <c r="D151" s="194"/>
      <c r="F151" s="190"/>
      <c r="H151" s="190"/>
      <c r="I151" s="190"/>
      <c r="J151" s="190"/>
    </row>
    <row r="152" spans="1:11" s="189" customFormat="1" x14ac:dyDescent="0.25">
      <c r="A152" s="195"/>
      <c r="B152" s="192"/>
      <c r="C152" s="193"/>
      <c r="D152" s="194"/>
      <c r="F152" s="190"/>
      <c r="H152" s="190"/>
      <c r="I152" s="190"/>
      <c r="J152" s="190"/>
    </row>
    <row r="153" spans="1:11" s="189" customFormat="1" x14ac:dyDescent="0.25">
      <c r="A153" s="195"/>
      <c r="B153" s="192"/>
      <c r="C153" s="193"/>
      <c r="D153" s="194"/>
      <c r="F153" s="190"/>
      <c r="H153" s="190"/>
      <c r="I153" s="190"/>
      <c r="J153" s="190"/>
    </row>
    <row r="154" spans="1:11" s="189" customFormat="1" x14ac:dyDescent="0.25">
      <c r="A154" s="195"/>
      <c r="B154" s="192"/>
      <c r="C154" s="193"/>
      <c r="D154" s="194"/>
      <c r="F154" s="190"/>
      <c r="H154" s="190"/>
      <c r="I154" s="190"/>
      <c r="J154" s="190"/>
    </row>
    <row r="155" spans="1:11" s="189" customFormat="1" x14ac:dyDescent="0.25">
      <c r="A155" s="195"/>
      <c r="B155" s="192"/>
      <c r="C155" s="193"/>
      <c r="D155" s="194"/>
      <c r="F155" s="190"/>
      <c r="H155" s="190"/>
      <c r="I155" s="190"/>
      <c r="J155" s="190"/>
    </row>
    <row r="156" spans="1:11" s="189" customFormat="1" x14ac:dyDescent="0.25">
      <c r="A156" s="195"/>
      <c r="B156" s="192"/>
      <c r="C156" s="193"/>
      <c r="D156" s="194"/>
      <c r="F156" s="190"/>
      <c r="H156" s="190"/>
      <c r="I156" s="190"/>
      <c r="J156" s="190"/>
    </row>
    <row r="157" spans="1:11" s="189" customFormat="1" x14ac:dyDescent="0.25">
      <c r="A157" s="195"/>
      <c r="B157" s="192"/>
      <c r="C157" s="193"/>
      <c r="D157" s="194"/>
      <c r="F157" s="190"/>
      <c r="H157" s="190"/>
      <c r="I157" s="190"/>
      <c r="J157" s="190"/>
    </row>
    <row r="158" spans="1:11" s="189" customFormat="1" x14ac:dyDescent="0.25">
      <c r="A158" s="195"/>
      <c r="B158" s="192"/>
      <c r="C158" s="193"/>
      <c r="D158" s="194"/>
      <c r="F158" s="190"/>
      <c r="H158" s="190"/>
      <c r="I158" s="190"/>
      <c r="J158" s="190"/>
    </row>
    <row r="159" spans="1:11" s="189" customFormat="1" x14ac:dyDescent="0.25">
      <c r="A159" s="195"/>
      <c r="B159" s="192"/>
      <c r="C159" s="193"/>
      <c r="D159" s="194"/>
      <c r="F159" s="190"/>
      <c r="H159" s="190"/>
      <c r="I159" s="190"/>
      <c r="J159" s="190"/>
    </row>
    <row r="160" spans="1:11" s="189" customFormat="1" x14ac:dyDescent="0.25">
      <c r="A160" s="195"/>
      <c r="B160" s="192"/>
      <c r="C160" s="193"/>
      <c r="D160" s="194"/>
      <c r="F160" s="190"/>
      <c r="H160" s="190"/>
      <c r="I160" s="190"/>
      <c r="J160" s="190"/>
    </row>
    <row r="161" spans="1:10" s="189" customFormat="1" x14ac:dyDescent="0.25">
      <c r="A161" s="195"/>
      <c r="B161" s="192"/>
      <c r="C161" s="193"/>
      <c r="D161" s="194"/>
      <c r="F161" s="190"/>
      <c r="H161" s="190"/>
      <c r="I161" s="190"/>
      <c r="J161" s="190"/>
    </row>
    <row r="162" spans="1:10" s="189" customFormat="1" x14ac:dyDescent="0.25">
      <c r="A162" s="195"/>
      <c r="B162" s="192"/>
      <c r="C162" s="193"/>
      <c r="D162" s="194"/>
      <c r="F162" s="190"/>
      <c r="H162" s="190"/>
      <c r="I162" s="190"/>
      <c r="J162" s="190"/>
    </row>
    <row r="163" spans="1:10" s="189" customFormat="1" x14ac:dyDescent="0.25">
      <c r="A163" s="195"/>
      <c r="B163" s="192"/>
      <c r="C163" s="193"/>
      <c r="D163" s="194"/>
      <c r="F163" s="190"/>
      <c r="H163" s="190"/>
      <c r="I163" s="190"/>
      <c r="J163" s="190"/>
    </row>
    <row r="164" spans="1:10" s="189" customFormat="1" x14ac:dyDescent="0.25">
      <c r="A164" s="195"/>
      <c r="B164" s="192"/>
      <c r="C164" s="193"/>
      <c r="D164" s="194"/>
      <c r="F164" s="190"/>
      <c r="H164" s="190"/>
      <c r="I164" s="190"/>
      <c r="J164" s="190"/>
    </row>
    <row r="165" spans="1:10" s="189" customFormat="1" x14ac:dyDescent="0.25">
      <c r="A165" s="195"/>
      <c r="B165" s="192"/>
      <c r="C165" s="193"/>
      <c r="D165" s="194"/>
      <c r="F165" s="190"/>
      <c r="H165" s="190"/>
      <c r="I165" s="190"/>
      <c r="J165" s="190"/>
    </row>
    <row r="166" spans="1:10" s="189" customFormat="1" x14ac:dyDescent="0.25">
      <c r="A166" s="195"/>
      <c r="B166" s="192"/>
      <c r="C166" s="193"/>
      <c r="D166" s="194"/>
      <c r="F166" s="190"/>
      <c r="H166" s="190"/>
      <c r="I166" s="190"/>
      <c r="J166" s="190"/>
    </row>
    <row r="167" spans="1:10" s="189" customFormat="1" x14ac:dyDescent="0.25">
      <c r="A167" s="195"/>
      <c r="B167" s="192"/>
      <c r="C167" s="193"/>
      <c r="D167" s="194"/>
      <c r="F167" s="190"/>
      <c r="H167" s="190"/>
      <c r="I167" s="190"/>
      <c r="J167" s="190"/>
    </row>
    <row r="168" spans="1:10" s="189" customFormat="1" x14ac:dyDescent="0.25">
      <c r="A168" s="195"/>
      <c r="B168" s="192"/>
      <c r="C168" s="193"/>
      <c r="D168" s="194"/>
      <c r="F168" s="190"/>
      <c r="H168" s="190"/>
      <c r="I168" s="190"/>
      <c r="J168" s="190"/>
    </row>
    <row r="169" spans="1:10" s="189" customFormat="1" x14ac:dyDescent="0.25">
      <c r="A169" s="195"/>
      <c r="B169" s="192"/>
      <c r="C169" s="193"/>
      <c r="D169" s="194"/>
      <c r="F169" s="190"/>
      <c r="H169" s="190"/>
      <c r="I169" s="190"/>
      <c r="J169" s="190"/>
    </row>
    <row r="170" spans="1:10" s="189" customFormat="1" x14ac:dyDescent="0.25">
      <c r="A170" s="195"/>
      <c r="B170" s="192"/>
      <c r="C170" s="193"/>
      <c r="D170" s="194"/>
      <c r="F170" s="190"/>
      <c r="H170" s="190"/>
      <c r="I170" s="190"/>
      <c r="J170" s="190"/>
    </row>
    <row r="171" spans="1:10" s="189" customFormat="1" x14ac:dyDescent="0.25">
      <c r="A171" s="195"/>
      <c r="B171" s="192"/>
      <c r="C171" s="193"/>
      <c r="D171" s="194"/>
      <c r="F171" s="190"/>
      <c r="H171" s="190"/>
      <c r="I171" s="190"/>
      <c r="J171" s="190"/>
    </row>
    <row r="172" spans="1:10" s="189" customFormat="1" x14ac:dyDescent="0.25">
      <c r="A172" s="195"/>
      <c r="B172" s="192"/>
      <c r="C172" s="193"/>
      <c r="D172" s="194"/>
      <c r="F172" s="190"/>
      <c r="H172" s="190"/>
      <c r="I172" s="190"/>
      <c r="J172" s="190"/>
    </row>
    <row r="173" spans="1:10" s="189" customFormat="1" x14ac:dyDescent="0.25">
      <c r="A173" s="195"/>
      <c r="B173" s="192"/>
      <c r="C173" s="193"/>
      <c r="D173" s="194"/>
      <c r="F173" s="190"/>
      <c r="H173" s="190"/>
      <c r="I173" s="190"/>
      <c r="J173" s="190"/>
    </row>
    <row r="174" spans="1:10" s="189" customFormat="1" x14ac:dyDescent="0.25">
      <c r="A174" s="195"/>
      <c r="B174" s="192"/>
      <c r="C174" s="193"/>
      <c r="D174" s="194"/>
      <c r="F174" s="190"/>
      <c r="H174" s="190"/>
      <c r="I174" s="190"/>
      <c r="J174" s="190"/>
    </row>
    <row r="175" spans="1:10" s="189" customFormat="1" x14ac:dyDescent="0.25">
      <c r="A175" s="195"/>
      <c r="B175" s="192"/>
      <c r="C175" s="193"/>
      <c r="D175" s="194"/>
      <c r="F175" s="190"/>
      <c r="H175" s="190"/>
      <c r="I175" s="190"/>
      <c r="J175" s="190"/>
    </row>
    <row r="176" spans="1:10" s="189" customFormat="1" x14ac:dyDescent="0.25">
      <c r="A176" s="195"/>
      <c r="B176" s="192"/>
      <c r="C176" s="193"/>
      <c r="D176" s="194"/>
      <c r="F176" s="190"/>
      <c r="H176" s="190"/>
      <c r="I176" s="190"/>
      <c r="J176" s="190"/>
    </row>
    <row r="177" spans="1:11" s="189" customFormat="1" x14ac:dyDescent="0.25">
      <c r="A177" s="195"/>
      <c r="B177" s="192"/>
      <c r="C177" s="193"/>
      <c r="D177" s="194"/>
      <c r="F177" s="190"/>
      <c r="H177" s="190"/>
      <c r="I177" s="190"/>
      <c r="J177" s="190"/>
    </row>
    <row r="178" spans="1:11" s="189" customFormat="1" x14ac:dyDescent="0.25">
      <c r="A178" s="195"/>
      <c r="B178" s="192"/>
      <c r="C178" s="193"/>
      <c r="D178" s="194"/>
      <c r="F178" s="190"/>
      <c r="H178" s="190"/>
      <c r="I178" s="190"/>
      <c r="J178" s="190"/>
    </row>
    <row r="179" spans="1:11" s="189" customFormat="1" x14ac:dyDescent="0.25">
      <c r="A179" s="195"/>
      <c r="B179" s="192"/>
      <c r="C179" s="193"/>
      <c r="D179" s="194"/>
      <c r="F179" s="190"/>
      <c r="H179" s="190"/>
      <c r="I179" s="190"/>
      <c r="J179" s="190"/>
    </row>
    <row r="180" spans="1:11" s="189" customFormat="1" x14ac:dyDescent="0.25">
      <c r="A180" s="195"/>
      <c r="B180" s="192"/>
      <c r="C180" s="193"/>
      <c r="D180" s="194"/>
      <c r="F180" s="190"/>
      <c r="H180" s="190"/>
      <c r="I180" s="190"/>
      <c r="J180" s="190"/>
    </row>
    <row r="181" spans="1:11" s="189" customFormat="1" x14ac:dyDescent="0.25">
      <c r="A181" s="195"/>
      <c r="B181" s="192"/>
      <c r="C181" s="193"/>
      <c r="D181" s="194"/>
      <c r="F181" s="190"/>
      <c r="H181" s="190"/>
      <c r="I181" s="190"/>
      <c r="J181" s="190"/>
      <c r="K181" s="267"/>
    </row>
    <row r="182" spans="1:11" s="189" customFormat="1" x14ac:dyDescent="0.25">
      <c r="A182" s="195"/>
      <c r="B182" s="192"/>
      <c r="C182" s="193"/>
      <c r="D182" s="194"/>
      <c r="F182" s="190"/>
      <c r="H182" s="190"/>
      <c r="I182" s="190"/>
      <c r="J182" s="190"/>
      <c r="K182" s="267"/>
    </row>
    <row r="183" spans="1:11" s="189" customFormat="1" x14ac:dyDescent="0.25">
      <c r="A183" s="195"/>
      <c r="B183" s="192"/>
      <c r="C183" s="193"/>
      <c r="D183" s="194"/>
      <c r="F183" s="190"/>
      <c r="H183" s="190"/>
      <c r="I183" s="190"/>
      <c r="J183" s="190"/>
      <c r="K183" s="267"/>
    </row>
    <row r="184" spans="1:11" s="189" customFormat="1" x14ac:dyDescent="0.25">
      <c r="A184" s="195"/>
      <c r="B184" s="192"/>
      <c r="C184" s="193"/>
      <c r="D184" s="194"/>
      <c r="F184" s="190"/>
      <c r="H184" s="190"/>
      <c r="I184" s="190"/>
      <c r="J184" s="190"/>
    </row>
    <row r="185" spans="1:11" s="189" customFormat="1" x14ac:dyDescent="0.25">
      <c r="A185" s="195"/>
      <c r="B185" s="192"/>
      <c r="C185" s="193"/>
      <c r="D185" s="194"/>
      <c r="F185" s="190"/>
      <c r="H185" s="190"/>
      <c r="I185" s="190"/>
      <c r="J185" s="190"/>
    </row>
    <row r="186" spans="1:11" s="189" customFormat="1" x14ac:dyDescent="0.25">
      <c r="A186" s="195"/>
      <c r="B186" s="192"/>
      <c r="C186" s="193"/>
      <c r="D186" s="194"/>
      <c r="F186" s="190"/>
      <c r="H186" s="190"/>
      <c r="I186" s="190"/>
      <c r="J186" s="190"/>
    </row>
    <row r="187" spans="1:11" s="189" customFormat="1" x14ac:dyDescent="0.25">
      <c r="A187" s="195"/>
      <c r="B187" s="192"/>
      <c r="C187" s="193"/>
      <c r="D187" s="194"/>
      <c r="F187" s="190"/>
      <c r="H187" s="190"/>
      <c r="I187" s="190"/>
      <c r="J187" s="190"/>
    </row>
    <row r="188" spans="1:11" s="189" customFormat="1" x14ac:dyDescent="0.25">
      <c r="A188" s="195"/>
      <c r="B188" s="192"/>
      <c r="C188" s="193"/>
      <c r="D188" s="194"/>
      <c r="F188" s="190"/>
      <c r="H188" s="190"/>
      <c r="I188" s="190"/>
      <c r="J188" s="190"/>
    </row>
    <row r="189" spans="1:11" s="189" customFormat="1" x14ac:dyDescent="0.25">
      <c r="A189" s="195"/>
      <c r="B189" s="192"/>
      <c r="C189" s="193"/>
      <c r="D189" s="194"/>
      <c r="F189" s="190"/>
      <c r="H189" s="190"/>
      <c r="I189" s="190"/>
      <c r="J189" s="190"/>
    </row>
    <row r="190" spans="1:11" s="189" customFormat="1" x14ac:dyDescent="0.25">
      <c r="A190" s="195"/>
      <c r="B190" s="192"/>
      <c r="C190" s="193"/>
      <c r="D190" s="194"/>
      <c r="F190" s="190"/>
      <c r="H190" s="190"/>
      <c r="I190" s="190"/>
      <c r="J190" s="190"/>
    </row>
    <row r="191" spans="1:11" s="189" customFormat="1" x14ac:dyDescent="0.25">
      <c r="A191" s="195"/>
      <c r="B191" s="192"/>
      <c r="C191" s="193"/>
      <c r="D191" s="194"/>
      <c r="F191" s="190"/>
      <c r="H191" s="190"/>
      <c r="I191" s="190"/>
      <c r="J191" s="190"/>
    </row>
    <row r="192" spans="1:11" s="189" customFormat="1" x14ac:dyDescent="0.25">
      <c r="A192" s="195"/>
      <c r="B192" s="192"/>
      <c r="C192" s="193"/>
      <c r="D192" s="194"/>
      <c r="F192" s="190"/>
      <c r="H192" s="190"/>
      <c r="I192" s="190"/>
      <c r="J192" s="190"/>
    </row>
    <row r="193" spans="1:10" s="189" customFormat="1" x14ac:dyDescent="0.25">
      <c r="A193" s="195"/>
      <c r="B193" s="192"/>
      <c r="C193" s="193"/>
      <c r="D193" s="194"/>
      <c r="F193" s="190"/>
      <c r="H193" s="190"/>
      <c r="I193" s="190"/>
      <c r="J193" s="190"/>
    </row>
    <row r="194" spans="1:10" s="189" customFormat="1" x14ac:dyDescent="0.25">
      <c r="A194" s="195"/>
      <c r="B194" s="192"/>
      <c r="C194" s="193"/>
      <c r="D194" s="194"/>
      <c r="F194" s="190"/>
      <c r="H194" s="190"/>
      <c r="I194" s="190"/>
      <c r="J194" s="190"/>
    </row>
    <row r="195" spans="1:10" s="189" customFormat="1" x14ac:dyDescent="0.25">
      <c r="A195" s="195"/>
      <c r="B195" s="192"/>
      <c r="C195" s="193"/>
      <c r="D195" s="194"/>
      <c r="F195" s="190"/>
      <c r="H195" s="190"/>
      <c r="I195" s="190"/>
      <c r="J195" s="190"/>
    </row>
    <row r="196" spans="1:10" s="189" customFormat="1" x14ac:dyDescent="0.25">
      <c r="A196" s="195"/>
      <c r="B196" s="192"/>
      <c r="C196" s="193"/>
      <c r="D196" s="194"/>
      <c r="F196" s="190"/>
      <c r="H196" s="190"/>
      <c r="I196" s="190"/>
      <c r="J196" s="190"/>
    </row>
    <row r="197" spans="1:10" s="189" customFormat="1" x14ac:dyDescent="0.25">
      <c r="A197" s="195"/>
      <c r="B197" s="192"/>
      <c r="C197" s="193"/>
      <c r="D197" s="194"/>
      <c r="F197" s="190"/>
      <c r="H197" s="190"/>
      <c r="I197" s="190"/>
      <c r="J197" s="190"/>
    </row>
    <row r="198" spans="1:10" s="189" customFormat="1" x14ac:dyDescent="0.25">
      <c r="A198" s="195"/>
      <c r="B198" s="192"/>
      <c r="C198" s="193"/>
      <c r="D198" s="194"/>
      <c r="F198" s="190"/>
      <c r="H198" s="190"/>
      <c r="I198" s="190"/>
      <c r="J198" s="190"/>
    </row>
    <row r="199" spans="1:10" s="189" customFormat="1" x14ac:dyDescent="0.25">
      <c r="A199" s="195"/>
      <c r="B199" s="192"/>
      <c r="C199" s="193"/>
      <c r="D199" s="194"/>
      <c r="F199" s="190"/>
      <c r="H199" s="190"/>
      <c r="I199" s="190"/>
      <c r="J199" s="190"/>
    </row>
    <row r="200" spans="1:10" s="189" customFormat="1" x14ac:dyDescent="0.25">
      <c r="A200" s="195"/>
      <c r="B200" s="192"/>
      <c r="C200" s="193"/>
      <c r="D200" s="194"/>
      <c r="F200" s="190"/>
      <c r="H200" s="190"/>
      <c r="I200" s="190"/>
      <c r="J200" s="190"/>
    </row>
    <row r="201" spans="1:10" s="189" customFormat="1" x14ac:dyDescent="0.25">
      <c r="A201" s="195"/>
      <c r="B201" s="192"/>
      <c r="C201" s="193"/>
      <c r="D201" s="194"/>
      <c r="F201" s="190"/>
      <c r="H201" s="190"/>
      <c r="I201" s="190"/>
      <c r="J201" s="190"/>
    </row>
    <row r="202" spans="1:10" s="189" customFormat="1" x14ac:dyDescent="0.25">
      <c r="A202" s="195"/>
      <c r="B202" s="192"/>
      <c r="C202" s="193"/>
      <c r="D202" s="194"/>
      <c r="F202" s="190"/>
      <c r="H202" s="190"/>
      <c r="I202" s="190"/>
      <c r="J202" s="190"/>
    </row>
    <row r="203" spans="1:10" s="189" customFormat="1" x14ac:dyDescent="0.25">
      <c r="A203" s="195"/>
      <c r="B203" s="192"/>
      <c r="C203" s="193"/>
      <c r="D203" s="194"/>
      <c r="F203" s="190"/>
      <c r="H203" s="190"/>
      <c r="I203" s="190"/>
      <c r="J203" s="190"/>
    </row>
    <row r="204" spans="1:10" s="189" customFormat="1" x14ac:dyDescent="0.25">
      <c r="A204" s="195"/>
      <c r="B204" s="192"/>
      <c r="C204" s="193"/>
      <c r="D204" s="194"/>
      <c r="F204" s="190"/>
      <c r="H204" s="190"/>
      <c r="I204" s="190"/>
      <c r="J204" s="190"/>
    </row>
    <row r="205" spans="1:10" s="189" customFormat="1" x14ac:dyDescent="0.25">
      <c r="A205" s="195"/>
      <c r="B205" s="192"/>
      <c r="C205" s="193"/>
      <c r="D205" s="194"/>
      <c r="F205" s="190"/>
      <c r="H205" s="190"/>
      <c r="I205" s="190"/>
      <c r="J205" s="190"/>
    </row>
    <row r="206" spans="1:10" s="189" customFormat="1" x14ac:dyDescent="0.25">
      <c r="A206" s="195"/>
      <c r="B206" s="192"/>
      <c r="C206" s="193"/>
      <c r="D206" s="194"/>
      <c r="F206" s="190"/>
      <c r="H206" s="190"/>
      <c r="I206" s="190"/>
      <c r="J206" s="190"/>
    </row>
    <row r="207" spans="1:10" s="189" customFormat="1" x14ac:dyDescent="0.25">
      <c r="A207" s="195"/>
      <c r="B207" s="192"/>
      <c r="C207" s="193"/>
      <c r="D207" s="194"/>
      <c r="F207" s="190"/>
      <c r="H207" s="190"/>
      <c r="I207" s="190"/>
      <c r="J207" s="190"/>
    </row>
    <row r="208" spans="1:10" s="189" customFormat="1" x14ac:dyDescent="0.25">
      <c r="A208" s="195"/>
      <c r="B208" s="192"/>
      <c r="C208" s="193"/>
      <c r="D208" s="194"/>
      <c r="F208" s="190"/>
      <c r="H208" s="190"/>
      <c r="I208" s="190"/>
      <c r="J208" s="190"/>
    </row>
    <row r="209" spans="1:10" s="189" customFormat="1" x14ac:dyDescent="0.25">
      <c r="A209" s="195"/>
      <c r="B209" s="192"/>
      <c r="C209" s="193"/>
      <c r="D209" s="194"/>
      <c r="F209" s="190"/>
      <c r="H209" s="190"/>
      <c r="I209" s="190"/>
      <c r="J209" s="190"/>
    </row>
    <row r="210" spans="1:10" s="189" customFormat="1" x14ac:dyDescent="0.25">
      <c r="A210" s="195"/>
      <c r="B210" s="192"/>
      <c r="C210" s="193"/>
      <c r="D210" s="194"/>
      <c r="F210" s="190"/>
      <c r="H210" s="190"/>
      <c r="I210" s="190"/>
      <c r="J210" s="190"/>
    </row>
    <row r="211" spans="1:10" s="189" customFormat="1" x14ac:dyDescent="0.25">
      <c r="A211" s="195"/>
      <c r="B211" s="192"/>
      <c r="C211" s="193"/>
      <c r="D211" s="194"/>
      <c r="F211" s="190"/>
      <c r="H211" s="190"/>
      <c r="I211" s="190"/>
      <c r="J211" s="190"/>
    </row>
    <row r="212" spans="1:10" s="189" customFormat="1" x14ac:dyDescent="0.25">
      <c r="A212" s="195"/>
      <c r="B212" s="192"/>
      <c r="C212" s="193"/>
      <c r="D212" s="194"/>
      <c r="F212" s="190"/>
      <c r="H212" s="190"/>
      <c r="I212" s="190"/>
      <c r="J212" s="190"/>
    </row>
    <row r="213" spans="1:10" s="189" customFormat="1" x14ac:dyDescent="0.25">
      <c r="A213" s="195"/>
      <c r="B213" s="192"/>
      <c r="C213" s="193"/>
      <c r="D213" s="194"/>
      <c r="F213" s="190"/>
      <c r="H213" s="190"/>
      <c r="I213" s="190"/>
      <c r="J213" s="190"/>
    </row>
    <row r="214" spans="1:10" s="189" customFormat="1" x14ac:dyDescent="0.25">
      <c r="A214" s="195"/>
      <c r="B214" s="192"/>
      <c r="C214" s="193"/>
      <c r="D214" s="194"/>
      <c r="F214" s="190"/>
      <c r="H214" s="190"/>
      <c r="I214" s="190"/>
      <c r="J214" s="190"/>
    </row>
    <row r="215" spans="1:10" s="189" customFormat="1" x14ac:dyDescent="0.25">
      <c r="A215" s="195"/>
      <c r="B215" s="192"/>
      <c r="C215" s="193"/>
      <c r="D215" s="194"/>
      <c r="F215" s="190"/>
      <c r="H215" s="190"/>
      <c r="I215" s="190"/>
      <c r="J215" s="190"/>
    </row>
    <row r="216" spans="1:10" s="189" customFormat="1" x14ac:dyDescent="0.25">
      <c r="A216" s="195"/>
      <c r="B216" s="192"/>
      <c r="C216" s="193"/>
      <c r="D216" s="194"/>
      <c r="F216" s="190"/>
      <c r="H216" s="190"/>
      <c r="I216" s="190"/>
      <c r="J216" s="190"/>
    </row>
    <row r="217" spans="1:10" s="189" customFormat="1" x14ac:dyDescent="0.25">
      <c r="A217" s="195"/>
      <c r="B217" s="192"/>
      <c r="C217" s="193"/>
      <c r="D217" s="194"/>
      <c r="F217" s="190"/>
      <c r="H217" s="190"/>
      <c r="I217" s="190"/>
      <c r="J217" s="190"/>
    </row>
    <row r="218" spans="1:10" s="189" customFormat="1" x14ac:dyDescent="0.25">
      <c r="A218" s="195"/>
      <c r="B218" s="192"/>
      <c r="C218" s="193"/>
      <c r="D218" s="194"/>
      <c r="F218" s="190"/>
      <c r="H218" s="190"/>
      <c r="I218" s="190"/>
      <c r="J218" s="190"/>
    </row>
    <row r="219" spans="1:10" s="189" customFormat="1" x14ac:dyDescent="0.25">
      <c r="A219" s="195"/>
      <c r="B219" s="192"/>
      <c r="C219" s="193"/>
      <c r="D219" s="194"/>
      <c r="F219" s="190"/>
      <c r="H219" s="190"/>
      <c r="I219" s="190"/>
      <c r="J219" s="190"/>
    </row>
    <row r="220" spans="1:10" s="189" customFormat="1" x14ac:dyDescent="0.25">
      <c r="A220" s="195"/>
      <c r="B220" s="192"/>
      <c r="C220" s="193"/>
      <c r="D220" s="194"/>
      <c r="F220" s="190"/>
      <c r="H220" s="190"/>
      <c r="I220" s="190"/>
      <c r="J220" s="190"/>
    </row>
    <row r="221" spans="1:10" s="189" customFormat="1" x14ac:dyDescent="0.25">
      <c r="A221" s="195"/>
      <c r="B221" s="192"/>
      <c r="C221" s="193"/>
      <c r="D221" s="194"/>
      <c r="F221" s="190"/>
      <c r="H221" s="190"/>
      <c r="I221" s="190"/>
      <c r="J221" s="190"/>
    </row>
    <row r="222" spans="1:10" s="189" customFormat="1" x14ac:dyDescent="0.25">
      <c r="A222" s="195"/>
      <c r="B222" s="192"/>
      <c r="C222" s="193"/>
      <c r="D222" s="194"/>
      <c r="F222" s="190"/>
      <c r="H222" s="190"/>
      <c r="I222" s="190"/>
      <c r="J222" s="190"/>
    </row>
    <row r="223" spans="1:10" s="189" customFormat="1" x14ac:dyDescent="0.25">
      <c r="A223" s="195"/>
      <c r="B223" s="192"/>
      <c r="C223" s="193"/>
      <c r="D223" s="194"/>
      <c r="F223" s="190"/>
      <c r="H223" s="190"/>
      <c r="I223" s="190"/>
      <c r="J223" s="190"/>
    </row>
    <row r="224" spans="1:10" s="189" customFormat="1" x14ac:dyDescent="0.25">
      <c r="A224" s="195"/>
      <c r="B224" s="192"/>
      <c r="C224" s="193"/>
      <c r="D224" s="194"/>
      <c r="F224" s="190"/>
      <c r="H224" s="190"/>
      <c r="I224" s="190"/>
      <c r="J224" s="190"/>
    </row>
    <row r="225" spans="1:10" s="189" customFormat="1" x14ac:dyDescent="0.25">
      <c r="A225" s="195"/>
      <c r="B225" s="192"/>
      <c r="C225" s="193"/>
      <c r="D225" s="194"/>
      <c r="F225" s="190"/>
      <c r="H225" s="190"/>
      <c r="I225" s="190"/>
      <c r="J225" s="190"/>
    </row>
    <row r="226" spans="1:10" s="189" customFormat="1" x14ac:dyDescent="0.25">
      <c r="A226" s="195"/>
      <c r="B226" s="192"/>
      <c r="C226" s="193"/>
      <c r="D226" s="194"/>
      <c r="F226" s="190"/>
      <c r="H226" s="190"/>
      <c r="I226" s="190"/>
      <c r="J226" s="190"/>
    </row>
    <row r="227" spans="1:10" s="189" customFormat="1" x14ac:dyDescent="0.25">
      <c r="A227" s="195"/>
      <c r="B227" s="192"/>
      <c r="C227" s="193"/>
      <c r="D227" s="194"/>
      <c r="F227" s="190"/>
      <c r="H227" s="190"/>
      <c r="I227" s="190"/>
      <c r="J227" s="190"/>
    </row>
    <row r="228" spans="1:10" s="189" customFormat="1" x14ac:dyDescent="0.25">
      <c r="A228" s="195"/>
      <c r="B228" s="192"/>
      <c r="C228" s="193"/>
      <c r="D228" s="194"/>
      <c r="F228" s="190"/>
      <c r="H228" s="190"/>
      <c r="I228" s="190"/>
      <c r="J228" s="190"/>
    </row>
    <row r="229" spans="1:10" s="189" customFormat="1" x14ac:dyDescent="0.25">
      <c r="A229" s="195"/>
      <c r="B229" s="192"/>
      <c r="C229" s="193"/>
      <c r="D229" s="194"/>
      <c r="F229" s="190"/>
      <c r="H229" s="190"/>
      <c r="I229" s="190"/>
      <c r="J229" s="190"/>
    </row>
    <row r="230" spans="1:10" s="189" customFormat="1" x14ac:dyDescent="0.25">
      <c r="A230" s="195"/>
      <c r="B230" s="192"/>
      <c r="C230" s="193"/>
      <c r="D230" s="194"/>
      <c r="F230" s="190"/>
      <c r="H230" s="190"/>
      <c r="I230" s="190"/>
      <c r="J230" s="190"/>
    </row>
    <row r="231" spans="1:10" s="189" customFormat="1" x14ac:dyDescent="0.25">
      <c r="A231" s="195"/>
      <c r="B231" s="192"/>
      <c r="C231" s="193"/>
      <c r="D231" s="194"/>
      <c r="F231" s="190"/>
      <c r="H231" s="190"/>
      <c r="I231" s="190"/>
      <c r="J231" s="190"/>
    </row>
    <row r="232" spans="1:10" s="189" customFormat="1" x14ac:dyDescent="0.25">
      <c r="A232" s="195"/>
      <c r="B232" s="192"/>
      <c r="C232" s="193"/>
      <c r="D232" s="194"/>
      <c r="F232" s="190"/>
      <c r="H232" s="190"/>
      <c r="I232" s="190"/>
      <c r="J232" s="190"/>
    </row>
    <row r="233" spans="1:10" s="189" customFormat="1" x14ac:dyDescent="0.25">
      <c r="A233" s="195"/>
      <c r="B233" s="192"/>
      <c r="C233" s="193"/>
      <c r="D233" s="194"/>
      <c r="F233" s="190"/>
      <c r="H233" s="190"/>
      <c r="I233" s="190"/>
      <c r="J233" s="190"/>
    </row>
    <row r="234" spans="1:10" s="189" customFormat="1" x14ac:dyDescent="0.25">
      <c r="A234" s="195"/>
      <c r="B234" s="192"/>
      <c r="C234" s="193"/>
      <c r="D234" s="194"/>
      <c r="F234" s="190"/>
      <c r="H234" s="190"/>
      <c r="I234" s="190"/>
      <c r="J234" s="190"/>
    </row>
    <row r="235" spans="1:10" s="189" customFormat="1" x14ac:dyDescent="0.25">
      <c r="A235" s="195"/>
      <c r="B235" s="192"/>
      <c r="C235" s="193"/>
      <c r="D235" s="194"/>
      <c r="F235" s="190"/>
      <c r="H235" s="190"/>
      <c r="I235" s="190"/>
      <c r="J235" s="190"/>
    </row>
    <row r="236" spans="1:10" s="189" customFormat="1" x14ac:dyDescent="0.25">
      <c r="A236" s="195"/>
      <c r="B236" s="192"/>
      <c r="C236" s="193"/>
      <c r="D236" s="194"/>
      <c r="F236" s="190"/>
      <c r="H236" s="190"/>
      <c r="I236" s="190"/>
      <c r="J236" s="190"/>
    </row>
    <row r="237" spans="1:10" s="189" customFormat="1" x14ac:dyDescent="0.25">
      <c r="A237" s="195"/>
      <c r="B237" s="192"/>
      <c r="C237" s="193"/>
      <c r="D237" s="194"/>
      <c r="F237" s="190"/>
      <c r="H237" s="190"/>
      <c r="I237" s="190"/>
      <c r="J237" s="190"/>
    </row>
    <row r="238" spans="1:10" s="189" customFormat="1" x14ac:dyDescent="0.25">
      <c r="A238" s="195"/>
      <c r="B238" s="192"/>
      <c r="C238" s="193"/>
      <c r="D238" s="194"/>
      <c r="F238" s="190"/>
      <c r="H238" s="190"/>
      <c r="I238" s="190"/>
      <c r="J238" s="190"/>
    </row>
    <row r="239" spans="1:10" s="189" customFormat="1" x14ac:dyDescent="0.25">
      <c r="A239" s="195"/>
      <c r="B239" s="192"/>
      <c r="C239" s="193"/>
      <c r="D239" s="194"/>
      <c r="F239" s="190"/>
      <c r="H239" s="190"/>
      <c r="I239" s="190"/>
      <c r="J239" s="190"/>
    </row>
    <row r="240" spans="1:10" s="189" customFormat="1" x14ac:dyDescent="0.25">
      <c r="A240" s="195"/>
      <c r="B240" s="192"/>
      <c r="C240" s="193"/>
      <c r="D240" s="194"/>
      <c r="F240" s="190"/>
      <c r="H240" s="190"/>
      <c r="I240" s="190"/>
      <c r="J240" s="190"/>
    </row>
    <row r="241" spans="1:10" s="189" customFormat="1" x14ac:dyDescent="0.25">
      <c r="A241" s="195"/>
      <c r="B241" s="192"/>
      <c r="C241" s="193"/>
      <c r="D241" s="194"/>
      <c r="F241" s="190"/>
      <c r="H241" s="190"/>
      <c r="I241" s="190"/>
      <c r="J241" s="190"/>
    </row>
    <row r="242" spans="1:10" s="189" customFormat="1" x14ac:dyDescent="0.25">
      <c r="A242" s="195"/>
      <c r="B242" s="192"/>
      <c r="C242" s="193"/>
      <c r="D242" s="194"/>
      <c r="F242" s="190"/>
      <c r="H242" s="190"/>
      <c r="I242" s="190"/>
      <c r="J242" s="190"/>
    </row>
    <row r="243" spans="1:10" s="189" customFormat="1" x14ac:dyDescent="0.25">
      <c r="A243" s="195"/>
      <c r="B243" s="192"/>
      <c r="C243" s="193"/>
      <c r="D243" s="194"/>
      <c r="F243" s="190"/>
      <c r="H243" s="190"/>
      <c r="I243" s="190"/>
      <c r="J243" s="190"/>
    </row>
    <row r="244" spans="1:10" s="189" customFormat="1" x14ac:dyDescent="0.25">
      <c r="A244" s="195"/>
      <c r="B244" s="192"/>
      <c r="C244" s="193"/>
      <c r="D244" s="194"/>
      <c r="F244" s="190"/>
      <c r="H244" s="190"/>
      <c r="I244" s="190"/>
      <c r="J244" s="190"/>
    </row>
    <row r="245" spans="1:10" s="189" customFormat="1" x14ac:dyDescent="0.25">
      <c r="A245" s="195"/>
      <c r="B245" s="192"/>
      <c r="C245" s="193"/>
      <c r="D245" s="194"/>
      <c r="F245" s="190"/>
      <c r="H245" s="190"/>
      <c r="I245" s="190"/>
      <c r="J245" s="190"/>
    </row>
    <row r="246" spans="1:10" s="189" customFormat="1" x14ac:dyDescent="0.25">
      <c r="A246" s="195"/>
      <c r="B246" s="192"/>
      <c r="C246" s="193"/>
      <c r="D246" s="194"/>
      <c r="F246" s="190"/>
      <c r="H246" s="190"/>
      <c r="I246" s="190"/>
      <c r="J246" s="190"/>
    </row>
    <row r="247" spans="1:10" s="189" customFormat="1" x14ac:dyDescent="0.25">
      <c r="A247" s="195"/>
      <c r="B247" s="192"/>
      <c r="C247" s="193"/>
      <c r="D247" s="194"/>
      <c r="F247" s="190"/>
      <c r="H247" s="190"/>
      <c r="I247" s="190"/>
      <c r="J247" s="190"/>
    </row>
    <row r="248" spans="1:10" s="189" customFormat="1" x14ac:dyDescent="0.25">
      <c r="A248" s="195"/>
      <c r="B248" s="192"/>
      <c r="C248" s="193"/>
      <c r="D248" s="194"/>
      <c r="F248" s="190"/>
      <c r="H248" s="190"/>
      <c r="I248" s="190"/>
      <c r="J248" s="190"/>
    </row>
    <row r="249" spans="1:10" s="189" customFormat="1" x14ac:dyDescent="0.25">
      <c r="A249" s="195"/>
      <c r="B249" s="192"/>
      <c r="C249" s="193"/>
      <c r="D249" s="194"/>
      <c r="F249" s="190"/>
      <c r="H249" s="190"/>
      <c r="I249" s="190"/>
      <c r="J249" s="190"/>
    </row>
    <row r="250" spans="1:10" s="189" customFormat="1" x14ac:dyDescent="0.25">
      <c r="A250" s="195"/>
      <c r="B250" s="192"/>
      <c r="C250" s="193"/>
      <c r="D250" s="194"/>
      <c r="F250" s="190"/>
      <c r="H250" s="190"/>
      <c r="I250" s="190"/>
      <c r="J250" s="190"/>
    </row>
    <row r="251" spans="1:10" s="189" customFormat="1" x14ac:dyDescent="0.25">
      <c r="A251" s="195"/>
      <c r="B251" s="192"/>
      <c r="C251" s="193"/>
      <c r="D251" s="194"/>
      <c r="F251" s="190"/>
      <c r="H251" s="190"/>
      <c r="I251" s="190"/>
      <c r="J251" s="190"/>
    </row>
    <row r="252" spans="1:10" s="189" customFormat="1" x14ac:dyDescent="0.25">
      <c r="A252" s="195"/>
      <c r="B252" s="192"/>
      <c r="C252" s="193"/>
      <c r="D252" s="194"/>
      <c r="F252" s="190"/>
      <c r="H252" s="190"/>
      <c r="I252" s="190"/>
      <c r="J252" s="190"/>
    </row>
    <row r="253" spans="1:10" s="189" customFormat="1" x14ac:dyDescent="0.25">
      <c r="A253" s="195"/>
      <c r="B253" s="192"/>
      <c r="C253" s="193"/>
      <c r="D253" s="194"/>
      <c r="F253" s="190"/>
      <c r="H253" s="190"/>
      <c r="I253" s="190"/>
      <c r="J253" s="190"/>
    </row>
    <row r="254" spans="1:10" s="189" customFormat="1" x14ac:dyDescent="0.25">
      <c r="A254" s="195"/>
      <c r="B254" s="192"/>
      <c r="C254" s="193"/>
      <c r="D254" s="194"/>
      <c r="F254" s="190"/>
      <c r="H254" s="190"/>
      <c r="I254" s="190"/>
      <c r="J254" s="190"/>
    </row>
    <row r="255" spans="1:10" s="189" customFormat="1" x14ac:dyDescent="0.25">
      <c r="A255" s="195"/>
      <c r="B255" s="192"/>
      <c r="C255" s="193"/>
      <c r="D255" s="194"/>
      <c r="F255" s="190"/>
      <c r="H255" s="190"/>
      <c r="I255" s="190"/>
      <c r="J255" s="190"/>
    </row>
    <row r="256" spans="1:10" s="189" customFormat="1" x14ac:dyDescent="0.25">
      <c r="A256" s="195"/>
      <c r="B256" s="192"/>
      <c r="C256" s="193"/>
      <c r="D256" s="194"/>
      <c r="F256" s="190"/>
      <c r="H256" s="190"/>
      <c r="I256" s="190"/>
      <c r="J256" s="190"/>
    </row>
    <row r="257" spans="1:10" s="189" customFormat="1" x14ac:dyDescent="0.25">
      <c r="A257" s="195"/>
      <c r="B257" s="192"/>
      <c r="C257" s="193"/>
      <c r="D257" s="194"/>
      <c r="F257" s="190"/>
      <c r="H257" s="190"/>
      <c r="I257" s="190"/>
      <c r="J257" s="190"/>
    </row>
    <row r="258" spans="1:10" s="189" customFormat="1" x14ac:dyDescent="0.25">
      <c r="A258" s="195"/>
      <c r="B258" s="192"/>
      <c r="C258" s="193"/>
      <c r="D258" s="194"/>
      <c r="F258" s="190"/>
      <c r="H258" s="190"/>
      <c r="I258" s="190"/>
      <c r="J258" s="190"/>
    </row>
    <row r="259" spans="1:10" s="189" customFormat="1" x14ac:dyDescent="0.25">
      <c r="A259" s="195"/>
      <c r="B259" s="192"/>
      <c r="C259" s="193"/>
      <c r="D259" s="194"/>
      <c r="F259" s="190"/>
      <c r="H259" s="190"/>
      <c r="I259" s="190"/>
      <c r="J259" s="190"/>
    </row>
    <row r="260" spans="1:10" s="189" customFormat="1" x14ac:dyDescent="0.25">
      <c r="A260" s="195"/>
      <c r="B260" s="192"/>
      <c r="C260" s="193"/>
      <c r="D260" s="194"/>
      <c r="F260" s="190"/>
      <c r="H260" s="190"/>
      <c r="I260" s="190"/>
      <c r="J260" s="190"/>
    </row>
    <row r="261" spans="1:10" s="189" customFormat="1" x14ac:dyDescent="0.25">
      <c r="A261" s="195"/>
      <c r="B261" s="192"/>
      <c r="C261" s="193"/>
      <c r="D261" s="194"/>
      <c r="F261" s="190"/>
      <c r="H261" s="190"/>
      <c r="I261" s="190"/>
      <c r="J261" s="190"/>
    </row>
    <row r="262" spans="1:10" s="189" customFormat="1" x14ac:dyDescent="0.25">
      <c r="A262" s="195"/>
      <c r="B262" s="192"/>
      <c r="C262" s="193"/>
      <c r="D262" s="194"/>
      <c r="F262" s="190"/>
      <c r="H262" s="190"/>
      <c r="I262" s="190"/>
      <c r="J262" s="190"/>
    </row>
    <row r="263" spans="1:10" s="189" customFormat="1" x14ac:dyDescent="0.25">
      <c r="A263" s="195"/>
      <c r="B263" s="192"/>
      <c r="C263" s="193"/>
      <c r="D263" s="194"/>
      <c r="F263" s="190"/>
      <c r="H263" s="190"/>
      <c r="I263" s="190"/>
      <c r="J263" s="190"/>
    </row>
    <row r="264" spans="1:10" s="189" customFormat="1" x14ac:dyDescent="0.25">
      <c r="A264" s="195"/>
      <c r="B264" s="192"/>
      <c r="C264" s="193"/>
      <c r="D264" s="194"/>
      <c r="F264" s="190"/>
      <c r="H264" s="190"/>
      <c r="I264" s="190"/>
      <c r="J264" s="190"/>
    </row>
    <row r="265" spans="1:10" s="189" customFormat="1" x14ac:dyDescent="0.25">
      <c r="A265" s="195"/>
      <c r="B265" s="192"/>
      <c r="C265" s="193"/>
      <c r="D265" s="194"/>
      <c r="F265" s="190"/>
      <c r="H265" s="190"/>
      <c r="I265" s="190"/>
      <c r="J265" s="190"/>
    </row>
    <row r="266" spans="1:10" s="189" customFormat="1" x14ac:dyDescent="0.25">
      <c r="A266" s="195"/>
      <c r="B266" s="192"/>
      <c r="C266" s="193"/>
      <c r="D266" s="194"/>
      <c r="F266" s="190"/>
      <c r="H266" s="190"/>
      <c r="I266" s="190"/>
      <c r="J266" s="190"/>
    </row>
    <row r="267" spans="1:10" s="189" customFormat="1" x14ac:dyDescent="0.25">
      <c r="A267" s="195"/>
      <c r="B267" s="192"/>
      <c r="C267" s="193"/>
      <c r="D267" s="194"/>
      <c r="F267" s="190"/>
      <c r="H267" s="190"/>
      <c r="I267" s="190"/>
      <c r="J267" s="190"/>
    </row>
    <row r="268" spans="1:10" s="189" customFormat="1" x14ac:dyDescent="0.25">
      <c r="A268" s="195"/>
      <c r="B268" s="192"/>
      <c r="C268" s="193"/>
      <c r="D268" s="194"/>
      <c r="F268" s="190"/>
      <c r="H268" s="190"/>
      <c r="I268" s="190"/>
      <c r="J268" s="190"/>
    </row>
    <row r="269" spans="1:10" s="189" customFormat="1" x14ac:dyDescent="0.25">
      <c r="A269" s="195"/>
      <c r="B269" s="192"/>
      <c r="C269" s="193"/>
      <c r="D269" s="194"/>
      <c r="F269" s="190"/>
      <c r="H269" s="190"/>
      <c r="I269" s="190"/>
      <c r="J269" s="190"/>
    </row>
    <row r="270" spans="1:10" s="189" customFormat="1" x14ac:dyDescent="0.25">
      <c r="A270" s="195"/>
      <c r="B270" s="192"/>
      <c r="C270" s="193"/>
      <c r="D270" s="194"/>
      <c r="F270" s="190"/>
      <c r="H270" s="190"/>
      <c r="I270" s="190"/>
      <c r="J270" s="190"/>
    </row>
    <row r="271" spans="1:10" s="189" customFormat="1" x14ac:dyDescent="0.25">
      <c r="A271" s="195"/>
      <c r="B271" s="192"/>
      <c r="C271" s="193"/>
      <c r="D271" s="194"/>
      <c r="F271" s="190"/>
      <c r="H271" s="190"/>
      <c r="I271" s="190"/>
      <c r="J271" s="190"/>
    </row>
    <row r="272" spans="1:10" s="189" customFormat="1" x14ac:dyDescent="0.25">
      <c r="A272" s="195"/>
      <c r="B272" s="192"/>
      <c r="C272" s="193"/>
      <c r="D272" s="194"/>
      <c r="F272" s="190"/>
      <c r="H272" s="190"/>
      <c r="I272" s="190"/>
      <c r="J272" s="190"/>
    </row>
    <row r="273" spans="1:10" s="189" customFormat="1" x14ac:dyDescent="0.25">
      <c r="A273" s="195"/>
      <c r="B273" s="192"/>
      <c r="C273" s="193"/>
      <c r="D273" s="194"/>
      <c r="F273" s="190"/>
      <c r="H273" s="190"/>
      <c r="I273" s="190"/>
      <c r="J273" s="190"/>
    </row>
    <row r="274" spans="1:10" s="189" customFormat="1" x14ac:dyDescent="0.25">
      <c r="A274" s="195"/>
      <c r="B274" s="192"/>
      <c r="C274" s="193"/>
      <c r="D274" s="194"/>
      <c r="F274" s="190"/>
      <c r="H274" s="190"/>
      <c r="I274" s="190"/>
      <c r="J274" s="190"/>
    </row>
    <row r="275" spans="1:10" s="189" customFormat="1" x14ac:dyDescent="0.25">
      <c r="A275" s="195"/>
      <c r="B275" s="192"/>
      <c r="C275" s="193"/>
      <c r="D275" s="194"/>
      <c r="F275" s="190"/>
      <c r="H275" s="190"/>
      <c r="I275" s="190"/>
      <c r="J275" s="190"/>
    </row>
    <row r="276" spans="1:10" s="189" customFormat="1" x14ac:dyDescent="0.25">
      <c r="A276" s="195"/>
      <c r="B276" s="192"/>
      <c r="C276" s="193"/>
      <c r="D276" s="194"/>
      <c r="F276" s="190"/>
      <c r="H276" s="190"/>
      <c r="I276" s="190"/>
      <c r="J276" s="190"/>
    </row>
    <row r="277" spans="1:10" s="189" customFormat="1" x14ac:dyDescent="0.25">
      <c r="A277" s="195"/>
      <c r="B277" s="192"/>
      <c r="C277" s="193"/>
      <c r="D277" s="194"/>
      <c r="F277" s="190"/>
      <c r="H277" s="190"/>
      <c r="I277" s="190"/>
      <c r="J277" s="190"/>
    </row>
    <row r="278" spans="1:10" s="189" customFormat="1" x14ac:dyDescent="0.25">
      <c r="A278" s="195"/>
      <c r="B278" s="192"/>
      <c r="C278" s="193"/>
      <c r="D278" s="194"/>
      <c r="F278" s="190"/>
      <c r="H278" s="190"/>
      <c r="I278" s="190"/>
      <c r="J278" s="190"/>
    </row>
    <row r="279" spans="1:10" s="189" customFormat="1" x14ac:dyDescent="0.25">
      <c r="A279" s="195"/>
      <c r="B279" s="192"/>
      <c r="C279" s="193"/>
      <c r="D279" s="194"/>
      <c r="F279" s="190"/>
      <c r="H279" s="190"/>
      <c r="I279" s="190"/>
      <c r="J279" s="190"/>
    </row>
    <row r="280" spans="1:10" s="189" customFormat="1" x14ac:dyDescent="0.25">
      <c r="A280" s="195"/>
      <c r="B280" s="192"/>
      <c r="C280" s="193"/>
      <c r="D280" s="194"/>
      <c r="F280" s="190"/>
      <c r="H280" s="190"/>
      <c r="I280" s="190"/>
      <c r="J280" s="190"/>
    </row>
    <row r="281" spans="1:10" s="189" customFormat="1" x14ac:dyDescent="0.25">
      <c r="A281" s="195"/>
      <c r="B281" s="192"/>
      <c r="C281" s="193"/>
      <c r="D281" s="194"/>
      <c r="F281" s="190"/>
      <c r="H281" s="190"/>
      <c r="I281" s="190"/>
      <c r="J281" s="190"/>
    </row>
    <row r="282" spans="1:10" s="189" customFormat="1" x14ac:dyDescent="0.25">
      <c r="A282" s="195"/>
      <c r="B282" s="192"/>
      <c r="C282" s="193"/>
      <c r="D282" s="194"/>
      <c r="F282" s="190"/>
      <c r="H282" s="190"/>
      <c r="I282" s="190"/>
      <c r="J282" s="190"/>
    </row>
    <row r="283" spans="1:10" s="189" customFormat="1" x14ac:dyDescent="0.25">
      <c r="A283" s="195"/>
      <c r="B283" s="192"/>
      <c r="C283" s="193"/>
      <c r="D283" s="194"/>
      <c r="F283" s="190"/>
      <c r="H283" s="190"/>
      <c r="I283" s="190"/>
      <c r="J283" s="190"/>
    </row>
    <row r="284" spans="1:10" s="189" customFormat="1" x14ac:dyDescent="0.25">
      <c r="A284" s="195"/>
      <c r="B284" s="192"/>
      <c r="C284" s="193"/>
      <c r="D284" s="194"/>
      <c r="F284" s="190"/>
      <c r="H284" s="190"/>
      <c r="I284" s="190"/>
      <c r="J284" s="190"/>
    </row>
    <row r="285" spans="1:10" s="189" customFormat="1" x14ac:dyDescent="0.25">
      <c r="A285" s="195"/>
      <c r="B285" s="192"/>
      <c r="C285" s="193"/>
      <c r="D285" s="194"/>
      <c r="F285" s="190"/>
      <c r="H285" s="190"/>
      <c r="I285" s="190"/>
      <c r="J285" s="190"/>
    </row>
    <row r="286" spans="1:10" s="189" customFormat="1" x14ac:dyDescent="0.25">
      <c r="A286" s="195"/>
      <c r="B286" s="192"/>
      <c r="C286" s="193"/>
      <c r="D286" s="194"/>
      <c r="F286" s="190"/>
      <c r="H286" s="190"/>
      <c r="I286" s="190"/>
      <c r="J286" s="190"/>
    </row>
    <row r="287" spans="1:10" s="189" customFormat="1" x14ac:dyDescent="0.25">
      <c r="A287" s="195"/>
      <c r="B287" s="192"/>
      <c r="C287" s="193"/>
      <c r="D287" s="194"/>
      <c r="F287" s="190"/>
      <c r="H287" s="190"/>
      <c r="I287" s="190"/>
      <c r="J287" s="190"/>
    </row>
    <row r="288" spans="1:10" s="189" customFormat="1" x14ac:dyDescent="0.25">
      <c r="A288" s="195"/>
      <c r="B288" s="192"/>
      <c r="C288" s="193"/>
      <c r="D288" s="194"/>
      <c r="F288" s="190"/>
      <c r="H288" s="190"/>
      <c r="I288" s="190"/>
      <c r="J288" s="190"/>
    </row>
    <row r="289" spans="1:10" s="189" customFormat="1" x14ac:dyDescent="0.25">
      <c r="A289" s="195"/>
      <c r="B289" s="192"/>
      <c r="C289" s="193"/>
      <c r="D289" s="194"/>
      <c r="F289" s="190"/>
      <c r="H289" s="190"/>
      <c r="I289" s="190"/>
      <c r="J289" s="190"/>
    </row>
    <row r="290" spans="1:10" s="189" customFormat="1" x14ac:dyDescent="0.25">
      <c r="A290" s="195"/>
      <c r="B290" s="192"/>
      <c r="C290" s="193"/>
      <c r="D290" s="194"/>
      <c r="F290" s="190"/>
      <c r="H290" s="190"/>
      <c r="I290" s="190"/>
      <c r="J290" s="190"/>
    </row>
    <row r="291" spans="1:10" s="189" customFormat="1" x14ac:dyDescent="0.25">
      <c r="A291" s="195"/>
      <c r="B291" s="192"/>
      <c r="C291" s="193"/>
      <c r="D291" s="194"/>
      <c r="F291" s="190"/>
      <c r="H291" s="190"/>
      <c r="I291" s="190"/>
      <c r="J291" s="190"/>
    </row>
    <row r="292" spans="1:10" s="189" customFormat="1" x14ac:dyDescent="0.25">
      <c r="A292" s="195"/>
      <c r="B292" s="192"/>
      <c r="C292" s="193"/>
      <c r="D292" s="194"/>
      <c r="F292" s="190"/>
      <c r="H292" s="190"/>
      <c r="I292" s="190"/>
      <c r="J292" s="190"/>
    </row>
    <row r="293" spans="1:10" s="189" customFormat="1" x14ac:dyDescent="0.25">
      <c r="A293" s="195"/>
      <c r="B293" s="192"/>
      <c r="C293" s="193"/>
      <c r="D293" s="194"/>
      <c r="F293" s="190"/>
      <c r="H293" s="190"/>
      <c r="I293" s="190"/>
      <c r="J293" s="190"/>
    </row>
    <row r="294" spans="1:10" s="189" customFormat="1" x14ac:dyDescent="0.25">
      <c r="A294" s="195"/>
      <c r="B294" s="192"/>
      <c r="C294" s="193"/>
      <c r="D294" s="194"/>
      <c r="F294" s="190"/>
      <c r="H294" s="190"/>
      <c r="I294" s="190"/>
      <c r="J294" s="190"/>
    </row>
    <row r="295" spans="1:10" s="189" customFormat="1" x14ac:dyDescent="0.25">
      <c r="A295" s="195"/>
      <c r="B295" s="192"/>
      <c r="C295" s="193"/>
      <c r="D295" s="194"/>
      <c r="F295" s="190"/>
      <c r="H295" s="190"/>
      <c r="I295" s="190"/>
      <c r="J295" s="190"/>
    </row>
    <row r="296" spans="1:10" s="189" customFormat="1" x14ac:dyDescent="0.25">
      <c r="A296" s="195"/>
      <c r="B296" s="192"/>
      <c r="C296" s="193"/>
      <c r="D296" s="194"/>
      <c r="F296" s="190"/>
      <c r="H296" s="190"/>
      <c r="I296" s="190"/>
      <c r="J296" s="190"/>
    </row>
    <row r="297" spans="1:10" s="189" customFormat="1" x14ac:dyDescent="0.25">
      <c r="A297" s="195"/>
      <c r="B297" s="192"/>
      <c r="C297" s="193"/>
      <c r="D297" s="194"/>
      <c r="F297" s="190"/>
      <c r="H297" s="190"/>
      <c r="I297" s="190"/>
      <c r="J297" s="190"/>
    </row>
    <row r="298" spans="1:10" s="189" customFormat="1" x14ac:dyDescent="0.25">
      <c r="A298" s="195"/>
      <c r="B298" s="192"/>
      <c r="C298" s="193"/>
      <c r="D298" s="194"/>
      <c r="F298" s="190"/>
      <c r="H298" s="190"/>
      <c r="I298" s="190"/>
      <c r="J298" s="190"/>
    </row>
    <row r="299" spans="1:10" s="189" customFormat="1" x14ac:dyDescent="0.25">
      <c r="A299" s="195"/>
      <c r="B299" s="192"/>
      <c r="C299" s="193"/>
      <c r="D299" s="194"/>
      <c r="F299" s="190"/>
      <c r="H299" s="190"/>
      <c r="I299" s="190"/>
      <c r="J299" s="190"/>
    </row>
    <row r="300" spans="1:10" s="189" customFormat="1" x14ac:dyDescent="0.25">
      <c r="A300" s="195"/>
      <c r="B300" s="192"/>
      <c r="C300" s="193"/>
      <c r="D300" s="194"/>
      <c r="F300" s="190"/>
      <c r="H300" s="190"/>
      <c r="I300" s="190"/>
      <c r="J300" s="190"/>
    </row>
    <row r="301" spans="1:10" s="189" customFormat="1" x14ac:dyDescent="0.25">
      <c r="A301" s="195"/>
      <c r="B301" s="192"/>
      <c r="C301" s="193"/>
      <c r="D301" s="194"/>
      <c r="F301" s="190"/>
      <c r="H301" s="190"/>
      <c r="I301" s="190"/>
      <c r="J301" s="190"/>
    </row>
    <row r="302" spans="1:10" s="189" customFormat="1" x14ac:dyDescent="0.25">
      <c r="A302" s="195"/>
      <c r="B302" s="192"/>
      <c r="C302" s="193"/>
      <c r="D302" s="194"/>
      <c r="F302" s="190"/>
      <c r="H302" s="190"/>
      <c r="I302" s="190"/>
      <c r="J302" s="190"/>
    </row>
    <row r="303" spans="1:10" s="189" customFormat="1" x14ac:dyDescent="0.25">
      <c r="A303" s="195"/>
      <c r="B303" s="192"/>
      <c r="C303" s="193"/>
      <c r="D303" s="194"/>
      <c r="F303" s="190"/>
      <c r="H303" s="190"/>
      <c r="I303" s="190"/>
      <c r="J303" s="190"/>
    </row>
    <row r="304" spans="1:10" s="189" customFormat="1" x14ac:dyDescent="0.25">
      <c r="A304" s="195"/>
      <c r="B304" s="192"/>
      <c r="C304" s="193"/>
      <c r="D304" s="194"/>
      <c r="F304" s="190"/>
      <c r="H304" s="190"/>
      <c r="I304" s="190"/>
      <c r="J304" s="190"/>
    </row>
    <row r="305" spans="1:10 16384:16384" s="189" customFormat="1" x14ac:dyDescent="0.25">
      <c r="A305" s="195"/>
      <c r="B305" s="192"/>
      <c r="C305" s="193"/>
      <c r="D305" s="194"/>
      <c r="F305" s="190"/>
      <c r="H305" s="190"/>
      <c r="I305" s="190"/>
      <c r="J305" s="190"/>
    </row>
    <row r="306" spans="1:10 16384:16384" s="189" customFormat="1" x14ac:dyDescent="0.25">
      <c r="A306" s="195"/>
      <c r="B306" s="192"/>
      <c r="C306" s="193"/>
      <c r="D306" s="194"/>
      <c r="F306" s="190"/>
      <c r="H306" s="190"/>
      <c r="I306" s="190"/>
      <c r="J306" s="190"/>
    </row>
    <row r="307" spans="1:10 16384:16384" s="189" customFormat="1" x14ac:dyDescent="0.25">
      <c r="A307" s="195"/>
      <c r="B307" s="192"/>
      <c r="C307" s="193"/>
      <c r="D307" s="194"/>
      <c r="F307" s="190"/>
      <c r="H307" s="190"/>
      <c r="I307" s="190"/>
      <c r="J307" s="190"/>
    </row>
    <row r="308" spans="1:10 16384:16384" s="189" customFormat="1" x14ac:dyDescent="0.25">
      <c r="A308" s="195"/>
      <c r="B308" s="192"/>
      <c r="C308" s="193"/>
      <c r="D308" s="194"/>
      <c r="F308" s="190"/>
      <c r="H308" s="190"/>
      <c r="I308" s="190"/>
      <c r="J308" s="190"/>
    </row>
    <row r="309" spans="1:10 16384:16384" s="189" customFormat="1" x14ac:dyDescent="0.25">
      <c r="A309" s="195"/>
      <c r="B309" s="192"/>
      <c r="C309" s="193"/>
      <c r="D309" s="194"/>
      <c r="F309" s="190"/>
      <c r="H309" s="190"/>
      <c r="I309" s="190"/>
      <c r="J309" s="190"/>
    </row>
    <row r="310" spans="1:10 16384:16384" s="189" customFormat="1" x14ac:dyDescent="0.25">
      <c r="A310" s="195"/>
      <c r="B310" s="192"/>
      <c r="C310" s="193"/>
      <c r="D310" s="194"/>
      <c r="F310" s="190"/>
      <c r="H310" s="190"/>
      <c r="I310" s="190"/>
      <c r="J310" s="190"/>
    </row>
    <row r="311" spans="1:10 16384:16384" s="189" customFormat="1" x14ac:dyDescent="0.25">
      <c r="A311" s="195"/>
      <c r="B311" s="192"/>
      <c r="C311" s="193"/>
      <c r="D311" s="194"/>
      <c r="F311" s="190"/>
      <c r="H311" s="190"/>
      <c r="I311" s="190"/>
      <c r="J311" s="190"/>
    </row>
    <row r="312" spans="1:10 16384:16384" s="189" customFormat="1" x14ac:dyDescent="0.25">
      <c r="A312" s="195"/>
      <c r="B312" s="192"/>
      <c r="C312" s="193"/>
      <c r="D312" s="194"/>
      <c r="F312" s="190"/>
      <c r="H312" s="190"/>
      <c r="I312" s="190"/>
      <c r="J312" s="190"/>
    </row>
    <row r="313" spans="1:10 16384:16384" s="189" customFormat="1" x14ac:dyDescent="0.25">
      <c r="A313" s="195"/>
      <c r="B313" s="192"/>
      <c r="C313" s="193"/>
      <c r="D313" s="194"/>
      <c r="F313" s="190"/>
      <c r="H313" s="190"/>
      <c r="I313" s="190"/>
      <c r="J313" s="190"/>
    </row>
    <row r="314" spans="1:10 16384:16384" s="189" customFormat="1" x14ac:dyDescent="0.25">
      <c r="A314" s="195"/>
      <c r="B314" s="192"/>
      <c r="C314" s="193"/>
      <c r="D314" s="194"/>
      <c r="F314" s="190"/>
      <c r="H314" s="190"/>
      <c r="I314" s="190"/>
      <c r="J314" s="190"/>
    </row>
    <row r="315" spans="1:10 16384:16384" s="189" customFormat="1" x14ac:dyDescent="0.25">
      <c r="A315" s="195"/>
      <c r="B315" s="192"/>
      <c r="C315" s="193"/>
      <c r="D315" s="194"/>
      <c r="F315" s="190"/>
      <c r="H315" s="190"/>
      <c r="I315" s="190"/>
      <c r="J315" s="190"/>
    </row>
    <row r="316" spans="1:10 16384:16384" s="189" customFormat="1" x14ac:dyDescent="0.25">
      <c r="A316" s="195"/>
      <c r="B316" s="192"/>
      <c r="C316" s="193"/>
      <c r="D316" s="194"/>
      <c r="F316" s="190"/>
      <c r="H316" s="190"/>
      <c r="I316" s="190"/>
      <c r="J316" s="190"/>
    </row>
    <row r="317" spans="1:10 16384:16384" s="189" customFormat="1" x14ac:dyDescent="0.25">
      <c r="A317" s="195"/>
      <c r="B317" s="192"/>
      <c r="C317" s="193"/>
      <c r="D317" s="194"/>
      <c r="F317" s="190"/>
      <c r="H317" s="190"/>
      <c r="I317" s="190"/>
      <c r="J317" s="190"/>
    </row>
    <row r="318" spans="1:10 16384:16384" x14ac:dyDescent="0.25">
      <c r="A318" s="195"/>
      <c r="H318" s="190"/>
      <c r="I318" s="190"/>
      <c r="J318" s="190"/>
      <c r="XFD318" s="189"/>
    </row>
    <row r="319" spans="1:10 16384:16384" s="189" customFormat="1" x14ac:dyDescent="0.25">
      <c r="A319" s="195"/>
      <c r="B319" s="192"/>
      <c r="C319" s="193"/>
      <c r="D319" s="194"/>
      <c r="F319" s="190"/>
      <c r="H319" s="190"/>
      <c r="I319" s="190"/>
      <c r="J319" s="190"/>
    </row>
    <row r="320" spans="1:10 16384:16384" s="189" customFormat="1" x14ac:dyDescent="0.25">
      <c r="A320" s="195"/>
      <c r="B320" s="192"/>
      <c r="C320" s="193"/>
      <c r="D320" s="194"/>
      <c r="F320" s="190"/>
      <c r="H320" s="190"/>
      <c r="I320" s="190"/>
      <c r="J320" s="190"/>
    </row>
    <row r="321" spans="1:10" s="189" customFormat="1" x14ac:dyDescent="0.25">
      <c r="A321" s="195"/>
      <c r="B321" s="192"/>
      <c r="C321" s="193"/>
      <c r="D321" s="194"/>
      <c r="F321" s="190"/>
      <c r="H321" s="190"/>
      <c r="I321" s="190"/>
      <c r="J321" s="190"/>
    </row>
    <row r="322" spans="1:10" s="189" customFormat="1" x14ac:dyDescent="0.25">
      <c r="A322" s="195"/>
      <c r="B322" s="192"/>
      <c r="C322" s="193"/>
      <c r="D322" s="194"/>
      <c r="F322" s="190"/>
      <c r="H322" s="190"/>
      <c r="I322" s="190"/>
      <c r="J322" s="190"/>
    </row>
    <row r="323" spans="1:10" s="189" customFormat="1" x14ac:dyDescent="0.25">
      <c r="A323" s="195"/>
      <c r="B323" s="192"/>
      <c r="C323" s="193"/>
      <c r="D323" s="194"/>
      <c r="F323" s="190"/>
      <c r="H323" s="190"/>
      <c r="I323" s="190"/>
      <c r="J323" s="190"/>
    </row>
    <row r="324" spans="1:10" s="189" customFormat="1" x14ac:dyDescent="0.25">
      <c r="A324" s="195"/>
      <c r="B324" s="192"/>
      <c r="C324" s="193"/>
      <c r="D324" s="194"/>
      <c r="F324" s="190"/>
      <c r="H324" s="190"/>
      <c r="I324" s="190"/>
      <c r="J324" s="190"/>
    </row>
    <row r="325" spans="1:10" s="189" customFormat="1" x14ac:dyDescent="0.25">
      <c r="A325" s="195"/>
      <c r="B325" s="192"/>
      <c r="C325" s="193"/>
      <c r="D325" s="194"/>
      <c r="F325" s="190"/>
      <c r="H325" s="190"/>
      <c r="I325" s="190"/>
      <c r="J325" s="190"/>
    </row>
    <row r="326" spans="1:10" s="189" customFormat="1" x14ac:dyDescent="0.25">
      <c r="A326" s="195"/>
      <c r="B326" s="192"/>
      <c r="C326" s="193"/>
      <c r="D326" s="194"/>
      <c r="F326" s="190"/>
      <c r="H326" s="190"/>
      <c r="I326" s="190"/>
      <c r="J326" s="190"/>
    </row>
    <row r="327" spans="1:10" s="189" customFormat="1" x14ac:dyDescent="0.25">
      <c r="A327" s="195"/>
      <c r="B327" s="192"/>
      <c r="C327" s="193"/>
      <c r="D327" s="194"/>
      <c r="F327" s="190"/>
      <c r="H327" s="190"/>
      <c r="I327" s="190"/>
      <c r="J327" s="190"/>
    </row>
    <row r="328" spans="1:10" s="189" customFormat="1" x14ac:dyDescent="0.25">
      <c r="A328" s="195"/>
      <c r="B328" s="192"/>
      <c r="C328" s="193"/>
      <c r="D328" s="194"/>
      <c r="F328" s="190"/>
      <c r="H328" s="190"/>
      <c r="I328" s="190"/>
      <c r="J328" s="190"/>
    </row>
    <row r="329" spans="1:10" s="189" customFormat="1" x14ac:dyDescent="0.25">
      <c r="A329" s="195"/>
      <c r="B329" s="192"/>
      <c r="C329" s="193"/>
      <c r="D329" s="194"/>
      <c r="F329" s="190"/>
      <c r="H329" s="190"/>
      <c r="I329" s="190"/>
      <c r="J329" s="190"/>
    </row>
    <row r="330" spans="1:10" s="189" customFormat="1" x14ac:dyDescent="0.25">
      <c r="A330" s="195"/>
      <c r="B330" s="192"/>
      <c r="C330" s="193"/>
      <c r="D330" s="194"/>
      <c r="F330" s="190"/>
      <c r="H330" s="190"/>
      <c r="I330" s="190"/>
      <c r="J330" s="190"/>
    </row>
    <row r="331" spans="1:10" s="189" customFormat="1" x14ac:dyDescent="0.25">
      <c r="A331" s="195"/>
      <c r="B331" s="192"/>
      <c r="C331" s="193"/>
      <c r="D331" s="194"/>
      <c r="F331" s="190"/>
      <c r="H331" s="190"/>
      <c r="I331" s="190"/>
      <c r="J331" s="190"/>
    </row>
    <row r="332" spans="1:10" s="189" customFormat="1" x14ac:dyDescent="0.25">
      <c r="A332" s="195"/>
      <c r="B332" s="192"/>
      <c r="C332" s="193"/>
      <c r="D332" s="194"/>
      <c r="F332" s="190"/>
      <c r="H332" s="190"/>
      <c r="I332" s="190"/>
      <c r="J332" s="190"/>
    </row>
    <row r="333" spans="1:10" s="189" customFormat="1" x14ac:dyDescent="0.25">
      <c r="A333" s="195"/>
      <c r="B333" s="192"/>
      <c r="C333" s="193"/>
      <c r="D333" s="194"/>
      <c r="F333" s="190"/>
      <c r="H333" s="190"/>
      <c r="I333" s="190"/>
      <c r="J333" s="190"/>
    </row>
    <row r="334" spans="1:10" s="189" customFormat="1" x14ac:dyDescent="0.25">
      <c r="A334" s="195"/>
      <c r="B334" s="192"/>
      <c r="C334" s="193"/>
      <c r="D334" s="194"/>
      <c r="F334" s="190"/>
      <c r="H334" s="190"/>
      <c r="I334" s="190"/>
      <c r="J334" s="190"/>
    </row>
    <row r="335" spans="1:10" s="189" customFormat="1" x14ac:dyDescent="0.25">
      <c r="A335" s="195"/>
      <c r="B335" s="192"/>
      <c r="C335" s="193"/>
      <c r="D335" s="194"/>
      <c r="F335" s="190"/>
      <c r="H335" s="190"/>
      <c r="I335" s="190"/>
      <c r="J335" s="190"/>
    </row>
    <row r="336" spans="1:10" x14ac:dyDescent="0.25">
      <c r="A336" s="195"/>
      <c r="H336" s="190"/>
      <c r="I336" s="190"/>
      <c r="J336" s="190"/>
    </row>
    <row r="337" spans="1:10" x14ac:dyDescent="0.25">
      <c r="A337" s="195"/>
      <c r="H337" s="190"/>
      <c r="I337" s="190"/>
      <c r="J337" s="190"/>
    </row>
    <row r="338" spans="1:10" x14ac:dyDescent="0.25">
      <c r="A338" s="195"/>
      <c r="H338" s="190"/>
      <c r="I338" s="190"/>
      <c r="J338" s="190"/>
    </row>
    <row r="339" spans="1:10" x14ac:dyDescent="0.25">
      <c r="A339" s="172"/>
      <c r="H339" s="190"/>
      <c r="I339" s="190"/>
      <c r="J339" s="190"/>
    </row>
    <row r="340" spans="1:10" x14ac:dyDescent="0.25">
      <c r="A340" s="172"/>
      <c r="H340" s="190"/>
      <c r="I340" s="190"/>
      <c r="J340" s="190"/>
    </row>
    <row r="341" spans="1:10" x14ac:dyDescent="0.25">
      <c r="A341" s="172"/>
      <c r="H341" s="190"/>
      <c r="I341" s="190"/>
      <c r="J341" s="190"/>
    </row>
    <row r="342" spans="1:10" x14ac:dyDescent="0.25">
      <c r="A342" s="172"/>
      <c r="H342" s="190"/>
      <c r="I342" s="190"/>
      <c r="J342" s="190"/>
    </row>
    <row r="343" spans="1:10" x14ac:dyDescent="0.25">
      <c r="A343" s="172"/>
      <c r="H343" s="190"/>
      <c r="I343" s="190"/>
      <c r="J343" s="190"/>
    </row>
    <row r="344" spans="1:10" x14ac:dyDescent="0.25">
      <c r="A344" s="172"/>
      <c r="H344" s="190"/>
      <c r="I344" s="190"/>
      <c r="J344" s="190"/>
    </row>
    <row r="345" spans="1:10" x14ac:dyDescent="0.25">
      <c r="A345" s="172"/>
      <c r="H345" s="190"/>
      <c r="I345" s="190"/>
      <c r="J345" s="190"/>
    </row>
    <row r="346" spans="1:10" x14ac:dyDescent="0.25">
      <c r="A346" s="172"/>
      <c r="H346" s="190"/>
      <c r="I346" s="190"/>
      <c r="J346" s="190"/>
    </row>
    <row r="347" spans="1:10" x14ac:dyDescent="0.25">
      <c r="A347" s="172"/>
      <c r="H347" s="190"/>
      <c r="I347" s="190"/>
      <c r="J347" s="190"/>
    </row>
    <row r="348" spans="1:10" x14ac:dyDescent="0.25">
      <c r="A348" s="172"/>
      <c r="H348" s="190"/>
      <c r="I348" s="190"/>
      <c r="J348" s="190"/>
    </row>
    <row r="349" spans="1:10" x14ac:dyDescent="0.25">
      <c r="A349" s="172"/>
      <c r="H349" s="190"/>
      <c r="I349" s="190"/>
      <c r="J349" s="190"/>
    </row>
    <row r="350" spans="1:10" x14ac:dyDescent="0.25">
      <c r="A350" s="172"/>
      <c r="H350" s="190"/>
      <c r="I350" s="190"/>
      <c r="J350" s="190"/>
    </row>
    <row r="351" spans="1:10" x14ac:dyDescent="0.25">
      <c r="A351" s="172"/>
      <c r="H351" s="190"/>
      <c r="I351" s="190"/>
      <c r="J351" s="190"/>
    </row>
    <row r="352" spans="1:10" x14ac:dyDescent="0.25">
      <c r="A352" s="172"/>
      <c r="H352" s="190"/>
      <c r="I352" s="190"/>
      <c r="J352" s="190"/>
    </row>
    <row r="353" spans="1:10" x14ac:dyDescent="0.25">
      <c r="A353" s="172"/>
      <c r="H353" s="190"/>
      <c r="I353" s="190"/>
      <c r="J353" s="190"/>
    </row>
    <row r="354" spans="1:10" x14ac:dyDescent="0.25">
      <c r="A354" s="172"/>
      <c r="H354" s="190"/>
      <c r="I354" s="190"/>
      <c r="J354" s="190"/>
    </row>
    <row r="355" spans="1:10" x14ac:dyDescent="0.25">
      <c r="A355" s="172"/>
      <c r="H355" s="190"/>
      <c r="I355" s="190"/>
      <c r="J355" s="190"/>
    </row>
    <row r="356" spans="1:10" x14ac:dyDescent="0.25">
      <c r="A356" s="172"/>
      <c r="H356" s="190"/>
      <c r="I356" s="190"/>
      <c r="J356" s="190"/>
    </row>
    <row r="357" spans="1:10" x14ac:dyDescent="0.25">
      <c r="A357" s="172"/>
      <c r="H357" s="190"/>
      <c r="I357" s="190"/>
      <c r="J357" s="190"/>
    </row>
    <row r="358" spans="1:10" x14ac:dyDescent="0.25">
      <c r="A358" s="172"/>
      <c r="H358" s="190"/>
      <c r="I358" s="190"/>
      <c r="J358" s="190"/>
    </row>
    <row r="359" spans="1:10" x14ac:dyDescent="0.25">
      <c r="A359" s="172"/>
      <c r="H359" s="190"/>
      <c r="I359" s="190"/>
      <c r="J359" s="190"/>
    </row>
    <row r="360" spans="1:10" x14ac:dyDescent="0.25">
      <c r="H360" s="190"/>
      <c r="I360" s="190"/>
      <c r="J360" s="190"/>
    </row>
    <row r="361" spans="1:10" x14ac:dyDescent="0.25">
      <c r="H361" s="190"/>
      <c r="I361" s="190"/>
      <c r="J361" s="190"/>
    </row>
    <row r="362" spans="1:10" x14ac:dyDescent="0.25">
      <c r="H362" s="190"/>
      <c r="I362" s="190"/>
      <c r="J362" s="190"/>
    </row>
    <row r="363" spans="1:10" x14ac:dyDescent="0.25">
      <c r="H363" s="190"/>
      <c r="I363" s="190"/>
      <c r="J363" s="190"/>
    </row>
    <row r="364" spans="1:10" x14ac:dyDescent="0.25">
      <c r="H364" s="190"/>
      <c r="I364" s="190"/>
      <c r="J364" s="190"/>
    </row>
    <row r="365" spans="1:10" x14ac:dyDescent="0.25">
      <c r="H365" s="190"/>
      <c r="I365" s="190"/>
      <c r="J365" s="190"/>
    </row>
    <row r="366" spans="1:10" x14ac:dyDescent="0.25">
      <c r="H366" s="190"/>
      <c r="I366" s="190"/>
      <c r="J366" s="190"/>
    </row>
    <row r="367" spans="1:10" x14ac:dyDescent="0.25">
      <c r="H367" s="190"/>
      <c r="I367" s="190"/>
      <c r="J367" s="190"/>
    </row>
    <row r="368" spans="1:10" x14ac:dyDescent="0.25">
      <c r="H368" s="190"/>
      <c r="I368" s="190"/>
      <c r="J368" s="190"/>
    </row>
    <row r="369" spans="8:10" x14ac:dyDescent="0.25">
      <c r="H369" s="190"/>
      <c r="I369" s="190"/>
      <c r="J369" s="190"/>
    </row>
    <row r="370" spans="8:10" x14ac:dyDescent="0.25">
      <c r="H370" s="190"/>
      <c r="I370" s="190"/>
      <c r="J370" s="190"/>
    </row>
    <row r="371" spans="8:10" x14ac:dyDescent="0.25">
      <c r="H371" s="190"/>
      <c r="I371" s="190"/>
      <c r="J371" s="190"/>
    </row>
    <row r="372" spans="8:10" x14ac:dyDescent="0.25">
      <c r="H372" s="190"/>
      <c r="I372" s="190"/>
      <c r="J372" s="190"/>
    </row>
    <row r="373" spans="8:10" x14ac:dyDescent="0.25">
      <c r="H373" s="190"/>
      <c r="I373" s="190"/>
      <c r="J373" s="190"/>
    </row>
    <row r="374" spans="8:10" x14ac:dyDescent="0.25">
      <c r="H374" s="190"/>
      <c r="I374" s="190"/>
      <c r="J374" s="190"/>
    </row>
  </sheetData>
  <autoFilter ref="A2:K118" xr:uid="{9EAB44A6-5F9F-417C-9AC5-985D7DA84CED}"/>
  <conditionalFormatting sqref="A119:J1048576">
    <cfRule type="expression" dxfId="1875" priority="231">
      <formula>$H119="Barley"</formula>
    </cfRule>
    <cfRule type="expression" dxfId="1874" priority="232">
      <formula>$H119="Mill_D"</formula>
    </cfRule>
    <cfRule type="expression" dxfId="1873" priority="233">
      <formula>$H119="Mill_C"</formula>
    </cfRule>
    <cfRule type="expression" dxfId="1872" priority="234">
      <formula>$H119="Mill_B"</formula>
    </cfRule>
    <cfRule type="expression" dxfId="1871" priority="235">
      <formula>$H119="Mill_A"</formula>
    </cfRule>
    <cfRule type="expression" dxfId="1870" priority="236">
      <formula>$H119="silo"</formula>
    </cfRule>
    <cfRule type="expression" dxfId="1869" priority="237">
      <formula>$H119="Barley"</formula>
    </cfRule>
    <cfRule type="expression" dxfId="1868" priority="238">
      <formula>$H119="Mill_D"</formula>
    </cfRule>
    <cfRule type="expression" dxfId="1867" priority="239">
      <formula>$H119="Mill_C"</formula>
    </cfRule>
    <cfRule type="expression" dxfId="1866" priority="240">
      <formula>$H119="Mill_B"</formula>
    </cfRule>
    <cfRule type="expression" dxfId="1865" priority="241">
      <formula>$H119="Mill_A"</formula>
    </cfRule>
    <cfRule type="expression" dxfId="1864" priority="242">
      <formula>$H119="silo"</formula>
    </cfRule>
    <cfRule type="expression" dxfId="1863" priority="243">
      <formula>$H119="Barley"</formula>
    </cfRule>
    <cfRule type="expression" dxfId="1862" priority="244">
      <formula>$H119="Mill_D"</formula>
    </cfRule>
    <cfRule type="expression" dxfId="1861" priority="245">
      <formula>$H119="Mill_C"</formula>
    </cfRule>
    <cfRule type="expression" dxfId="1860" priority="246">
      <formula>$H119="Mill_B"</formula>
    </cfRule>
    <cfRule type="expression" dxfId="1859" priority="247">
      <formula>$H119="Mill_A"</formula>
    </cfRule>
    <cfRule type="expression" dxfId="1858" priority="248">
      <formula>$H119="silo"</formula>
    </cfRule>
    <cfRule type="containsText" dxfId="1857" priority="249" operator="containsText" text="Preventive">
      <formula>NOT(ISERROR(SEARCH("Preventive",A119)))</formula>
    </cfRule>
    <cfRule type="containsText" dxfId="1856" priority="250" operator="containsText" text="Breakdown">
      <formula>NOT(ISERROR(SEARCH("Breakdown",A119)))</formula>
    </cfRule>
  </conditionalFormatting>
  <conditionalFormatting sqref="J119:J159 J162:J1048576">
    <cfRule type="containsText" dxfId="1855" priority="227" operator="containsText" text="Preventive">
      <formula>NOT(ISERROR(SEARCH("Preventive",J119)))</formula>
    </cfRule>
    <cfRule type="containsText" dxfId="1854" priority="228" operator="containsText" text="Breakdown">
      <formula>NOT(ISERROR(SEARCH("Breakdown",J119)))</formula>
    </cfRule>
  </conditionalFormatting>
  <conditionalFormatting sqref="J210:J214">
    <cfRule type="containsText" dxfId="1853" priority="225" operator="containsText" text="Preventive">
      <formula>NOT(ISERROR(SEARCH("Preventive",J210)))</formula>
    </cfRule>
    <cfRule type="containsText" dxfId="1852" priority="226" operator="containsText" text="Breakdown">
      <formula>NOT(ISERROR(SEARCH("Breakdown",J210)))</formula>
    </cfRule>
  </conditionalFormatting>
  <conditionalFormatting sqref="J233">
    <cfRule type="containsText" dxfId="1851" priority="223" operator="containsText" text="Preventive">
      <formula>NOT(ISERROR(SEARCH("Preventive",J233)))</formula>
    </cfRule>
    <cfRule type="containsText" dxfId="1850" priority="224" operator="containsText" text="Breakdown">
      <formula>NOT(ISERROR(SEARCH("Breakdown",J233)))</formula>
    </cfRule>
  </conditionalFormatting>
  <conditionalFormatting sqref="J209">
    <cfRule type="containsText" dxfId="1849" priority="229" operator="containsText" text="Preventive">
      <formula>NOT(ISERROR(SEARCH("Preventive",J209)))</formula>
    </cfRule>
    <cfRule type="containsText" dxfId="1848" priority="230" operator="containsText" text="Breakdown">
      <formula>NOT(ISERROR(SEARCH("Breakdown",J209)))</formula>
    </cfRule>
  </conditionalFormatting>
  <conditionalFormatting sqref="J160:J161">
    <cfRule type="containsText" dxfId="1847" priority="193" operator="containsText" text="Preventive">
      <formula>NOT(ISERROR(SEARCH("Preventive",J160)))</formula>
    </cfRule>
    <cfRule type="containsText" dxfId="1846" priority="194" operator="containsText" text="Breakdown">
      <formula>NOT(ISERROR(SEARCH("Breakdown",J160)))</formula>
    </cfRule>
  </conditionalFormatting>
  <conditionalFormatting sqref="A41:J45 A40:G40 A3:J39">
    <cfRule type="expression" dxfId="1845" priority="173">
      <formula>$H3="Barley"</formula>
    </cfRule>
    <cfRule type="expression" dxfId="1844" priority="174">
      <formula>$H3="Mill_D"</formula>
    </cfRule>
    <cfRule type="expression" dxfId="1843" priority="175">
      <formula>$H3="Mill_C"</formula>
    </cfRule>
    <cfRule type="expression" dxfId="1842" priority="176">
      <formula>$H3="Mill_B"</formula>
    </cfRule>
    <cfRule type="expression" dxfId="1841" priority="177">
      <formula>$H3="Mill_A"</formula>
    </cfRule>
    <cfRule type="expression" dxfId="1840" priority="178">
      <formula>$H3="silo"</formula>
    </cfRule>
    <cfRule type="expression" dxfId="1839" priority="179">
      <formula>$H3="Barley"</formula>
    </cfRule>
    <cfRule type="expression" dxfId="1838" priority="180">
      <formula>$H3="Mill_D"</formula>
    </cfRule>
    <cfRule type="expression" dxfId="1837" priority="181">
      <formula>$H3="Mill_C"</formula>
    </cfRule>
    <cfRule type="expression" dxfId="1836" priority="182">
      <formula>$H3="Mill_B"</formula>
    </cfRule>
    <cfRule type="expression" dxfId="1835" priority="183">
      <formula>$H3="Mill_A"</formula>
    </cfRule>
    <cfRule type="expression" dxfId="1834" priority="184">
      <formula>$H3="silo"</formula>
    </cfRule>
    <cfRule type="expression" dxfId="1833" priority="185">
      <formula>$H3="Barley"</formula>
    </cfRule>
    <cfRule type="expression" dxfId="1832" priority="186">
      <formula>$H3="Mill_D"</formula>
    </cfRule>
    <cfRule type="expression" dxfId="1831" priority="187">
      <formula>$H3="Mill_C"</formula>
    </cfRule>
    <cfRule type="expression" dxfId="1830" priority="188">
      <formula>$H3="Mill_B"</formula>
    </cfRule>
    <cfRule type="expression" dxfId="1829" priority="189">
      <formula>$H3="Mill_A"</formula>
    </cfRule>
    <cfRule type="expression" dxfId="1828" priority="190">
      <formula>$H3="silo"</formula>
    </cfRule>
    <cfRule type="containsText" dxfId="1827" priority="191" operator="containsText" text="Preventive">
      <formula>NOT(ISERROR(SEARCH("Preventive",A3)))</formula>
    </cfRule>
    <cfRule type="containsText" dxfId="1826" priority="192" operator="containsText" text="Breakdown">
      <formula>NOT(ISERROR(SEARCH("Breakdown",A3)))</formula>
    </cfRule>
  </conditionalFormatting>
  <conditionalFormatting sqref="J41:J45 J6:J39 J3:J4">
    <cfRule type="containsText" dxfId="1825" priority="171" operator="containsText" text="Preventive">
      <formula>NOT(ISERROR(SEARCH("Preventive",J3)))</formula>
    </cfRule>
    <cfRule type="containsText" dxfId="1824" priority="172" operator="containsText" text="Breakdown">
      <formula>NOT(ISERROR(SEARCH("Breakdown",J3)))</formula>
    </cfRule>
  </conditionalFormatting>
  <conditionalFormatting sqref="J5">
    <cfRule type="containsText" dxfId="1823" priority="169" operator="containsText" text="Preventive">
      <formula>NOT(ISERROR(SEARCH("Preventive",J5)))</formula>
    </cfRule>
    <cfRule type="containsText" dxfId="1822" priority="170" operator="containsText" text="Breakdown">
      <formula>NOT(ISERROR(SEARCH("Breakdown",J5)))</formula>
    </cfRule>
  </conditionalFormatting>
  <conditionalFormatting sqref="I15">
    <cfRule type="expression" dxfId="1821" priority="163">
      <formula>$H15="Barley"</formula>
    </cfRule>
    <cfRule type="expression" dxfId="1820" priority="164">
      <formula>$H15="Mill_D"</formula>
    </cfRule>
    <cfRule type="expression" dxfId="1819" priority="165">
      <formula>$H15="Mill_C"</formula>
    </cfRule>
    <cfRule type="expression" dxfId="1818" priority="166">
      <formula>$H15="Mill_B"</formula>
    </cfRule>
    <cfRule type="expression" dxfId="1817" priority="167">
      <formula>$H15="Mill_A"</formula>
    </cfRule>
    <cfRule type="expression" dxfId="1816" priority="168">
      <formula>$H15="silo"</formula>
    </cfRule>
  </conditionalFormatting>
  <conditionalFormatting sqref="J18:J20">
    <cfRule type="containsText" dxfId="1815" priority="161" operator="containsText" text="Preventive">
      <formula>NOT(ISERROR(SEARCH("Preventive",J18)))</formula>
    </cfRule>
    <cfRule type="containsText" dxfId="1814" priority="162" operator="containsText" text="Breakdown">
      <formula>NOT(ISERROR(SEARCH("Breakdown",J18)))</formula>
    </cfRule>
  </conditionalFormatting>
  <conditionalFormatting sqref="J20">
    <cfRule type="containsText" dxfId="1813" priority="157" operator="containsText" text="Preventive">
      <formula>NOT(ISERROR(SEARCH("Preventive",J20)))</formula>
    </cfRule>
    <cfRule type="containsText" dxfId="1812" priority="158" operator="containsText" text="Breakdown">
      <formula>NOT(ISERROR(SEARCH("Breakdown",J20)))</formula>
    </cfRule>
  </conditionalFormatting>
  <conditionalFormatting sqref="J20">
    <cfRule type="containsText" dxfId="1811" priority="159" operator="containsText" text="Preventive">
      <formula>NOT(ISERROR(SEARCH("Preventive",J20)))</formula>
    </cfRule>
    <cfRule type="containsText" dxfId="1810" priority="160" operator="containsText" text="Breakdown">
      <formula>NOT(ISERROR(SEARCH("Breakdown",J20)))</formula>
    </cfRule>
  </conditionalFormatting>
  <conditionalFormatting sqref="J33:J34">
    <cfRule type="containsText" dxfId="1809" priority="155" operator="containsText" text="Preventive">
      <formula>NOT(ISERROR(SEARCH("Preventive",J33)))</formula>
    </cfRule>
    <cfRule type="containsText" dxfId="1808" priority="156" operator="containsText" text="Breakdown">
      <formula>NOT(ISERROR(SEARCH("Breakdown",J33)))</formula>
    </cfRule>
  </conditionalFormatting>
  <conditionalFormatting sqref="H40:J40">
    <cfRule type="expression" dxfId="1807" priority="135">
      <formula>$H40="Barley"</formula>
    </cfRule>
    <cfRule type="expression" dxfId="1806" priority="136">
      <formula>$H40="Mill_D"</formula>
    </cfRule>
    <cfRule type="expression" dxfId="1805" priority="137">
      <formula>$H40="Mill_C"</formula>
    </cfRule>
    <cfRule type="expression" dxfId="1804" priority="138">
      <formula>$H40="Mill_B"</formula>
    </cfRule>
    <cfRule type="expression" dxfId="1803" priority="139">
      <formula>$H40="Mill_A"</formula>
    </cfRule>
    <cfRule type="expression" dxfId="1802" priority="140">
      <formula>$H40="silo"</formula>
    </cfRule>
    <cfRule type="expression" dxfId="1801" priority="141">
      <formula>$H40="Barley"</formula>
    </cfRule>
    <cfRule type="expression" dxfId="1800" priority="142">
      <formula>$H40="Mill_D"</formula>
    </cfRule>
    <cfRule type="expression" dxfId="1799" priority="143">
      <formula>$H40="Mill_C"</formula>
    </cfRule>
    <cfRule type="expression" dxfId="1798" priority="144">
      <formula>$H40="Mill_B"</formula>
    </cfRule>
    <cfRule type="expression" dxfId="1797" priority="145">
      <formula>$H40="Mill_A"</formula>
    </cfRule>
    <cfRule type="expression" dxfId="1796" priority="146">
      <formula>$H40="silo"</formula>
    </cfRule>
    <cfRule type="expression" dxfId="1795" priority="147">
      <formula>$H40="Barley"</formula>
    </cfRule>
    <cfRule type="expression" dxfId="1794" priority="148">
      <formula>$H40="Mill_D"</formula>
    </cfRule>
    <cfRule type="expression" dxfId="1793" priority="149">
      <formula>$H40="Mill_C"</formula>
    </cfRule>
    <cfRule type="expression" dxfId="1792" priority="150">
      <formula>$H40="Mill_B"</formula>
    </cfRule>
    <cfRule type="expression" dxfId="1791" priority="151">
      <formula>$H40="Mill_A"</formula>
    </cfRule>
    <cfRule type="expression" dxfId="1790" priority="152">
      <formula>$H40="silo"</formula>
    </cfRule>
    <cfRule type="containsText" dxfId="1789" priority="153" operator="containsText" text="Preventive">
      <formula>NOT(ISERROR(SEARCH("Preventive",H40)))</formula>
    </cfRule>
    <cfRule type="containsText" dxfId="1788" priority="154" operator="containsText" text="Breakdown">
      <formula>NOT(ISERROR(SEARCH("Breakdown",H40)))</formula>
    </cfRule>
  </conditionalFormatting>
  <conditionalFormatting sqref="J40">
    <cfRule type="containsText" dxfId="1787" priority="133" operator="containsText" text="Preventive">
      <formula>NOT(ISERROR(SEARCH("Preventive",J40)))</formula>
    </cfRule>
    <cfRule type="containsText" dxfId="1786" priority="134" operator="containsText" text="Breakdown">
      <formula>NOT(ISERROR(SEARCH("Breakdown",J40)))</formula>
    </cfRule>
  </conditionalFormatting>
  <conditionalFormatting sqref="A46:J90">
    <cfRule type="expression" dxfId="1785" priority="113">
      <formula>$H46="Barley"</formula>
    </cfRule>
    <cfRule type="expression" dxfId="1784" priority="114">
      <formula>$H46="Mill_D"</formula>
    </cfRule>
    <cfRule type="expression" dxfId="1783" priority="115">
      <formula>$H46="Mill_C"</formula>
    </cfRule>
    <cfRule type="expression" dxfId="1782" priority="116">
      <formula>$H46="Mill_B"</formula>
    </cfRule>
    <cfRule type="expression" dxfId="1781" priority="117">
      <formula>$H46="Mill_A"</formula>
    </cfRule>
    <cfRule type="expression" dxfId="1780" priority="118">
      <formula>$H46="silo"</formula>
    </cfRule>
    <cfRule type="expression" dxfId="1779" priority="119">
      <formula>$H46="Barley"</formula>
    </cfRule>
    <cfRule type="expression" dxfId="1778" priority="120">
      <formula>$H46="Mill_D"</formula>
    </cfRule>
    <cfRule type="expression" dxfId="1777" priority="121">
      <formula>$H46="Mill_C"</formula>
    </cfRule>
    <cfRule type="expression" dxfId="1776" priority="122">
      <formula>$H46="Mill_B"</formula>
    </cfRule>
    <cfRule type="expression" dxfId="1775" priority="123">
      <formula>$H46="Mill_A"</formula>
    </cfRule>
    <cfRule type="expression" dxfId="1774" priority="124">
      <formula>$H46="silo"</formula>
    </cfRule>
    <cfRule type="expression" dxfId="1773" priority="125">
      <formula>$H46="Barley"</formula>
    </cfRule>
    <cfRule type="expression" dxfId="1772" priority="126">
      <formula>$H46="Mill_D"</formula>
    </cfRule>
    <cfRule type="expression" dxfId="1771" priority="127">
      <formula>$H46="Mill_C"</formula>
    </cfRule>
    <cfRule type="expression" dxfId="1770" priority="128">
      <formula>$H46="Mill_B"</formula>
    </cfRule>
    <cfRule type="expression" dxfId="1769" priority="129">
      <formula>$H46="Mill_A"</formula>
    </cfRule>
    <cfRule type="expression" dxfId="1768" priority="130">
      <formula>$H46="silo"</formula>
    </cfRule>
    <cfRule type="containsText" dxfId="1767" priority="131" operator="containsText" text="Preventive">
      <formula>NOT(ISERROR(SEARCH("Preventive",A46)))</formula>
    </cfRule>
    <cfRule type="containsText" dxfId="1766" priority="132" operator="containsText" text="Breakdown">
      <formula>NOT(ISERROR(SEARCH("Breakdown",A46)))</formula>
    </cfRule>
  </conditionalFormatting>
  <conditionalFormatting sqref="J46:J90">
    <cfRule type="containsText" dxfId="1765" priority="111" operator="containsText" text="Preventive">
      <formula>NOT(ISERROR(SEARCH("Preventive",J46)))</formula>
    </cfRule>
    <cfRule type="containsText" dxfId="1764" priority="112" operator="containsText" text="Breakdown">
      <formula>NOT(ISERROR(SEARCH("Breakdown",J46)))</formula>
    </cfRule>
  </conditionalFormatting>
  <conditionalFormatting sqref="A91:J91">
    <cfRule type="expression" dxfId="1763" priority="91">
      <formula>$H91="Barley"</formula>
    </cfRule>
    <cfRule type="expression" dxfId="1762" priority="92">
      <formula>$H91="Mill_D"</formula>
    </cfRule>
    <cfRule type="expression" dxfId="1761" priority="93">
      <formula>$H91="Mill_C"</formula>
    </cfRule>
    <cfRule type="expression" dxfId="1760" priority="94">
      <formula>$H91="Mill_B"</formula>
    </cfRule>
    <cfRule type="expression" dxfId="1759" priority="95">
      <formula>$H91="Mill_A"</formula>
    </cfRule>
    <cfRule type="expression" dxfId="1758" priority="96">
      <formula>$H91="silo"</formula>
    </cfRule>
    <cfRule type="expression" dxfId="1757" priority="97">
      <formula>$H91="Barley"</formula>
    </cfRule>
    <cfRule type="expression" dxfId="1756" priority="98">
      <formula>$H91="Mill_D"</formula>
    </cfRule>
    <cfRule type="expression" dxfId="1755" priority="99">
      <formula>$H91="Mill_C"</formula>
    </cfRule>
    <cfRule type="expression" dxfId="1754" priority="100">
      <formula>$H91="Mill_B"</formula>
    </cfRule>
    <cfRule type="expression" dxfId="1753" priority="101">
      <formula>$H91="Mill_A"</formula>
    </cfRule>
    <cfRule type="expression" dxfId="1752" priority="102">
      <formula>$H91="silo"</formula>
    </cfRule>
    <cfRule type="expression" dxfId="1751" priority="103">
      <formula>$H91="Barley"</formula>
    </cfRule>
    <cfRule type="expression" dxfId="1750" priority="104">
      <formula>$H91="Mill_D"</formula>
    </cfRule>
    <cfRule type="expression" dxfId="1749" priority="105">
      <formula>$H91="Mill_C"</formula>
    </cfRule>
    <cfRule type="expression" dxfId="1748" priority="106">
      <formula>$H91="Mill_B"</formula>
    </cfRule>
    <cfRule type="expression" dxfId="1747" priority="107">
      <formula>$H91="Mill_A"</formula>
    </cfRule>
    <cfRule type="expression" dxfId="1746" priority="108">
      <formula>$H91="silo"</formula>
    </cfRule>
    <cfRule type="containsText" dxfId="1745" priority="109" operator="containsText" text="Preventive">
      <formula>NOT(ISERROR(SEARCH("Preventive",A91)))</formula>
    </cfRule>
    <cfRule type="containsText" dxfId="1744" priority="110" operator="containsText" text="Breakdown">
      <formula>NOT(ISERROR(SEARCH("Breakdown",A91)))</formula>
    </cfRule>
  </conditionalFormatting>
  <conditionalFormatting sqref="J91">
    <cfRule type="containsText" dxfId="1743" priority="89" operator="containsText" text="Preventive">
      <formula>NOT(ISERROR(SEARCH("Preventive",J91)))</formula>
    </cfRule>
    <cfRule type="containsText" dxfId="1742" priority="90" operator="containsText" text="Breakdown">
      <formula>NOT(ISERROR(SEARCH("Breakdown",J91)))</formula>
    </cfRule>
  </conditionalFormatting>
  <conditionalFormatting sqref="A105:J118 A94:J103 A92:J92">
    <cfRule type="expression" dxfId="1741" priority="69">
      <formula>$H92="Barley"</formula>
    </cfRule>
    <cfRule type="expression" dxfId="1740" priority="70">
      <formula>$H92="Mill_D"</formula>
    </cfRule>
    <cfRule type="expression" dxfId="1739" priority="71">
      <formula>$H92="Mill_C"</formula>
    </cfRule>
    <cfRule type="expression" dxfId="1738" priority="72">
      <formula>$H92="Mill_B"</formula>
    </cfRule>
    <cfRule type="expression" dxfId="1737" priority="73">
      <formula>$H92="Mill_A"</formula>
    </cfRule>
    <cfRule type="expression" dxfId="1736" priority="74">
      <formula>$H92="silo"</formula>
    </cfRule>
    <cfRule type="expression" dxfId="1735" priority="75">
      <formula>$H92="Barley"</formula>
    </cfRule>
    <cfRule type="expression" dxfId="1734" priority="76">
      <formula>$H92="Mill_D"</formula>
    </cfRule>
    <cfRule type="expression" dxfId="1733" priority="77">
      <formula>$H92="Mill_C"</formula>
    </cfRule>
    <cfRule type="expression" dxfId="1732" priority="78">
      <formula>$H92="Mill_B"</formula>
    </cfRule>
    <cfRule type="expression" dxfId="1731" priority="79">
      <formula>$H92="Mill_A"</formula>
    </cfRule>
    <cfRule type="expression" dxfId="1730" priority="80">
      <formula>$H92="silo"</formula>
    </cfRule>
    <cfRule type="expression" dxfId="1729" priority="81">
      <formula>$H92="Barley"</formula>
    </cfRule>
    <cfRule type="expression" dxfId="1728" priority="82">
      <formula>$H92="Mill_D"</formula>
    </cfRule>
    <cfRule type="expression" dxfId="1727" priority="83">
      <formula>$H92="Mill_C"</formula>
    </cfRule>
    <cfRule type="expression" dxfId="1726" priority="84">
      <formula>$H92="Mill_B"</formula>
    </cfRule>
    <cfRule type="expression" dxfId="1725" priority="85">
      <formula>$H92="Mill_A"</formula>
    </cfRule>
    <cfRule type="expression" dxfId="1724" priority="86">
      <formula>$H92="silo"</formula>
    </cfRule>
    <cfRule type="containsText" dxfId="1723" priority="87" operator="containsText" text="Preventive">
      <formula>NOT(ISERROR(SEARCH("Preventive",A92)))</formula>
    </cfRule>
    <cfRule type="containsText" dxfId="1722" priority="88" operator="containsText" text="Breakdown">
      <formula>NOT(ISERROR(SEARCH("Breakdown",A92)))</formula>
    </cfRule>
  </conditionalFormatting>
  <conditionalFormatting sqref="J105:J118 J94:J103 J92">
    <cfRule type="containsText" dxfId="1721" priority="67" operator="containsText" text="Preventive">
      <formula>NOT(ISERROR(SEARCH("Preventive",J92)))</formula>
    </cfRule>
    <cfRule type="containsText" dxfId="1720" priority="68" operator="containsText" text="Breakdown">
      <formula>NOT(ISERROR(SEARCH("Breakdown",J92)))</formula>
    </cfRule>
  </conditionalFormatting>
  <conditionalFormatting sqref="A93:J93">
    <cfRule type="expression" dxfId="1719" priority="47">
      <formula>$H93="Barley"</formula>
    </cfRule>
    <cfRule type="expression" dxfId="1718" priority="48">
      <formula>$H93="Mill_D"</formula>
    </cfRule>
    <cfRule type="expression" dxfId="1717" priority="49">
      <formula>$H93="Mill_C"</formula>
    </cfRule>
    <cfRule type="expression" dxfId="1716" priority="50">
      <formula>$H93="Mill_B"</formula>
    </cfRule>
    <cfRule type="expression" dxfId="1715" priority="51">
      <formula>$H93="Mill_A"</formula>
    </cfRule>
    <cfRule type="expression" dxfId="1714" priority="52">
      <formula>$H93="silo"</formula>
    </cfRule>
    <cfRule type="expression" dxfId="1713" priority="53">
      <formula>$H93="Barley"</formula>
    </cfRule>
    <cfRule type="expression" dxfId="1712" priority="54">
      <formula>$H93="Mill_D"</formula>
    </cfRule>
    <cfRule type="expression" dxfId="1711" priority="55">
      <formula>$H93="Mill_C"</formula>
    </cfRule>
    <cfRule type="expression" dxfId="1710" priority="56">
      <formula>$H93="Mill_B"</formula>
    </cfRule>
    <cfRule type="expression" dxfId="1709" priority="57">
      <formula>$H93="Mill_A"</formula>
    </cfRule>
    <cfRule type="expression" dxfId="1708" priority="58">
      <formula>$H93="silo"</formula>
    </cfRule>
    <cfRule type="expression" dxfId="1707" priority="59">
      <formula>$H93="Barley"</formula>
    </cfRule>
    <cfRule type="expression" dxfId="1706" priority="60">
      <formula>$H93="Mill_D"</formula>
    </cfRule>
    <cfRule type="expression" dxfId="1705" priority="61">
      <formula>$H93="Mill_C"</formula>
    </cfRule>
    <cfRule type="expression" dxfId="1704" priority="62">
      <formula>$H93="Mill_B"</formula>
    </cfRule>
    <cfRule type="expression" dxfId="1703" priority="63">
      <formula>$H93="Mill_A"</formula>
    </cfRule>
    <cfRule type="expression" dxfId="1702" priority="64">
      <formula>$H93="silo"</formula>
    </cfRule>
    <cfRule type="containsText" dxfId="1701" priority="65" operator="containsText" text="Preventive">
      <formula>NOT(ISERROR(SEARCH("Preventive",A93)))</formula>
    </cfRule>
    <cfRule type="containsText" dxfId="1700" priority="66" operator="containsText" text="Breakdown">
      <formula>NOT(ISERROR(SEARCH("Breakdown",A93)))</formula>
    </cfRule>
  </conditionalFormatting>
  <conditionalFormatting sqref="J93">
    <cfRule type="containsText" dxfId="1699" priority="45" operator="containsText" text="Preventive">
      <formula>NOT(ISERROR(SEARCH("Preventive",J93)))</formula>
    </cfRule>
    <cfRule type="containsText" dxfId="1698" priority="46" operator="containsText" text="Breakdown">
      <formula>NOT(ISERROR(SEARCH("Breakdown",J93)))</formula>
    </cfRule>
  </conditionalFormatting>
  <conditionalFormatting sqref="A104:J104">
    <cfRule type="expression" dxfId="1697" priority="25">
      <formula>$H104="Barley"</formula>
    </cfRule>
    <cfRule type="expression" dxfId="1696" priority="26">
      <formula>$H104="Mill_D"</formula>
    </cfRule>
    <cfRule type="expression" dxfId="1695" priority="27">
      <formula>$H104="Mill_C"</formula>
    </cfRule>
    <cfRule type="expression" dxfId="1694" priority="28">
      <formula>$H104="Mill_B"</formula>
    </cfRule>
    <cfRule type="expression" dxfId="1693" priority="29">
      <formula>$H104="Mill_A"</formula>
    </cfRule>
    <cfRule type="expression" dxfId="1692" priority="30">
      <formula>$H104="silo"</formula>
    </cfRule>
    <cfRule type="expression" dxfId="1691" priority="31">
      <formula>$H104="Barley"</formula>
    </cfRule>
    <cfRule type="expression" dxfId="1690" priority="32">
      <formula>$H104="Mill_D"</formula>
    </cfRule>
    <cfRule type="expression" dxfId="1689" priority="33">
      <formula>$H104="Mill_C"</formula>
    </cfRule>
    <cfRule type="expression" dxfId="1688" priority="34">
      <formula>$H104="Mill_B"</formula>
    </cfRule>
    <cfRule type="expression" dxfId="1687" priority="35">
      <formula>$H104="Mill_A"</formula>
    </cfRule>
    <cfRule type="expression" dxfId="1686" priority="36">
      <formula>$H104="silo"</formula>
    </cfRule>
    <cfRule type="expression" dxfId="1685" priority="37">
      <formula>$H104="Barley"</formula>
    </cfRule>
    <cfRule type="expression" dxfId="1684" priority="38">
      <formula>$H104="Mill_D"</formula>
    </cfRule>
    <cfRule type="expression" dxfId="1683" priority="39">
      <formula>$H104="Mill_C"</formula>
    </cfRule>
    <cfRule type="expression" dxfId="1682" priority="40">
      <formula>$H104="Mill_B"</formula>
    </cfRule>
    <cfRule type="expression" dxfId="1681" priority="41">
      <formula>$H104="Mill_A"</formula>
    </cfRule>
    <cfRule type="expression" dxfId="1680" priority="42">
      <formula>$H104="silo"</formula>
    </cfRule>
    <cfRule type="containsText" dxfId="1679" priority="43" operator="containsText" text="Preventive">
      <formula>NOT(ISERROR(SEARCH("Preventive",A104)))</formula>
    </cfRule>
    <cfRule type="containsText" dxfId="1678" priority="44" operator="containsText" text="Breakdown">
      <formula>NOT(ISERROR(SEARCH("Breakdown",A104)))</formula>
    </cfRule>
  </conditionalFormatting>
  <conditionalFormatting sqref="J104">
    <cfRule type="containsText" dxfId="1677" priority="23" operator="containsText" text="Preventive">
      <formula>NOT(ISERROR(SEARCH("Preventive",J104)))</formula>
    </cfRule>
    <cfRule type="containsText" dxfId="1676" priority="24" operator="containsText" text="Breakdown">
      <formula>NOT(ISERROR(SEARCH("Breakdown",J104)))</formula>
    </cfRule>
  </conditionalFormatting>
  <conditionalFormatting sqref="A1:J2">
    <cfRule type="expression" dxfId="1675" priority="3">
      <formula>$H1="Barley"</formula>
    </cfRule>
    <cfRule type="expression" dxfId="1674" priority="4">
      <formula>$H1="Mill_D"</formula>
    </cfRule>
    <cfRule type="expression" dxfId="1673" priority="5">
      <formula>$H1="Mill_C"</formula>
    </cfRule>
    <cfRule type="expression" dxfId="1672" priority="6">
      <formula>$H1="Mill_B"</formula>
    </cfRule>
    <cfRule type="expression" dxfId="1671" priority="7">
      <formula>$H1="Mill_A"</formula>
    </cfRule>
    <cfRule type="expression" dxfId="1670" priority="8">
      <formula>$H1="silo"</formula>
    </cfRule>
    <cfRule type="expression" dxfId="1669" priority="9">
      <formula>$H1="Barley"</formula>
    </cfRule>
    <cfRule type="expression" dxfId="1668" priority="10">
      <formula>$H1="Mill_D"</formula>
    </cfRule>
    <cfRule type="expression" dxfId="1667" priority="11">
      <formula>$H1="Mill_C"</formula>
    </cfRule>
    <cfRule type="expression" dxfId="1666" priority="12">
      <formula>$H1="Mill_B"</formula>
    </cfRule>
    <cfRule type="expression" dxfId="1665" priority="13">
      <formula>$H1="Mill_A"</formula>
    </cfRule>
    <cfRule type="expression" dxfId="1664" priority="14">
      <formula>$H1="silo"</formula>
    </cfRule>
    <cfRule type="expression" dxfId="1663" priority="15">
      <formula>$H1="Barley"</formula>
    </cfRule>
    <cfRule type="expression" dxfId="1662" priority="16">
      <formula>$H1="Mill_D"</formula>
    </cfRule>
    <cfRule type="expression" dxfId="1661" priority="17">
      <formula>$H1="Mill_C"</formula>
    </cfRule>
    <cfRule type="expression" dxfId="1660" priority="18">
      <formula>$H1="Mill_B"</formula>
    </cfRule>
    <cfRule type="expression" dxfId="1659" priority="19">
      <formula>$H1="Mill_A"</formula>
    </cfRule>
    <cfRule type="expression" dxfId="1658" priority="20">
      <formula>$H1="silo"</formula>
    </cfRule>
    <cfRule type="containsText" dxfId="1657" priority="21" operator="containsText" text="Preventive">
      <formula>NOT(ISERROR(SEARCH("Preventive",A1)))</formula>
    </cfRule>
    <cfRule type="containsText" dxfId="1656" priority="22" operator="containsText" text="Breakdown">
      <formula>NOT(ISERROR(SEARCH("Breakdown",A1)))</formula>
    </cfRule>
  </conditionalFormatting>
  <conditionalFormatting sqref="J1:J2">
    <cfRule type="containsText" dxfId="1655" priority="1" operator="containsText" text="Preventive">
      <formula>NOT(ISERROR(SEARCH("Preventive",J1)))</formula>
    </cfRule>
    <cfRule type="containsText" dxfId="1654" priority="2" operator="containsText" text="Breakdown">
      <formula>NOT(ISERROR(SEARCH("Breakdown",J1)))</formula>
    </cfRule>
  </conditionalFormatting>
  <dataValidations count="3">
    <dataValidation type="list" allowBlank="1" showInputMessage="1" showErrorMessage="1" sqref="I3:I374" xr:uid="{D6103007-5AC4-4C0E-AFFE-C73C88BD4EA2}">
      <formula1>INDIRECT(H3)</formula1>
    </dataValidation>
    <dataValidation type="list" allowBlank="1" showInputMessage="1" showErrorMessage="1" sqref="H3:H374" xr:uid="{66500FE9-4A3F-4606-B54D-18774162C4BE}">
      <formula1>Section</formula1>
    </dataValidation>
    <dataValidation type="list" allowBlank="1" showInputMessage="1" showErrorMessage="1" sqref="J3:J374" xr:uid="{ACF244DB-AEF6-451A-A9F2-CD9FDF5AAB73}">
      <formula1>MaintType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261B0-ECED-44A7-B502-5A2A3437FBF9}">
  <sheetPr filterMode="1">
    <tabColor rgb="FFFF0000"/>
  </sheetPr>
  <dimension ref="A1:XFD379"/>
  <sheetViews>
    <sheetView workbookViewId="0">
      <selection activeCell="E364" sqref="E364"/>
    </sheetView>
  </sheetViews>
  <sheetFormatPr defaultColWidth="9.140625" defaultRowHeight="15" x14ac:dyDescent="0.25"/>
  <cols>
    <col min="1" max="1" width="11" style="114" customWidth="1"/>
    <col min="2" max="2" width="10.28515625" style="115" bestFit="1" customWidth="1"/>
    <col min="3" max="3" width="10.28515625" style="116" bestFit="1" customWidth="1"/>
    <col min="4" max="4" width="9.5703125" style="122" bestFit="1" customWidth="1"/>
    <col min="5" max="5" width="59.5703125" style="189" customWidth="1"/>
    <col min="6" max="6" width="5.85546875" style="190" customWidth="1"/>
    <col min="7" max="7" width="27.5703125" style="189" customWidth="1"/>
    <col min="8" max="8" width="8.42578125" style="114" bestFit="1" customWidth="1"/>
    <col min="9" max="9" width="15.85546875" style="114" bestFit="1" customWidth="1"/>
    <col min="10" max="10" width="12" style="114" bestFit="1" customWidth="1"/>
    <col min="11" max="11" width="13.85546875" style="113" customWidth="1"/>
    <col min="12" max="16384" width="9.140625" style="113"/>
  </cols>
  <sheetData>
    <row r="1" spans="1:11" s="120" customFormat="1" ht="33" customHeight="1" x14ac:dyDescent="0.25">
      <c r="A1" s="111" t="s">
        <v>3</v>
      </c>
      <c r="B1" s="118" t="s">
        <v>468</v>
      </c>
      <c r="C1" s="119" t="s">
        <v>469</v>
      </c>
      <c r="D1" s="112" t="s">
        <v>470</v>
      </c>
      <c r="E1" s="164" t="s">
        <v>471</v>
      </c>
      <c r="F1" s="112"/>
      <c r="G1" s="112" t="s">
        <v>472</v>
      </c>
      <c r="H1" s="112" t="s">
        <v>473</v>
      </c>
      <c r="I1" s="112" t="s">
        <v>474</v>
      </c>
      <c r="J1" s="111" t="s">
        <v>475</v>
      </c>
      <c r="K1" s="112" t="s">
        <v>476</v>
      </c>
    </row>
    <row r="2" spans="1:11" x14ac:dyDescent="0.25">
      <c r="B2" s="121"/>
      <c r="C2" s="113"/>
      <c r="F2" s="114"/>
    </row>
    <row r="3" spans="1:11" s="189" customFormat="1" hidden="1" x14ac:dyDescent="0.25">
      <c r="A3" s="195">
        <v>43862</v>
      </c>
      <c r="B3" s="192">
        <v>0.375</v>
      </c>
      <c r="C3" s="193">
        <v>0.38541666666666669</v>
      </c>
      <c r="D3" s="194">
        <f t="shared" ref="D3:D32" si="0">(IF(C3&gt;B3, C3-B3, 1-B3+C3))*24*60</f>
        <v>15.000000000000027</v>
      </c>
      <c r="E3" s="189" t="s">
        <v>1014</v>
      </c>
      <c r="F3" s="190"/>
      <c r="G3" s="189" t="s">
        <v>530</v>
      </c>
      <c r="H3" s="190" t="s">
        <v>513</v>
      </c>
      <c r="I3" s="190" t="s">
        <v>514</v>
      </c>
      <c r="J3" s="190" t="s">
        <v>481</v>
      </c>
    </row>
    <row r="4" spans="1:11" s="189" customFormat="1" hidden="1" x14ac:dyDescent="0.25">
      <c r="A4" s="195">
        <v>43862</v>
      </c>
      <c r="B4" s="192">
        <v>0.27083333333333331</v>
      </c>
      <c r="C4" s="193">
        <v>0.375</v>
      </c>
      <c r="D4" s="194">
        <f t="shared" si="0"/>
        <v>150.00000000000003</v>
      </c>
      <c r="E4" s="189" t="s">
        <v>1015</v>
      </c>
      <c r="F4" s="190"/>
      <c r="G4" s="189" t="s">
        <v>1016</v>
      </c>
      <c r="H4" s="190" t="s">
        <v>495</v>
      </c>
      <c r="I4" s="190" t="s">
        <v>492</v>
      </c>
      <c r="J4" s="190" t="s">
        <v>499</v>
      </c>
    </row>
    <row r="5" spans="1:11" s="189" customFormat="1" hidden="1" x14ac:dyDescent="0.25">
      <c r="A5" s="195">
        <v>43862</v>
      </c>
      <c r="B5" s="192">
        <v>0.27083333333333331</v>
      </c>
      <c r="C5" s="193">
        <v>0.45833333333333331</v>
      </c>
      <c r="D5" s="194">
        <f t="shared" si="0"/>
        <v>270</v>
      </c>
      <c r="E5" s="189" t="s">
        <v>1017</v>
      </c>
      <c r="F5" s="190"/>
      <c r="G5" s="189" t="s">
        <v>1016</v>
      </c>
      <c r="H5" s="190"/>
      <c r="I5" s="190"/>
      <c r="J5" s="190"/>
    </row>
    <row r="6" spans="1:11" s="189" customFormat="1" ht="30" hidden="1" x14ac:dyDescent="0.25">
      <c r="A6" s="195">
        <v>43862</v>
      </c>
      <c r="B6" s="192">
        <v>0.29166666666666669</v>
      </c>
      <c r="C6" s="193">
        <v>0.33333333333333331</v>
      </c>
      <c r="D6" s="194">
        <f t="shared" si="0"/>
        <v>59.999999999999943</v>
      </c>
      <c r="E6" s="189" t="s">
        <v>1018</v>
      </c>
      <c r="F6" s="190"/>
      <c r="G6" s="189" t="s">
        <v>1019</v>
      </c>
      <c r="H6" s="190" t="s">
        <v>556</v>
      </c>
      <c r="I6" s="190" t="s">
        <v>489</v>
      </c>
      <c r="J6" s="190" t="s">
        <v>481</v>
      </c>
    </row>
    <row r="7" spans="1:11" s="189" customFormat="1" hidden="1" x14ac:dyDescent="0.25">
      <c r="A7" s="195">
        <v>43862</v>
      </c>
      <c r="B7" s="192">
        <v>0.41666666666666669</v>
      </c>
      <c r="C7" s="193">
        <v>0.54166666666666663</v>
      </c>
      <c r="D7" s="194">
        <f t="shared" si="0"/>
        <v>179.99999999999991</v>
      </c>
      <c r="E7" s="189" t="s">
        <v>1020</v>
      </c>
      <c r="F7" s="190"/>
      <c r="G7" s="189" t="s">
        <v>1021</v>
      </c>
      <c r="H7" s="190" t="s">
        <v>479</v>
      </c>
      <c r="I7" s="190" t="s">
        <v>492</v>
      </c>
      <c r="J7" s="190" t="s">
        <v>499</v>
      </c>
      <c r="K7" s="189" t="s">
        <v>1022</v>
      </c>
    </row>
    <row r="8" spans="1:11" s="189" customFormat="1" hidden="1" x14ac:dyDescent="0.25">
      <c r="A8" s="195">
        <v>43862</v>
      </c>
      <c r="B8" s="192">
        <v>0.5</v>
      </c>
      <c r="C8" s="193">
        <v>0.56944444444444442</v>
      </c>
      <c r="D8" s="194">
        <f t="shared" si="0"/>
        <v>99.999999999999972</v>
      </c>
      <c r="E8" s="189" t="s">
        <v>1023</v>
      </c>
      <c r="F8" s="190"/>
      <c r="G8" s="189" t="s">
        <v>978</v>
      </c>
      <c r="H8" s="190"/>
      <c r="I8" s="190"/>
      <c r="J8" s="190"/>
    </row>
    <row r="9" spans="1:11" s="189" customFormat="1" hidden="1" x14ac:dyDescent="0.25">
      <c r="A9" s="195">
        <v>43862</v>
      </c>
      <c r="B9" s="192">
        <v>0.29166666666666669</v>
      </c>
      <c r="C9" s="193">
        <v>0.66666666666666663</v>
      </c>
      <c r="D9" s="194">
        <f t="shared" si="0"/>
        <v>539.99999999999989</v>
      </c>
      <c r="E9" s="189" t="s">
        <v>1024</v>
      </c>
      <c r="F9" s="190"/>
      <c r="G9" s="189" t="s">
        <v>486</v>
      </c>
      <c r="H9" s="190"/>
      <c r="I9" s="190"/>
      <c r="J9" s="190"/>
      <c r="K9" s="189" t="s">
        <v>1025</v>
      </c>
    </row>
    <row r="10" spans="1:11" s="189" customFormat="1" hidden="1" x14ac:dyDescent="0.25">
      <c r="A10" s="195">
        <v>43862</v>
      </c>
      <c r="B10" s="192">
        <v>0.95138888888888884</v>
      </c>
      <c r="C10" s="193">
        <v>0.97222222222222221</v>
      </c>
      <c r="D10" s="194">
        <f>(IF(C10&gt;B10, C10-B10, 1-B10+C10))*24*60</f>
        <v>30.000000000000053</v>
      </c>
      <c r="E10" s="189" t="s">
        <v>1026</v>
      </c>
      <c r="F10" s="190">
        <v>2</v>
      </c>
      <c r="G10" s="189" t="s">
        <v>917</v>
      </c>
      <c r="H10" s="190" t="s">
        <v>507</v>
      </c>
      <c r="I10" s="190" t="s">
        <v>527</v>
      </c>
      <c r="J10" s="190" t="s">
        <v>481</v>
      </c>
    </row>
    <row r="11" spans="1:11" s="189" customFormat="1" hidden="1" x14ac:dyDescent="0.25">
      <c r="A11" s="195">
        <v>43862</v>
      </c>
      <c r="B11" s="192">
        <v>2.0833333333333332E-2</v>
      </c>
      <c r="C11" s="193">
        <v>3.4722222222222224E-2</v>
      </c>
      <c r="D11" s="194">
        <f>(IF(C11&gt;B11, C11-B11, 1-B11+C11))*24*60</f>
        <v>20.000000000000004</v>
      </c>
      <c r="E11" s="189" t="s">
        <v>1027</v>
      </c>
      <c r="F11" s="190"/>
      <c r="G11" s="189" t="s">
        <v>917</v>
      </c>
      <c r="H11" s="190" t="s">
        <v>498</v>
      </c>
      <c r="I11" s="190" t="s">
        <v>498</v>
      </c>
      <c r="J11" s="190" t="s">
        <v>481</v>
      </c>
    </row>
    <row r="12" spans="1:11" s="189" customFormat="1" hidden="1" x14ac:dyDescent="0.25">
      <c r="A12" s="195">
        <v>43862</v>
      </c>
      <c r="B12" s="192">
        <v>6.25E-2</v>
      </c>
      <c r="C12" s="193">
        <v>8.3333333333333329E-2</v>
      </c>
      <c r="D12" s="194">
        <f>(IF(C12&gt;B12, C12-B12, 1-B12+C12))*24*60</f>
        <v>29.999999999999993</v>
      </c>
      <c r="E12" s="189" t="s">
        <v>1028</v>
      </c>
      <c r="F12" s="190"/>
      <c r="G12" s="189" t="s">
        <v>917</v>
      </c>
      <c r="H12" s="190" t="s">
        <v>507</v>
      </c>
      <c r="I12" s="190" t="s">
        <v>633</v>
      </c>
      <c r="J12" s="190" t="s">
        <v>481</v>
      </c>
    </row>
    <row r="13" spans="1:11" s="189" customFormat="1" hidden="1" x14ac:dyDescent="0.25">
      <c r="A13" s="195">
        <v>43863</v>
      </c>
      <c r="B13" s="192">
        <v>0.3263888888888889</v>
      </c>
      <c r="C13" s="193">
        <v>0.34027777777777773</v>
      </c>
      <c r="D13" s="194">
        <f t="shared" si="0"/>
        <v>19.999999999999929</v>
      </c>
      <c r="E13" s="189" t="s">
        <v>1029</v>
      </c>
      <c r="F13" s="190"/>
      <c r="G13" s="189" t="s">
        <v>742</v>
      </c>
      <c r="H13" s="190" t="s">
        <v>513</v>
      </c>
      <c r="I13" s="190" t="s">
        <v>514</v>
      </c>
      <c r="J13" s="190" t="s">
        <v>481</v>
      </c>
    </row>
    <row r="14" spans="1:11" s="189" customFormat="1" hidden="1" x14ac:dyDescent="0.25">
      <c r="A14" s="195">
        <v>43863</v>
      </c>
      <c r="B14" s="192">
        <v>0.34027777777777773</v>
      </c>
      <c r="C14" s="193">
        <v>0.35416666666666669</v>
      </c>
      <c r="D14" s="194">
        <f t="shared" si="0"/>
        <v>20.000000000000089</v>
      </c>
      <c r="E14" s="189" t="s">
        <v>1030</v>
      </c>
      <c r="F14" s="190"/>
      <c r="G14" s="189" t="s">
        <v>742</v>
      </c>
      <c r="H14" s="190" t="s">
        <v>513</v>
      </c>
      <c r="I14" s="190" t="s">
        <v>550</v>
      </c>
      <c r="J14" s="190" t="s">
        <v>481</v>
      </c>
    </row>
    <row r="15" spans="1:11" s="189" customFormat="1" hidden="1" x14ac:dyDescent="0.25">
      <c r="A15" s="195">
        <v>43863</v>
      </c>
      <c r="B15" s="192">
        <v>0.36458333333333331</v>
      </c>
      <c r="C15" s="193">
        <v>0.38541666666666669</v>
      </c>
      <c r="D15" s="194">
        <f t="shared" si="0"/>
        <v>30.000000000000053</v>
      </c>
      <c r="E15" s="189" t="s">
        <v>675</v>
      </c>
      <c r="F15" s="190">
        <v>1</v>
      </c>
      <c r="G15" s="189" t="s">
        <v>915</v>
      </c>
      <c r="H15" s="190" t="s">
        <v>513</v>
      </c>
      <c r="I15" s="190" t="s">
        <v>519</v>
      </c>
      <c r="J15" s="190" t="s">
        <v>481</v>
      </c>
    </row>
    <row r="16" spans="1:11" s="189" customFormat="1" hidden="1" x14ac:dyDescent="0.25">
      <c r="A16" s="195">
        <v>43863</v>
      </c>
      <c r="B16" s="192">
        <v>0.375</v>
      </c>
      <c r="C16" s="193">
        <v>0.52083333333333337</v>
      </c>
      <c r="D16" s="194">
        <f t="shared" si="0"/>
        <v>210.00000000000006</v>
      </c>
      <c r="E16" s="189" t="s">
        <v>1031</v>
      </c>
      <c r="F16" s="190"/>
      <c r="G16" s="189" t="s">
        <v>1032</v>
      </c>
      <c r="H16" s="190"/>
      <c r="I16" s="190"/>
      <c r="J16" s="190"/>
    </row>
    <row r="17" spans="1:11" s="189" customFormat="1" hidden="1" x14ac:dyDescent="0.25">
      <c r="A17" s="195">
        <v>43863</v>
      </c>
      <c r="B17" s="192">
        <v>0.41666666666666669</v>
      </c>
      <c r="C17" s="193">
        <v>0.43055555555555558</v>
      </c>
      <c r="D17" s="194">
        <f t="shared" si="0"/>
        <v>20.000000000000007</v>
      </c>
      <c r="E17" s="189" t="s">
        <v>914</v>
      </c>
      <c r="F17" s="190"/>
      <c r="G17" s="189" t="s">
        <v>915</v>
      </c>
      <c r="H17" s="190" t="s">
        <v>513</v>
      </c>
      <c r="I17" s="190" t="s">
        <v>514</v>
      </c>
      <c r="J17" s="190" t="s">
        <v>427</v>
      </c>
    </row>
    <row r="18" spans="1:11" s="189" customFormat="1" hidden="1" x14ac:dyDescent="0.25">
      <c r="A18" s="195">
        <v>43863</v>
      </c>
      <c r="B18" s="192">
        <v>0.51388888888888895</v>
      </c>
      <c r="C18" s="193">
        <v>0.52777777777777779</v>
      </c>
      <c r="D18" s="194">
        <f t="shared" si="0"/>
        <v>19.999999999999929</v>
      </c>
      <c r="E18" s="189" t="s">
        <v>1033</v>
      </c>
      <c r="F18" s="190"/>
      <c r="G18" s="189" t="s">
        <v>915</v>
      </c>
      <c r="H18" s="190" t="s">
        <v>513</v>
      </c>
      <c r="I18" s="190" t="s">
        <v>711</v>
      </c>
      <c r="J18" s="190" t="s">
        <v>481</v>
      </c>
    </row>
    <row r="19" spans="1:11" s="189" customFormat="1" ht="30" hidden="1" x14ac:dyDescent="0.25">
      <c r="A19" s="195">
        <v>43863</v>
      </c>
      <c r="B19" s="192">
        <v>0.29166666666666669</v>
      </c>
      <c r="C19" s="193">
        <v>0.30555555555555552</v>
      </c>
      <c r="D19" s="194">
        <f t="shared" si="0"/>
        <v>19.999999999999929</v>
      </c>
      <c r="E19" s="189" t="s">
        <v>1034</v>
      </c>
      <c r="F19" s="190"/>
      <c r="G19" s="189" t="s">
        <v>530</v>
      </c>
      <c r="H19" s="190" t="s">
        <v>513</v>
      </c>
      <c r="I19" s="190" t="s">
        <v>711</v>
      </c>
      <c r="J19" s="190" t="s">
        <v>481</v>
      </c>
    </row>
    <row r="20" spans="1:11" s="189" customFormat="1" hidden="1" x14ac:dyDescent="0.25">
      <c r="A20" s="195">
        <v>43863</v>
      </c>
      <c r="B20" s="192">
        <v>0.29166666666666669</v>
      </c>
      <c r="C20" s="193">
        <v>0.66666666666666663</v>
      </c>
      <c r="D20" s="194">
        <f t="shared" si="0"/>
        <v>539.99999999999989</v>
      </c>
      <c r="E20" s="189" t="s">
        <v>1035</v>
      </c>
      <c r="F20" s="190"/>
      <c r="G20" s="189" t="s">
        <v>486</v>
      </c>
      <c r="H20" s="190"/>
      <c r="I20" s="190"/>
      <c r="J20" s="190"/>
      <c r="K20" s="189" t="s">
        <v>1025</v>
      </c>
    </row>
    <row r="21" spans="1:11" s="189" customFormat="1" hidden="1" x14ac:dyDescent="0.25">
      <c r="A21" s="195">
        <v>43863</v>
      </c>
      <c r="B21" s="192">
        <v>0.66666666666666663</v>
      </c>
      <c r="C21" s="193">
        <v>0.6875</v>
      </c>
      <c r="D21" s="194">
        <f t="shared" si="0"/>
        <v>30.000000000000053</v>
      </c>
      <c r="E21" s="189" t="s">
        <v>1036</v>
      </c>
      <c r="F21" s="190"/>
      <c r="G21" s="189" t="s">
        <v>1037</v>
      </c>
      <c r="H21" s="190"/>
      <c r="I21" s="190"/>
      <c r="J21" s="190"/>
      <c r="K21" s="189" t="s">
        <v>1038</v>
      </c>
    </row>
    <row r="22" spans="1:11" s="189" customFormat="1" ht="30" hidden="1" x14ac:dyDescent="0.25">
      <c r="A22" s="195">
        <v>43863</v>
      </c>
      <c r="B22" s="192">
        <v>0.27083333333333331</v>
      </c>
      <c r="C22" s="193">
        <v>0.47916666666666669</v>
      </c>
      <c r="D22" s="194">
        <f t="shared" ref="D22:D27" si="1">(IF(C22&gt;B22, C22-B22, 1-B22+C22))*24*60</f>
        <v>300.00000000000006</v>
      </c>
      <c r="E22" s="189" t="s">
        <v>1039</v>
      </c>
      <c r="F22" s="190"/>
      <c r="G22" s="189" t="s">
        <v>747</v>
      </c>
      <c r="H22" s="190" t="s">
        <v>507</v>
      </c>
      <c r="I22" s="190" t="s">
        <v>633</v>
      </c>
      <c r="J22" s="190" t="s">
        <v>481</v>
      </c>
    </row>
    <row r="23" spans="1:11" s="189" customFormat="1" hidden="1" x14ac:dyDescent="0.25">
      <c r="A23" s="195">
        <v>43863</v>
      </c>
      <c r="B23" s="192">
        <v>0.27083333333333331</v>
      </c>
      <c r="C23" s="193">
        <v>0.625</v>
      </c>
      <c r="D23" s="194">
        <f t="shared" si="1"/>
        <v>510</v>
      </c>
      <c r="E23" s="189" t="s">
        <v>1040</v>
      </c>
      <c r="F23" s="190"/>
      <c r="G23" s="189" t="s">
        <v>1041</v>
      </c>
      <c r="H23" s="190" t="s">
        <v>498</v>
      </c>
      <c r="I23" s="190" t="s">
        <v>498</v>
      </c>
      <c r="J23" s="190" t="s">
        <v>499</v>
      </c>
    </row>
    <row r="24" spans="1:11" s="189" customFormat="1" ht="30" hidden="1" x14ac:dyDescent="0.25">
      <c r="A24" s="195">
        <v>43863</v>
      </c>
      <c r="B24" s="192">
        <v>0.625</v>
      </c>
      <c r="C24" s="193">
        <v>0.70833333333333337</v>
      </c>
      <c r="D24" s="194">
        <f t="shared" si="1"/>
        <v>120.00000000000006</v>
      </c>
      <c r="E24" s="189" t="s">
        <v>1042</v>
      </c>
      <c r="F24" s="190"/>
      <c r="G24" s="189" t="s">
        <v>1043</v>
      </c>
      <c r="H24" s="190" t="s">
        <v>498</v>
      </c>
      <c r="I24" s="190" t="s">
        <v>498</v>
      </c>
      <c r="J24" s="190" t="s">
        <v>499</v>
      </c>
    </row>
    <row r="25" spans="1:11" s="189" customFormat="1" hidden="1" x14ac:dyDescent="0.25">
      <c r="A25" s="195">
        <v>43863</v>
      </c>
      <c r="B25" s="192">
        <v>0.85416666666666663</v>
      </c>
      <c r="C25" s="193">
        <v>0.875</v>
      </c>
      <c r="D25" s="194">
        <f t="shared" si="1"/>
        <v>30.000000000000053</v>
      </c>
      <c r="E25" s="189" t="s">
        <v>1044</v>
      </c>
      <c r="F25" s="190"/>
      <c r="G25" s="189" t="s">
        <v>917</v>
      </c>
      <c r="H25" s="190"/>
      <c r="I25" s="190"/>
      <c r="J25" s="190"/>
    </row>
    <row r="26" spans="1:11" s="189" customFormat="1" x14ac:dyDescent="0.25">
      <c r="A26" s="195">
        <v>43863</v>
      </c>
      <c r="B26" s="192">
        <v>0.95833333333333337</v>
      </c>
      <c r="C26" s="193">
        <v>0.99305555555555547</v>
      </c>
      <c r="D26" s="194">
        <f t="shared" si="1"/>
        <v>49.999999999999822</v>
      </c>
      <c r="E26" s="189" t="s">
        <v>916</v>
      </c>
      <c r="F26" s="190"/>
      <c r="G26" s="189" t="s">
        <v>917</v>
      </c>
      <c r="H26" s="190" t="s">
        <v>507</v>
      </c>
      <c r="I26" s="190" t="s">
        <v>633</v>
      </c>
      <c r="J26" s="190" t="s">
        <v>427</v>
      </c>
    </row>
    <row r="27" spans="1:11" s="189" customFormat="1" hidden="1" x14ac:dyDescent="0.25">
      <c r="A27" s="195">
        <v>43863</v>
      </c>
      <c r="B27" s="192">
        <v>0.92708333333333337</v>
      </c>
      <c r="C27" s="193">
        <v>0.94097222222222221</v>
      </c>
      <c r="D27" s="194">
        <f t="shared" si="1"/>
        <v>19.999999999999929</v>
      </c>
      <c r="E27" s="189" t="s">
        <v>709</v>
      </c>
      <c r="F27" s="190"/>
      <c r="H27" s="190" t="s">
        <v>507</v>
      </c>
      <c r="I27" s="190" t="s">
        <v>531</v>
      </c>
      <c r="J27" s="190" t="s">
        <v>427</v>
      </c>
    </row>
    <row r="28" spans="1:11" s="189" customFormat="1" hidden="1" x14ac:dyDescent="0.25">
      <c r="A28" s="195">
        <v>43864</v>
      </c>
      <c r="B28" s="192">
        <v>0.375</v>
      </c>
      <c r="C28" s="193">
        <v>0.51041666666666663</v>
      </c>
      <c r="D28" s="194">
        <f t="shared" si="0"/>
        <v>194.99999999999994</v>
      </c>
      <c r="E28" s="189" t="s">
        <v>1045</v>
      </c>
      <c r="F28" s="190"/>
      <c r="G28" s="189" t="s">
        <v>698</v>
      </c>
      <c r="H28" s="190" t="s">
        <v>507</v>
      </c>
      <c r="I28" s="190" t="s">
        <v>633</v>
      </c>
      <c r="J28" s="190" t="s">
        <v>481</v>
      </c>
    </row>
    <row r="29" spans="1:11" s="189" customFormat="1" hidden="1" x14ac:dyDescent="0.25">
      <c r="A29" s="195">
        <v>43864</v>
      </c>
      <c r="B29" s="192">
        <v>0.375</v>
      </c>
      <c r="C29" s="193">
        <v>0.45833333333333331</v>
      </c>
      <c r="D29" s="194">
        <f t="shared" si="0"/>
        <v>119.99999999999997</v>
      </c>
      <c r="E29" s="189" t="s">
        <v>1046</v>
      </c>
      <c r="F29" s="190"/>
      <c r="G29" s="189" t="s">
        <v>933</v>
      </c>
      <c r="H29" s="190"/>
      <c r="I29" s="190"/>
      <c r="J29" s="190"/>
    </row>
    <row r="30" spans="1:11" s="189" customFormat="1" hidden="1" x14ac:dyDescent="0.25">
      <c r="A30" s="195">
        <v>43864</v>
      </c>
      <c r="B30" s="192">
        <v>0.29166666666666669</v>
      </c>
      <c r="C30" s="193">
        <v>0.3125</v>
      </c>
      <c r="D30" s="194">
        <f t="shared" si="0"/>
        <v>29.999999999999972</v>
      </c>
      <c r="E30" s="189" t="s">
        <v>737</v>
      </c>
      <c r="F30" s="190"/>
      <c r="G30" s="189" t="s">
        <v>933</v>
      </c>
      <c r="H30" s="190" t="s">
        <v>479</v>
      </c>
      <c r="I30" s="190" t="s">
        <v>480</v>
      </c>
      <c r="J30" s="190" t="s">
        <v>481</v>
      </c>
    </row>
    <row r="31" spans="1:11" s="189" customFormat="1" ht="30" hidden="1" x14ac:dyDescent="0.25">
      <c r="A31" s="195">
        <v>43864</v>
      </c>
      <c r="B31" s="192">
        <v>0.51041666666666663</v>
      </c>
      <c r="C31" s="193">
        <v>0.52083333333333337</v>
      </c>
      <c r="D31" s="194">
        <f t="shared" si="0"/>
        <v>15.000000000000107</v>
      </c>
      <c r="E31" s="189" t="s">
        <v>1047</v>
      </c>
      <c r="F31" s="190"/>
      <c r="G31" s="189" t="s">
        <v>631</v>
      </c>
      <c r="H31" s="190" t="s">
        <v>513</v>
      </c>
      <c r="I31" s="190" t="s">
        <v>711</v>
      </c>
      <c r="J31" s="190" t="s">
        <v>481</v>
      </c>
    </row>
    <row r="32" spans="1:11" s="189" customFormat="1" hidden="1" x14ac:dyDescent="0.25">
      <c r="A32" s="195">
        <v>43864</v>
      </c>
      <c r="B32" s="192">
        <v>0.64583333333333337</v>
      </c>
      <c r="C32" s="193">
        <v>0.66666666666666663</v>
      </c>
      <c r="D32" s="194">
        <f t="shared" si="0"/>
        <v>29.999999999999893</v>
      </c>
      <c r="E32" s="189" t="s">
        <v>675</v>
      </c>
      <c r="F32" s="190">
        <v>1</v>
      </c>
      <c r="G32" s="189" t="s">
        <v>1048</v>
      </c>
      <c r="H32" s="190" t="s">
        <v>513</v>
      </c>
      <c r="I32" s="190" t="s">
        <v>519</v>
      </c>
      <c r="J32" s="190" t="s">
        <v>481</v>
      </c>
    </row>
    <row r="33" spans="1:11" s="189" customFormat="1" ht="30" hidden="1" x14ac:dyDescent="0.25">
      <c r="A33" s="195">
        <v>43864</v>
      </c>
      <c r="B33" s="192">
        <v>0.69791666666666663</v>
      </c>
      <c r="C33" s="193">
        <v>0.71875</v>
      </c>
      <c r="D33" s="194">
        <f t="shared" ref="D33:D242" si="2">(IF(C33&gt;B33, C33-B33, 1-B33+C33))*24*60</f>
        <v>30.000000000000053</v>
      </c>
      <c r="E33" s="189" t="s">
        <v>918</v>
      </c>
      <c r="F33" s="190"/>
      <c r="G33" s="189" t="s">
        <v>919</v>
      </c>
      <c r="H33" s="190" t="s">
        <v>513</v>
      </c>
      <c r="I33" s="190" t="s">
        <v>514</v>
      </c>
      <c r="J33" s="190" t="s">
        <v>427</v>
      </c>
      <c r="K33" s="189" t="s">
        <v>1038</v>
      </c>
    </row>
    <row r="34" spans="1:11" s="189" customFormat="1" hidden="1" x14ac:dyDescent="0.25">
      <c r="A34" s="195">
        <v>43864</v>
      </c>
      <c r="B34" s="192">
        <v>0.53125</v>
      </c>
      <c r="C34" s="193">
        <v>0.53819444444444442</v>
      </c>
      <c r="D34" s="194">
        <f t="shared" si="2"/>
        <v>9.9999999999999645</v>
      </c>
      <c r="E34" s="189" t="s">
        <v>1049</v>
      </c>
      <c r="F34" s="190">
        <v>2</v>
      </c>
      <c r="G34" s="189" t="s">
        <v>1050</v>
      </c>
      <c r="H34" s="190" t="s">
        <v>507</v>
      </c>
      <c r="I34" s="190" t="s">
        <v>570</v>
      </c>
      <c r="J34" s="190" t="s">
        <v>481</v>
      </c>
    </row>
    <row r="35" spans="1:11" s="189" customFormat="1" ht="30" hidden="1" x14ac:dyDescent="0.25">
      <c r="A35" s="195">
        <v>43864</v>
      </c>
      <c r="B35" s="192">
        <v>0.45833333333333331</v>
      </c>
      <c r="C35" s="193">
        <v>0.58333333333333337</v>
      </c>
      <c r="D35" s="194">
        <f t="shared" si="2"/>
        <v>180.00000000000009</v>
      </c>
      <c r="E35" s="189" t="s">
        <v>1051</v>
      </c>
      <c r="F35" s="190"/>
      <c r="G35" s="189" t="s">
        <v>1052</v>
      </c>
      <c r="H35" s="190" t="s">
        <v>498</v>
      </c>
      <c r="I35" s="190" t="s">
        <v>504</v>
      </c>
      <c r="J35" s="190" t="s">
        <v>499</v>
      </c>
    </row>
    <row r="36" spans="1:11" s="189" customFormat="1" ht="30" hidden="1" x14ac:dyDescent="0.25">
      <c r="A36" s="195">
        <v>43864</v>
      </c>
      <c r="B36" s="192">
        <v>0.41666666666666669</v>
      </c>
      <c r="C36" s="193">
        <v>0.54166666666666663</v>
      </c>
      <c r="D36" s="194">
        <f t="shared" si="2"/>
        <v>179.99999999999991</v>
      </c>
      <c r="E36" s="189" t="s">
        <v>1053</v>
      </c>
      <c r="F36" s="190"/>
      <c r="G36" s="189" t="s">
        <v>1054</v>
      </c>
      <c r="H36" s="190" t="s">
        <v>498</v>
      </c>
      <c r="I36" s="190" t="s">
        <v>504</v>
      </c>
      <c r="J36" s="190" t="s">
        <v>499</v>
      </c>
    </row>
    <row r="37" spans="1:11" s="189" customFormat="1" hidden="1" x14ac:dyDescent="0.25">
      <c r="A37" s="195">
        <v>43864</v>
      </c>
      <c r="B37" s="192">
        <v>0.33333333333333331</v>
      </c>
      <c r="C37" s="193">
        <v>0.72916666666666663</v>
      </c>
      <c r="D37" s="194">
        <f t="shared" si="2"/>
        <v>570</v>
      </c>
      <c r="E37" s="189" t="s">
        <v>1055</v>
      </c>
      <c r="F37" s="190"/>
      <c r="G37" s="189" t="s">
        <v>740</v>
      </c>
      <c r="H37" s="190" t="s">
        <v>507</v>
      </c>
      <c r="I37" s="190" t="s">
        <v>633</v>
      </c>
      <c r="J37" s="190"/>
    </row>
    <row r="38" spans="1:11" s="189" customFormat="1" hidden="1" x14ac:dyDescent="0.25">
      <c r="A38" s="195">
        <v>43864</v>
      </c>
      <c r="B38" s="192">
        <v>0.79166666666666663</v>
      </c>
      <c r="C38" s="193">
        <v>0.8125</v>
      </c>
      <c r="D38" s="194">
        <f t="shared" si="2"/>
        <v>30.000000000000053</v>
      </c>
      <c r="E38" s="189" t="s">
        <v>920</v>
      </c>
      <c r="F38" s="190"/>
      <c r="G38" s="189" t="s">
        <v>917</v>
      </c>
      <c r="H38" s="190" t="s">
        <v>513</v>
      </c>
      <c r="I38" s="190" t="s">
        <v>550</v>
      </c>
      <c r="J38" s="190" t="s">
        <v>427</v>
      </c>
    </row>
    <row r="39" spans="1:11" s="189" customFormat="1" hidden="1" x14ac:dyDescent="0.25">
      <c r="A39" s="195">
        <v>43864</v>
      </c>
      <c r="B39" s="192">
        <v>0.8125</v>
      </c>
      <c r="C39" s="193">
        <v>0.83333333333333337</v>
      </c>
      <c r="D39" s="194">
        <f t="shared" si="2"/>
        <v>30.000000000000053</v>
      </c>
      <c r="E39" s="189" t="s">
        <v>737</v>
      </c>
      <c r="F39" s="190"/>
      <c r="G39" s="189" t="s">
        <v>917</v>
      </c>
      <c r="H39" s="190" t="s">
        <v>556</v>
      </c>
      <c r="I39" s="190" t="s">
        <v>480</v>
      </c>
      <c r="J39" s="190" t="s">
        <v>481</v>
      </c>
    </row>
    <row r="40" spans="1:11" s="189" customFormat="1" ht="30" x14ac:dyDescent="0.25">
      <c r="A40" s="195">
        <v>43864</v>
      </c>
      <c r="B40" s="192">
        <v>0.86805555555555547</v>
      </c>
      <c r="C40" s="193">
        <v>0.97222222222222221</v>
      </c>
      <c r="D40" s="194">
        <f t="shared" si="2"/>
        <v>150.00000000000011</v>
      </c>
      <c r="E40" s="189" t="s">
        <v>921</v>
      </c>
      <c r="F40" s="190"/>
      <c r="G40" s="189" t="s">
        <v>917</v>
      </c>
      <c r="H40" s="190" t="s">
        <v>507</v>
      </c>
      <c r="I40" s="190" t="s">
        <v>633</v>
      </c>
      <c r="J40" s="190" t="s">
        <v>427</v>
      </c>
    </row>
    <row r="41" spans="1:11" s="189" customFormat="1" ht="30" hidden="1" x14ac:dyDescent="0.25">
      <c r="A41" s="195">
        <v>43865</v>
      </c>
      <c r="B41" s="192">
        <v>0.375</v>
      </c>
      <c r="C41" s="193">
        <v>0.5</v>
      </c>
      <c r="D41" s="194">
        <f t="shared" si="2"/>
        <v>180</v>
      </c>
      <c r="E41" s="189" t="s">
        <v>1056</v>
      </c>
      <c r="F41" s="190"/>
      <c r="G41" s="189" t="s">
        <v>1048</v>
      </c>
      <c r="H41" s="190" t="s">
        <v>484</v>
      </c>
      <c r="I41" s="190" t="s">
        <v>492</v>
      </c>
      <c r="J41" s="190" t="s">
        <v>481</v>
      </c>
      <c r="K41" s="189" t="s">
        <v>1038</v>
      </c>
    </row>
    <row r="42" spans="1:11" s="189" customFormat="1" hidden="1" x14ac:dyDescent="0.25">
      <c r="A42" s="195">
        <v>43865</v>
      </c>
      <c r="B42" s="192">
        <v>0.35416666666666669</v>
      </c>
      <c r="C42" s="193">
        <v>0.72916666666666663</v>
      </c>
      <c r="D42" s="194">
        <f>(IF(C42&gt;B42, C42-B42, 1-B42+C42))*24*60</f>
        <v>539.99999999999989</v>
      </c>
      <c r="E42" s="189" t="s">
        <v>1057</v>
      </c>
      <c r="F42" s="190"/>
      <c r="G42" s="189" t="s">
        <v>1058</v>
      </c>
      <c r="H42" s="190" t="s">
        <v>498</v>
      </c>
      <c r="I42" s="190" t="s">
        <v>498</v>
      </c>
      <c r="J42" s="190" t="s">
        <v>499</v>
      </c>
    </row>
    <row r="43" spans="1:11" s="189" customFormat="1" hidden="1" x14ac:dyDescent="0.25">
      <c r="A43" s="195">
        <v>43866</v>
      </c>
      <c r="B43" s="192">
        <v>0.375</v>
      </c>
      <c r="C43" s="193">
        <v>0.58333333333333337</v>
      </c>
      <c r="D43" s="194">
        <f t="shared" si="2"/>
        <v>300.00000000000006</v>
      </c>
      <c r="E43" s="189" t="s">
        <v>1059</v>
      </c>
      <c r="F43" s="190"/>
      <c r="G43" s="189" t="s">
        <v>1048</v>
      </c>
      <c r="H43" s="190" t="s">
        <v>484</v>
      </c>
      <c r="I43" s="190" t="s">
        <v>492</v>
      </c>
      <c r="J43" s="190" t="s">
        <v>499</v>
      </c>
    </row>
    <row r="44" spans="1:11" s="189" customFormat="1" ht="30" hidden="1" x14ac:dyDescent="0.25">
      <c r="A44" s="195">
        <v>43866</v>
      </c>
      <c r="B44" s="192">
        <v>0.60416666666666663</v>
      </c>
      <c r="C44" s="193">
        <v>0.63194444444444442</v>
      </c>
      <c r="D44" s="194">
        <f t="shared" si="2"/>
        <v>40.000000000000014</v>
      </c>
      <c r="E44" s="189" t="s">
        <v>1060</v>
      </c>
      <c r="F44" s="190"/>
      <c r="G44" s="189" t="s">
        <v>1016</v>
      </c>
      <c r="H44" s="190" t="s">
        <v>484</v>
      </c>
      <c r="I44" s="190" t="s">
        <v>489</v>
      </c>
      <c r="J44" s="190" t="s">
        <v>481</v>
      </c>
    </row>
    <row r="45" spans="1:11" s="189" customFormat="1" hidden="1" x14ac:dyDescent="0.25">
      <c r="A45" s="195">
        <v>43866</v>
      </c>
      <c r="B45" s="192">
        <v>0.66666666666666663</v>
      </c>
      <c r="C45" s="193">
        <v>0.68055555555555547</v>
      </c>
      <c r="D45" s="194">
        <f t="shared" si="2"/>
        <v>19.999999999999929</v>
      </c>
      <c r="E45" s="189" t="s">
        <v>1061</v>
      </c>
      <c r="F45" s="190"/>
      <c r="G45" s="189" t="s">
        <v>609</v>
      </c>
      <c r="H45" s="190" t="s">
        <v>513</v>
      </c>
      <c r="I45" s="190" t="s">
        <v>582</v>
      </c>
      <c r="J45" s="190" t="s">
        <v>481</v>
      </c>
    </row>
    <row r="46" spans="1:11" s="189" customFormat="1" ht="30" hidden="1" x14ac:dyDescent="0.25">
      <c r="A46" s="195">
        <v>43866</v>
      </c>
      <c r="B46" s="192">
        <v>0.27083333333333331</v>
      </c>
      <c r="C46" s="193">
        <v>0.33333333333333331</v>
      </c>
      <c r="D46" s="194">
        <f t="shared" si="2"/>
        <v>90</v>
      </c>
      <c r="E46" s="189" t="s">
        <v>1062</v>
      </c>
      <c r="F46" s="190"/>
      <c r="G46" s="189" t="s">
        <v>1063</v>
      </c>
      <c r="H46" s="190" t="s">
        <v>498</v>
      </c>
      <c r="I46" s="190" t="s">
        <v>498</v>
      </c>
      <c r="J46" s="190" t="s">
        <v>481</v>
      </c>
    </row>
    <row r="47" spans="1:11" s="189" customFormat="1" hidden="1" x14ac:dyDescent="0.25">
      <c r="A47" s="195">
        <v>43866</v>
      </c>
      <c r="B47" s="192">
        <v>0.35416666666666669</v>
      </c>
      <c r="C47" s="193">
        <v>0.39583333333333331</v>
      </c>
      <c r="D47" s="194">
        <f t="shared" si="2"/>
        <v>59.999999999999943</v>
      </c>
      <c r="E47" s="189" t="s">
        <v>1064</v>
      </c>
      <c r="F47" s="190"/>
      <c r="G47" s="189" t="s">
        <v>1063</v>
      </c>
      <c r="H47" s="190" t="s">
        <v>498</v>
      </c>
      <c r="I47" s="190" t="s">
        <v>498</v>
      </c>
      <c r="J47" s="190" t="s">
        <v>481</v>
      </c>
    </row>
    <row r="48" spans="1:11" s="189" customFormat="1" hidden="1" x14ac:dyDescent="0.25">
      <c r="A48" s="195">
        <v>43866</v>
      </c>
      <c r="B48" s="192">
        <v>0.60416666666666663</v>
      </c>
      <c r="C48" s="193">
        <v>0.72916666666666663</v>
      </c>
      <c r="D48" s="194">
        <f t="shared" si="2"/>
        <v>180</v>
      </c>
      <c r="E48" s="189" t="s">
        <v>1065</v>
      </c>
      <c r="F48" s="190"/>
      <c r="G48" s="189" t="s">
        <v>1063</v>
      </c>
      <c r="H48" s="190" t="s">
        <v>507</v>
      </c>
      <c r="I48" s="190" t="s">
        <v>633</v>
      </c>
      <c r="J48" s="190"/>
    </row>
    <row r="49" spans="1:10" s="189" customFormat="1" ht="30" hidden="1" x14ac:dyDescent="0.25">
      <c r="A49" s="195">
        <v>43866</v>
      </c>
      <c r="B49" s="192">
        <v>0.41666666666666669</v>
      </c>
      <c r="C49" s="193">
        <v>0.5</v>
      </c>
      <c r="D49" s="194">
        <f t="shared" si="2"/>
        <v>119.99999999999997</v>
      </c>
      <c r="E49" s="189" t="s">
        <v>1066</v>
      </c>
      <c r="F49" s="190"/>
      <c r="G49" s="189" t="s">
        <v>1063</v>
      </c>
      <c r="H49" s="190" t="s">
        <v>498</v>
      </c>
      <c r="I49" s="190" t="s">
        <v>498</v>
      </c>
      <c r="J49" s="190" t="s">
        <v>499</v>
      </c>
    </row>
    <row r="50" spans="1:10" s="189" customFormat="1" ht="30" hidden="1" x14ac:dyDescent="0.25">
      <c r="A50" s="195">
        <v>43866</v>
      </c>
      <c r="B50" s="192">
        <v>0.84722222222222221</v>
      </c>
      <c r="C50" s="193">
        <v>0.86805555555555547</v>
      </c>
      <c r="D50" s="194">
        <f t="shared" si="2"/>
        <v>29.999999999999893</v>
      </c>
      <c r="E50" s="189" t="s">
        <v>922</v>
      </c>
      <c r="F50" s="190">
        <v>2</v>
      </c>
      <c r="G50" s="189" t="s">
        <v>917</v>
      </c>
      <c r="H50" s="190" t="s">
        <v>507</v>
      </c>
      <c r="I50" s="190" t="s">
        <v>527</v>
      </c>
      <c r="J50" s="190" t="s">
        <v>427</v>
      </c>
    </row>
    <row r="51" spans="1:10" s="189" customFormat="1" hidden="1" x14ac:dyDescent="0.25">
      <c r="A51" s="195">
        <v>43866</v>
      </c>
      <c r="B51" s="192">
        <v>0.86458333333333337</v>
      </c>
      <c r="C51" s="193">
        <v>0.875</v>
      </c>
      <c r="D51" s="194">
        <f t="shared" si="2"/>
        <v>14.999999999999947</v>
      </c>
      <c r="E51" s="189" t="s">
        <v>812</v>
      </c>
      <c r="F51" s="190"/>
      <c r="G51" s="189" t="s">
        <v>917</v>
      </c>
      <c r="H51" s="190" t="s">
        <v>484</v>
      </c>
      <c r="I51" s="190" t="s">
        <v>489</v>
      </c>
      <c r="J51" s="190" t="s">
        <v>481</v>
      </c>
    </row>
    <row r="52" spans="1:10" s="189" customFormat="1" hidden="1" x14ac:dyDescent="0.25">
      <c r="A52" s="195">
        <v>43866</v>
      </c>
      <c r="B52" s="192">
        <v>0.875</v>
      </c>
      <c r="C52" s="193">
        <v>0.88888888888888884</v>
      </c>
      <c r="D52" s="194">
        <f t="shared" si="2"/>
        <v>19.999999999999929</v>
      </c>
      <c r="E52" s="189" t="s">
        <v>1067</v>
      </c>
      <c r="F52" s="190"/>
      <c r="G52" s="189" t="s">
        <v>917</v>
      </c>
      <c r="H52" s="190" t="s">
        <v>484</v>
      </c>
      <c r="I52" s="190" t="s">
        <v>489</v>
      </c>
      <c r="J52" s="190" t="s">
        <v>481</v>
      </c>
    </row>
    <row r="53" spans="1:10" s="189" customFormat="1" hidden="1" x14ac:dyDescent="0.25">
      <c r="A53" s="195">
        <v>43866</v>
      </c>
      <c r="B53" s="192">
        <v>0.95833333333333337</v>
      </c>
      <c r="C53" s="193">
        <v>0</v>
      </c>
      <c r="D53" s="194">
        <f t="shared" si="2"/>
        <v>59.999999999999943</v>
      </c>
      <c r="E53" s="189" t="s">
        <v>923</v>
      </c>
      <c r="F53" s="190">
        <v>2</v>
      </c>
      <c r="G53" s="189" t="s">
        <v>917</v>
      </c>
      <c r="H53" s="190" t="s">
        <v>507</v>
      </c>
      <c r="I53" s="190" t="s">
        <v>531</v>
      </c>
      <c r="J53" s="190" t="s">
        <v>427</v>
      </c>
    </row>
    <row r="54" spans="1:10" s="189" customFormat="1" hidden="1" x14ac:dyDescent="0.25">
      <c r="A54" s="195">
        <v>43866</v>
      </c>
      <c r="B54" s="192">
        <v>1.0416666666666666E-2</v>
      </c>
      <c r="C54" s="193">
        <v>6.25E-2</v>
      </c>
      <c r="D54" s="194">
        <f t="shared" si="2"/>
        <v>75</v>
      </c>
      <c r="E54" s="189" t="s">
        <v>1068</v>
      </c>
      <c r="F54" s="190"/>
      <c r="G54" s="189" t="s">
        <v>596</v>
      </c>
      <c r="H54" s="190"/>
      <c r="I54" s="190"/>
      <c r="J54" s="190"/>
    </row>
    <row r="55" spans="1:10" s="189" customFormat="1" hidden="1" x14ac:dyDescent="0.25">
      <c r="A55" s="195">
        <v>43867</v>
      </c>
      <c r="B55" s="192">
        <v>0.35416666666666669</v>
      </c>
      <c r="C55" s="193">
        <v>0.47916666666666669</v>
      </c>
      <c r="D55" s="194">
        <f t="shared" si="2"/>
        <v>180</v>
      </c>
      <c r="E55" s="189" t="s">
        <v>1069</v>
      </c>
      <c r="F55" s="190"/>
      <c r="G55" s="189" t="s">
        <v>530</v>
      </c>
      <c r="H55" s="190"/>
      <c r="I55" s="190"/>
      <c r="J55" s="190"/>
    </row>
    <row r="56" spans="1:10" s="189" customFormat="1" hidden="1" x14ac:dyDescent="0.25">
      <c r="A56" s="195">
        <v>43867</v>
      </c>
      <c r="B56" s="192">
        <v>0.35416666666666669</v>
      </c>
      <c r="C56" s="193">
        <v>0.5625</v>
      </c>
      <c r="D56" s="194">
        <f t="shared" si="2"/>
        <v>300</v>
      </c>
      <c r="E56" s="189" t="s">
        <v>1070</v>
      </c>
      <c r="F56" s="190"/>
      <c r="G56" s="189" t="s">
        <v>841</v>
      </c>
      <c r="H56" s="190"/>
      <c r="I56" s="190"/>
      <c r="J56" s="190"/>
    </row>
    <row r="57" spans="1:10" s="189" customFormat="1" ht="30" hidden="1" x14ac:dyDescent="0.25">
      <c r="A57" s="195">
        <v>43867</v>
      </c>
      <c r="B57" s="192">
        <v>0.27083333333333331</v>
      </c>
      <c r="C57" s="193">
        <v>0.72916666666666663</v>
      </c>
      <c r="D57" s="194">
        <f t="shared" si="2"/>
        <v>660</v>
      </c>
      <c r="E57" s="189" t="s">
        <v>1071</v>
      </c>
      <c r="F57" s="190"/>
      <c r="G57" s="189" t="s">
        <v>1072</v>
      </c>
      <c r="H57" s="190" t="s">
        <v>507</v>
      </c>
      <c r="I57" s="190" t="s">
        <v>633</v>
      </c>
      <c r="J57" s="190"/>
    </row>
    <row r="58" spans="1:10" s="189" customFormat="1" hidden="1" x14ac:dyDescent="0.25">
      <c r="A58" s="195">
        <v>43867</v>
      </c>
      <c r="B58" s="192">
        <v>0.27083333333333331</v>
      </c>
      <c r="C58" s="193">
        <v>0.35416666666666669</v>
      </c>
      <c r="D58" s="194">
        <f t="shared" si="2"/>
        <v>120.00000000000006</v>
      </c>
      <c r="E58" s="189" t="s">
        <v>1073</v>
      </c>
      <c r="F58" s="190"/>
      <c r="G58" s="189" t="s">
        <v>1074</v>
      </c>
      <c r="H58" s="190" t="s">
        <v>498</v>
      </c>
      <c r="I58" s="190" t="s">
        <v>498</v>
      </c>
      <c r="J58" s="190" t="s">
        <v>481</v>
      </c>
    </row>
    <row r="59" spans="1:10" s="189" customFormat="1" hidden="1" x14ac:dyDescent="0.25">
      <c r="A59" s="195">
        <v>43867</v>
      </c>
      <c r="B59" s="192">
        <v>0.375</v>
      </c>
      <c r="C59" s="193">
        <v>0.41666666666666669</v>
      </c>
      <c r="D59" s="194">
        <f t="shared" si="2"/>
        <v>60.000000000000028</v>
      </c>
      <c r="E59" s="189" t="s">
        <v>1075</v>
      </c>
      <c r="F59" s="190"/>
      <c r="G59" s="189" t="s">
        <v>1074</v>
      </c>
      <c r="H59" s="190" t="s">
        <v>498</v>
      </c>
      <c r="I59" s="190" t="s">
        <v>498</v>
      </c>
      <c r="J59" s="190" t="s">
        <v>481</v>
      </c>
    </row>
    <row r="60" spans="1:10" s="189" customFormat="1" hidden="1" x14ac:dyDescent="0.25">
      <c r="A60" s="195">
        <v>43867</v>
      </c>
      <c r="B60" s="192">
        <v>0.45833333333333331</v>
      </c>
      <c r="C60" s="193">
        <v>0.5</v>
      </c>
      <c r="D60" s="194">
        <f t="shared" si="2"/>
        <v>60.000000000000028</v>
      </c>
      <c r="E60" s="189" t="s">
        <v>1076</v>
      </c>
      <c r="F60" s="190"/>
      <c r="G60" s="189" t="s">
        <v>1074</v>
      </c>
      <c r="H60" s="190" t="s">
        <v>498</v>
      </c>
      <c r="I60" s="190" t="s">
        <v>498</v>
      </c>
      <c r="J60" s="190" t="s">
        <v>481</v>
      </c>
    </row>
    <row r="61" spans="1:10" s="189" customFormat="1" hidden="1" x14ac:dyDescent="0.25">
      <c r="A61" s="195">
        <v>43867</v>
      </c>
      <c r="B61" s="192">
        <v>9.375E-2</v>
      </c>
      <c r="C61" s="193">
        <v>0.22916666666666666</v>
      </c>
      <c r="D61" s="194">
        <f t="shared" si="2"/>
        <v>195</v>
      </c>
      <c r="E61" s="189" t="s">
        <v>1077</v>
      </c>
      <c r="F61" s="190"/>
      <c r="G61" s="189" t="s">
        <v>1074</v>
      </c>
      <c r="H61" s="190" t="s">
        <v>498</v>
      </c>
      <c r="I61" s="190" t="s">
        <v>504</v>
      </c>
      <c r="J61" s="190" t="s">
        <v>481</v>
      </c>
    </row>
    <row r="62" spans="1:10" s="189" customFormat="1" hidden="1" x14ac:dyDescent="0.25">
      <c r="A62" s="195">
        <v>43867</v>
      </c>
      <c r="B62" s="192">
        <v>4.1666666666666664E-2</v>
      </c>
      <c r="C62" s="193">
        <v>6.25E-2</v>
      </c>
      <c r="D62" s="194">
        <f t="shared" si="2"/>
        <v>30</v>
      </c>
      <c r="E62" s="189" t="s">
        <v>924</v>
      </c>
      <c r="F62" s="190">
        <v>2</v>
      </c>
      <c r="G62" s="189" t="s">
        <v>917</v>
      </c>
      <c r="H62" s="190" t="s">
        <v>507</v>
      </c>
      <c r="I62" s="190" t="s">
        <v>531</v>
      </c>
      <c r="J62" s="190" t="s">
        <v>427</v>
      </c>
    </row>
    <row r="63" spans="1:10" s="189" customFormat="1" ht="30" hidden="1" x14ac:dyDescent="0.25">
      <c r="A63" s="195">
        <v>43867</v>
      </c>
      <c r="B63" s="192">
        <v>0.14930555555555555</v>
      </c>
      <c r="C63" s="193">
        <v>0.16666666666666666</v>
      </c>
      <c r="D63" s="194">
        <f t="shared" si="2"/>
        <v>24.999999999999993</v>
      </c>
      <c r="E63" s="189" t="s">
        <v>1078</v>
      </c>
      <c r="F63" s="190"/>
      <c r="G63" s="189" t="s">
        <v>917</v>
      </c>
      <c r="H63" s="190" t="s">
        <v>498</v>
      </c>
      <c r="I63" s="190" t="s">
        <v>504</v>
      </c>
      <c r="J63" s="190" t="s">
        <v>481</v>
      </c>
    </row>
    <row r="64" spans="1:10" s="189" customFormat="1" ht="30" hidden="1" x14ac:dyDescent="0.25">
      <c r="A64" s="195">
        <v>43868</v>
      </c>
      <c r="B64" s="192">
        <v>0.27083333333333331</v>
      </c>
      <c r="C64" s="193">
        <v>0.6875</v>
      </c>
      <c r="D64" s="194">
        <f t="shared" si="2"/>
        <v>600</v>
      </c>
      <c r="E64" s="189" t="s">
        <v>1079</v>
      </c>
      <c r="F64" s="190"/>
      <c r="G64" s="189" t="s">
        <v>1080</v>
      </c>
      <c r="H64" s="190" t="s">
        <v>556</v>
      </c>
      <c r="I64" s="190" t="s">
        <v>489</v>
      </c>
      <c r="J64" s="190" t="s">
        <v>499</v>
      </c>
    </row>
    <row r="65" spans="1:11" s="189" customFormat="1" hidden="1" x14ac:dyDescent="0.25">
      <c r="A65" s="195">
        <v>43868</v>
      </c>
      <c r="B65" s="192">
        <v>0.375</v>
      </c>
      <c r="C65" s="193">
        <v>0.4375</v>
      </c>
      <c r="D65" s="194">
        <f t="shared" si="2"/>
        <v>90</v>
      </c>
      <c r="E65" s="189" t="s">
        <v>1081</v>
      </c>
      <c r="F65" s="190"/>
      <c r="G65" s="189" t="s">
        <v>789</v>
      </c>
      <c r="H65" s="190" t="s">
        <v>556</v>
      </c>
      <c r="I65" s="190" t="s">
        <v>489</v>
      </c>
      <c r="J65" s="190" t="s">
        <v>481</v>
      </c>
    </row>
    <row r="66" spans="1:11" s="189" customFormat="1" ht="30" hidden="1" x14ac:dyDescent="0.25">
      <c r="A66" s="195">
        <v>43868</v>
      </c>
      <c r="B66" s="192">
        <v>0.375</v>
      </c>
      <c r="C66" s="193">
        <v>0.6875</v>
      </c>
      <c r="D66" s="194">
        <f t="shared" si="2"/>
        <v>450</v>
      </c>
      <c r="E66" s="189" t="s">
        <v>1082</v>
      </c>
      <c r="F66" s="190"/>
      <c r="G66" s="189" t="s">
        <v>558</v>
      </c>
      <c r="H66" s="190" t="s">
        <v>484</v>
      </c>
      <c r="I66" s="190" t="s">
        <v>489</v>
      </c>
      <c r="J66" s="190" t="s">
        <v>499</v>
      </c>
    </row>
    <row r="67" spans="1:11" s="189" customFormat="1" hidden="1" x14ac:dyDescent="0.25">
      <c r="A67" s="195">
        <v>43868</v>
      </c>
      <c r="B67" s="192">
        <v>0.29166666666666669</v>
      </c>
      <c r="C67" s="193">
        <v>0.41666666666666669</v>
      </c>
      <c r="D67" s="194">
        <f t="shared" si="2"/>
        <v>180</v>
      </c>
      <c r="E67" s="189" t="s">
        <v>1083</v>
      </c>
      <c r="F67" s="190"/>
      <c r="G67" s="189" t="s">
        <v>828</v>
      </c>
      <c r="H67" s="190" t="s">
        <v>556</v>
      </c>
      <c r="I67" s="190" t="s">
        <v>489</v>
      </c>
      <c r="J67" s="190" t="s">
        <v>481</v>
      </c>
    </row>
    <row r="68" spans="1:11" s="189" customFormat="1" hidden="1" x14ac:dyDescent="0.25">
      <c r="A68" s="195">
        <v>43868</v>
      </c>
      <c r="B68" s="192">
        <v>0.60416666666666663</v>
      </c>
      <c r="C68" s="193">
        <v>0.70833333333333337</v>
      </c>
      <c r="D68" s="194">
        <f t="shared" si="2"/>
        <v>150.00000000000011</v>
      </c>
      <c r="E68" s="189" t="s">
        <v>899</v>
      </c>
      <c r="F68" s="190"/>
      <c r="G68" s="189" t="s">
        <v>581</v>
      </c>
      <c r="H68" s="190"/>
      <c r="I68" s="190"/>
      <c r="J68" s="190" t="s">
        <v>499</v>
      </c>
    </row>
    <row r="69" spans="1:11" s="189" customFormat="1" ht="30" hidden="1" x14ac:dyDescent="0.25">
      <c r="A69" s="195">
        <v>43868</v>
      </c>
      <c r="B69" s="192">
        <v>0.27083333333333331</v>
      </c>
      <c r="C69" s="193">
        <v>0.72916666666666663</v>
      </c>
      <c r="D69" s="194">
        <f t="shared" si="2"/>
        <v>660</v>
      </c>
      <c r="E69" s="189" t="s">
        <v>1071</v>
      </c>
      <c r="F69" s="190"/>
      <c r="G69" s="189" t="s">
        <v>1072</v>
      </c>
      <c r="H69" s="190" t="s">
        <v>507</v>
      </c>
      <c r="I69" s="190" t="s">
        <v>633</v>
      </c>
      <c r="J69" s="190"/>
    </row>
    <row r="70" spans="1:11" s="189" customFormat="1" hidden="1" x14ac:dyDescent="0.25">
      <c r="A70" s="195">
        <v>43868</v>
      </c>
      <c r="B70" s="192">
        <v>0.77083333333333337</v>
      </c>
      <c r="C70" s="193">
        <v>0.875</v>
      </c>
      <c r="D70" s="194">
        <f t="shared" si="2"/>
        <v>149.99999999999994</v>
      </c>
      <c r="E70" s="189" t="s">
        <v>1084</v>
      </c>
      <c r="F70" s="190"/>
      <c r="G70" s="189" t="s">
        <v>886</v>
      </c>
      <c r="H70" s="190"/>
      <c r="I70" s="190"/>
      <c r="J70" s="190"/>
    </row>
    <row r="71" spans="1:11" s="189" customFormat="1" hidden="1" x14ac:dyDescent="0.25">
      <c r="A71" s="195">
        <v>43868</v>
      </c>
      <c r="B71" s="192">
        <v>0.91666666666666663</v>
      </c>
      <c r="C71" s="193">
        <v>0.94791666666666663</v>
      </c>
      <c r="D71" s="194">
        <f t="shared" si="2"/>
        <v>45</v>
      </c>
      <c r="E71" s="189" t="s">
        <v>1085</v>
      </c>
      <c r="F71" s="190"/>
      <c r="G71" s="189" t="s">
        <v>917</v>
      </c>
      <c r="H71" s="190" t="s">
        <v>498</v>
      </c>
      <c r="I71" s="190" t="s">
        <v>498</v>
      </c>
      <c r="J71" s="190" t="s">
        <v>481</v>
      </c>
    </row>
    <row r="72" spans="1:11" s="189" customFormat="1" hidden="1" x14ac:dyDescent="0.25">
      <c r="A72" s="195">
        <v>43868</v>
      </c>
      <c r="B72" s="192">
        <v>0.77083333333333337</v>
      </c>
      <c r="C72" s="193">
        <v>6.25E-2</v>
      </c>
      <c r="D72" s="194">
        <f t="shared" si="2"/>
        <v>419.99999999999994</v>
      </c>
      <c r="E72" s="189" t="s">
        <v>1086</v>
      </c>
      <c r="F72" s="190"/>
      <c r="G72" s="189" t="s">
        <v>917</v>
      </c>
      <c r="H72" s="190" t="s">
        <v>479</v>
      </c>
      <c r="I72" s="190" t="s">
        <v>492</v>
      </c>
      <c r="J72" s="190" t="s">
        <v>499</v>
      </c>
    </row>
    <row r="73" spans="1:11" s="189" customFormat="1" ht="30" hidden="1" x14ac:dyDescent="0.25">
      <c r="A73" s="195">
        <v>43868</v>
      </c>
      <c r="B73" s="192">
        <v>9.0277777777777776E-2</v>
      </c>
      <c r="C73" s="193">
        <v>0.1076388888888889</v>
      </c>
      <c r="D73" s="194">
        <f t="shared" si="2"/>
        <v>25.000000000000011</v>
      </c>
      <c r="E73" s="189" t="s">
        <v>1087</v>
      </c>
      <c r="F73" s="190"/>
      <c r="G73" s="189" t="s">
        <v>917</v>
      </c>
      <c r="H73" s="190" t="s">
        <v>507</v>
      </c>
      <c r="I73" s="190" t="s">
        <v>633</v>
      </c>
      <c r="J73" s="190" t="s">
        <v>481</v>
      </c>
    </row>
    <row r="74" spans="1:11" s="189" customFormat="1" hidden="1" x14ac:dyDescent="0.25">
      <c r="A74" s="195">
        <v>43869</v>
      </c>
      <c r="B74" s="192">
        <v>0.375</v>
      </c>
      <c r="C74" s="193">
        <v>0.3888888888888889</v>
      </c>
      <c r="D74" s="194">
        <f t="shared" si="2"/>
        <v>20.000000000000007</v>
      </c>
      <c r="E74" s="189" t="s">
        <v>1088</v>
      </c>
      <c r="F74" s="190"/>
      <c r="G74" s="189" t="s">
        <v>609</v>
      </c>
      <c r="H74" s="190" t="s">
        <v>513</v>
      </c>
      <c r="I74" s="190" t="s">
        <v>582</v>
      </c>
      <c r="J74" s="190" t="s">
        <v>481</v>
      </c>
    </row>
    <row r="75" spans="1:11" s="189" customFormat="1" hidden="1" x14ac:dyDescent="0.25">
      <c r="A75" s="195">
        <v>43869</v>
      </c>
      <c r="B75" s="192">
        <v>0.39583333333333331</v>
      </c>
      <c r="C75" s="193">
        <v>0.41666666666666669</v>
      </c>
      <c r="D75" s="194">
        <f t="shared" si="2"/>
        <v>30.000000000000053</v>
      </c>
      <c r="E75" s="189" t="s">
        <v>1089</v>
      </c>
      <c r="F75" s="190"/>
      <c r="G75" s="189" t="s">
        <v>609</v>
      </c>
      <c r="H75" s="190" t="s">
        <v>556</v>
      </c>
      <c r="I75" s="190" t="s">
        <v>489</v>
      </c>
      <c r="J75" s="190" t="s">
        <v>481</v>
      </c>
    </row>
    <row r="76" spans="1:11" s="189" customFormat="1" hidden="1" x14ac:dyDescent="0.25">
      <c r="A76" s="195">
        <v>43869</v>
      </c>
      <c r="B76" s="192">
        <v>0.5</v>
      </c>
      <c r="C76" s="193">
        <v>0.51388888888888895</v>
      </c>
      <c r="D76" s="194">
        <f t="shared" si="2"/>
        <v>20.000000000000089</v>
      </c>
      <c r="E76" s="189" t="s">
        <v>1090</v>
      </c>
      <c r="F76" s="190"/>
      <c r="G76" s="189" t="s">
        <v>1091</v>
      </c>
      <c r="H76" s="190" t="s">
        <v>484</v>
      </c>
      <c r="I76" s="190" t="s">
        <v>492</v>
      </c>
      <c r="J76" s="190" t="s">
        <v>481</v>
      </c>
    </row>
    <row r="77" spans="1:11" s="189" customFormat="1" ht="30" hidden="1" x14ac:dyDescent="0.25">
      <c r="A77" s="195">
        <v>43869</v>
      </c>
      <c r="B77" s="192">
        <v>0.52083333333333337</v>
      </c>
      <c r="C77" s="193">
        <v>0.54166666666666663</v>
      </c>
      <c r="D77" s="194">
        <f t="shared" si="2"/>
        <v>29.999999999999893</v>
      </c>
      <c r="E77" s="189" t="s">
        <v>1092</v>
      </c>
      <c r="F77" s="190"/>
      <c r="G77" s="189" t="s">
        <v>1093</v>
      </c>
      <c r="H77" s="190"/>
      <c r="I77" s="190"/>
      <c r="J77" s="190"/>
    </row>
    <row r="78" spans="1:11" s="189" customFormat="1" hidden="1" x14ac:dyDescent="0.25">
      <c r="A78" s="195">
        <v>43869</v>
      </c>
      <c r="B78" s="192">
        <v>0.54166666666666663</v>
      </c>
      <c r="C78" s="193">
        <v>0.55555555555555558</v>
      </c>
      <c r="D78" s="194">
        <f t="shared" si="2"/>
        <v>20.000000000000089</v>
      </c>
      <c r="E78" s="189" t="s">
        <v>1094</v>
      </c>
      <c r="F78" s="190">
        <v>1</v>
      </c>
      <c r="G78" s="189" t="s">
        <v>1091</v>
      </c>
      <c r="H78" s="190"/>
      <c r="I78" s="190"/>
      <c r="J78" s="190"/>
    </row>
    <row r="79" spans="1:11" s="189" customFormat="1" ht="30" hidden="1" x14ac:dyDescent="0.25">
      <c r="A79" s="195">
        <v>43869</v>
      </c>
      <c r="B79" s="192">
        <v>0.36458333333333331</v>
      </c>
      <c r="C79" s="193">
        <v>0.38194444444444442</v>
      </c>
      <c r="D79" s="194">
        <f t="shared" si="2"/>
        <v>24.999999999999993</v>
      </c>
      <c r="E79" s="189" t="s">
        <v>1095</v>
      </c>
      <c r="F79" s="190">
        <v>1</v>
      </c>
      <c r="G79" s="189" t="s">
        <v>1096</v>
      </c>
      <c r="H79" s="190" t="s">
        <v>507</v>
      </c>
      <c r="I79" s="190" t="s">
        <v>531</v>
      </c>
      <c r="J79" s="190" t="s">
        <v>481</v>
      </c>
    </row>
    <row r="80" spans="1:11" s="189" customFormat="1" hidden="1" x14ac:dyDescent="0.25">
      <c r="A80" s="195">
        <v>43869</v>
      </c>
      <c r="B80" s="192">
        <v>0.29166666666666669</v>
      </c>
      <c r="C80" s="193">
        <v>0.66666666666666663</v>
      </c>
      <c r="D80" s="194">
        <f t="shared" si="2"/>
        <v>539.99999999999989</v>
      </c>
      <c r="E80" s="189" t="s">
        <v>1097</v>
      </c>
      <c r="F80" s="190"/>
      <c r="G80" s="189" t="s">
        <v>1037</v>
      </c>
      <c r="H80" s="190"/>
      <c r="I80" s="190"/>
      <c r="J80" s="190"/>
      <c r="K80" s="189" t="s">
        <v>1098</v>
      </c>
    </row>
    <row r="81" spans="1:11" s="189" customFormat="1" hidden="1" x14ac:dyDescent="0.25">
      <c r="A81" s="195">
        <v>43869</v>
      </c>
      <c r="B81" s="192">
        <v>0.27083333333333331</v>
      </c>
      <c r="C81" s="193">
        <v>0.29166666666666669</v>
      </c>
      <c r="D81" s="194">
        <f t="shared" si="2"/>
        <v>30.000000000000053</v>
      </c>
      <c r="E81" s="189" t="s">
        <v>1099</v>
      </c>
      <c r="F81" s="190">
        <v>1</v>
      </c>
      <c r="G81" s="189" t="s">
        <v>581</v>
      </c>
      <c r="H81" s="190" t="s">
        <v>484</v>
      </c>
      <c r="I81" s="190" t="s">
        <v>492</v>
      </c>
      <c r="J81" s="190" t="s">
        <v>481</v>
      </c>
    </row>
    <row r="82" spans="1:11" s="189" customFormat="1" hidden="1" x14ac:dyDescent="0.25">
      <c r="A82" s="195">
        <v>43869</v>
      </c>
      <c r="B82" s="192">
        <v>0.29166666666666669</v>
      </c>
      <c r="C82" s="193">
        <v>0.32291666666666669</v>
      </c>
      <c r="D82" s="194">
        <f t="shared" si="2"/>
        <v>45</v>
      </c>
      <c r="E82" s="189" t="s">
        <v>785</v>
      </c>
      <c r="F82" s="190">
        <v>1</v>
      </c>
      <c r="G82" s="189" t="s">
        <v>1100</v>
      </c>
      <c r="H82" s="190" t="s">
        <v>556</v>
      </c>
      <c r="I82" s="190" t="s">
        <v>492</v>
      </c>
      <c r="J82" s="190" t="s">
        <v>481</v>
      </c>
    </row>
    <row r="83" spans="1:11" s="189" customFormat="1" ht="30" hidden="1" x14ac:dyDescent="0.25">
      <c r="A83" s="195">
        <v>43869</v>
      </c>
      <c r="B83" s="192">
        <v>0.35416666666666669</v>
      </c>
      <c r="C83" s="193">
        <v>0.36805555555555558</v>
      </c>
      <c r="D83" s="194">
        <f t="shared" si="2"/>
        <v>20.000000000000007</v>
      </c>
      <c r="E83" s="189" t="s">
        <v>1101</v>
      </c>
      <c r="F83" s="190"/>
      <c r="G83" s="189" t="s">
        <v>646</v>
      </c>
      <c r="H83" s="190" t="s">
        <v>479</v>
      </c>
      <c r="I83" s="190" t="s">
        <v>480</v>
      </c>
      <c r="J83" s="190" t="s">
        <v>481</v>
      </c>
    </row>
    <row r="84" spans="1:11" s="189" customFormat="1" ht="30" hidden="1" x14ac:dyDescent="0.25">
      <c r="A84" s="195">
        <v>43869</v>
      </c>
      <c r="B84" s="192">
        <v>0.35416666666666669</v>
      </c>
      <c r="C84" s="193">
        <v>0.42708333333333331</v>
      </c>
      <c r="D84" s="194">
        <f t="shared" si="2"/>
        <v>104.99999999999994</v>
      </c>
      <c r="E84" s="189" t="s">
        <v>1102</v>
      </c>
      <c r="F84" s="190"/>
      <c r="G84" s="189" t="s">
        <v>1103</v>
      </c>
      <c r="H84" s="190" t="s">
        <v>507</v>
      </c>
      <c r="I84" s="190" t="s">
        <v>633</v>
      </c>
      <c r="J84" s="190" t="s">
        <v>481</v>
      </c>
    </row>
    <row r="85" spans="1:11" s="189" customFormat="1" hidden="1" x14ac:dyDescent="0.25">
      <c r="A85" s="195">
        <v>43869</v>
      </c>
      <c r="B85" s="192">
        <v>0.45833333333333331</v>
      </c>
      <c r="C85" s="193">
        <v>0.5625</v>
      </c>
      <c r="D85" s="194">
        <f t="shared" si="2"/>
        <v>150.00000000000003</v>
      </c>
      <c r="E85" s="189" t="s">
        <v>1104</v>
      </c>
      <c r="F85" s="190"/>
      <c r="G85" s="189" t="s">
        <v>1074</v>
      </c>
      <c r="H85" s="190" t="s">
        <v>507</v>
      </c>
      <c r="I85" s="190" t="s">
        <v>570</v>
      </c>
      <c r="J85" s="190" t="s">
        <v>481</v>
      </c>
    </row>
    <row r="86" spans="1:11" s="189" customFormat="1" hidden="1" x14ac:dyDescent="0.25">
      <c r="A86" s="195">
        <v>43869</v>
      </c>
      <c r="B86" s="192">
        <v>0.5625</v>
      </c>
      <c r="C86" s="193">
        <v>0.72916666666666663</v>
      </c>
      <c r="D86" s="194">
        <f t="shared" si="2"/>
        <v>239.99999999999994</v>
      </c>
      <c r="E86" s="189" t="s">
        <v>1105</v>
      </c>
      <c r="F86" s="190"/>
      <c r="G86" s="189" t="s">
        <v>1106</v>
      </c>
      <c r="H86" s="190"/>
      <c r="I86" s="190"/>
      <c r="J86" s="190"/>
    </row>
    <row r="87" spans="1:11" s="189" customFormat="1" hidden="1" x14ac:dyDescent="0.25">
      <c r="A87" s="195">
        <v>43869</v>
      </c>
      <c r="B87" s="192">
        <v>0.5625</v>
      </c>
      <c r="C87" s="193">
        <v>0.57291666666666663</v>
      </c>
      <c r="D87" s="194">
        <f t="shared" si="2"/>
        <v>14.999999999999947</v>
      </c>
      <c r="E87" s="189" t="s">
        <v>1107</v>
      </c>
      <c r="F87" s="190"/>
      <c r="G87" s="189" t="s">
        <v>1108</v>
      </c>
      <c r="H87" s="190" t="s">
        <v>507</v>
      </c>
      <c r="I87" s="190" t="s">
        <v>531</v>
      </c>
      <c r="J87" s="190" t="s">
        <v>481</v>
      </c>
    </row>
    <row r="88" spans="1:11" s="189" customFormat="1" ht="30" hidden="1" x14ac:dyDescent="0.25">
      <c r="A88" s="195">
        <v>43869</v>
      </c>
      <c r="B88" s="192">
        <v>0.27083333333333331</v>
      </c>
      <c r="C88" s="193">
        <v>0.73263888888888884</v>
      </c>
      <c r="D88" s="194">
        <f t="shared" si="2"/>
        <v>664.99999999999989</v>
      </c>
      <c r="E88" s="189" t="s">
        <v>1109</v>
      </c>
      <c r="F88" s="190"/>
      <c r="G88" s="189" t="s">
        <v>1110</v>
      </c>
      <c r="H88" s="190" t="s">
        <v>507</v>
      </c>
      <c r="I88" s="190" t="s">
        <v>633</v>
      </c>
      <c r="J88" s="190" t="s">
        <v>481</v>
      </c>
    </row>
    <row r="89" spans="1:11" s="189" customFormat="1" hidden="1" x14ac:dyDescent="0.25">
      <c r="A89" s="195">
        <v>43869</v>
      </c>
      <c r="B89" s="192">
        <v>0.8125</v>
      </c>
      <c r="C89" s="193">
        <v>0.82638888888888884</v>
      </c>
      <c r="D89" s="194">
        <f t="shared" si="2"/>
        <v>19.999999999999929</v>
      </c>
      <c r="E89" s="189" t="s">
        <v>1111</v>
      </c>
      <c r="F89" s="190">
        <v>1</v>
      </c>
      <c r="G89" s="189" t="s">
        <v>926</v>
      </c>
      <c r="H89" s="190" t="s">
        <v>507</v>
      </c>
      <c r="I89" s="190" t="s">
        <v>527</v>
      </c>
      <c r="J89" s="190" t="s">
        <v>481</v>
      </c>
      <c r="K89" s="189" t="s">
        <v>1112</v>
      </c>
    </row>
    <row r="90" spans="1:11" s="189" customFormat="1" hidden="1" x14ac:dyDescent="0.25">
      <c r="A90" s="195">
        <v>43869</v>
      </c>
      <c r="B90" s="192">
        <v>0.90625</v>
      </c>
      <c r="C90" s="193">
        <v>0.91666666666666663</v>
      </c>
      <c r="D90" s="194">
        <f t="shared" si="2"/>
        <v>14.999999999999947</v>
      </c>
      <c r="E90" s="189" t="s">
        <v>925</v>
      </c>
      <c r="F90" s="190"/>
      <c r="G90" s="189" t="s">
        <v>926</v>
      </c>
      <c r="H90" s="190" t="s">
        <v>513</v>
      </c>
      <c r="I90" s="190" t="s">
        <v>833</v>
      </c>
      <c r="J90" s="190" t="s">
        <v>427</v>
      </c>
    </row>
    <row r="91" spans="1:11" s="189" customFormat="1" hidden="1" x14ac:dyDescent="0.25">
      <c r="A91" s="195">
        <v>43869</v>
      </c>
      <c r="B91" s="192">
        <v>0.97916666666666663</v>
      </c>
      <c r="C91" s="193">
        <v>0.98611111111111116</v>
      </c>
      <c r="D91" s="194">
        <f t="shared" si="2"/>
        <v>10.000000000000124</v>
      </c>
      <c r="E91" s="189" t="s">
        <v>1113</v>
      </c>
      <c r="F91" s="190"/>
      <c r="G91" s="189" t="s">
        <v>926</v>
      </c>
      <c r="H91" s="190" t="s">
        <v>507</v>
      </c>
      <c r="I91" s="190" t="s">
        <v>531</v>
      </c>
      <c r="J91" s="190" t="s">
        <v>481</v>
      </c>
      <c r="K91" s="189" t="s">
        <v>1112</v>
      </c>
    </row>
    <row r="92" spans="1:11" s="189" customFormat="1" ht="30" hidden="1" x14ac:dyDescent="0.25">
      <c r="A92" s="195">
        <v>43869</v>
      </c>
      <c r="B92" s="192">
        <v>7.9861111111111105E-2</v>
      </c>
      <c r="C92" s="193">
        <v>9.0277777777777776E-2</v>
      </c>
      <c r="D92" s="194">
        <f t="shared" si="2"/>
        <v>15.000000000000007</v>
      </c>
      <c r="E92" s="189" t="s">
        <v>927</v>
      </c>
      <c r="F92" s="190"/>
      <c r="G92" s="189" t="s">
        <v>926</v>
      </c>
      <c r="H92" s="190" t="s">
        <v>513</v>
      </c>
      <c r="I92" s="190" t="s">
        <v>514</v>
      </c>
      <c r="J92" s="190" t="s">
        <v>427</v>
      </c>
    </row>
    <row r="93" spans="1:11" s="189" customFormat="1" hidden="1" x14ac:dyDescent="0.25">
      <c r="A93" s="195">
        <v>43870</v>
      </c>
      <c r="B93" s="192">
        <v>0.29166666666666669</v>
      </c>
      <c r="C93" s="193">
        <v>0.45833333333333331</v>
      </c>
      <c r="D93" s="194">
        <f t="shared" si="2"/>
        <v>239.99999999999994</v>
      </c>
      <c r="E93" s="189" t="s">
        <v>1114</v>
      </c>
      <c r="F93" s="190">
        <v>1</v>
      </c>
      <c r="H93" s="190"/>
      <c r="I93" s="190"/>
      <c r="J93" s="190"/>
    </row>
    <row r="94" spans="1:11" s="189" customFormat="1" hidden="1" x14ac:dyDescent="0.25">
      <c r="A94" s="195">
        <v>43870</v>
      </c>
      <c r="B94" s="192">
        <v>0.3125</v>
      </c>
      <c r="C94" s="193">
        <v>0.66666666666666663</v>
      </c>
      <c r="D94" s="194">
        <f t="shared" si="2"/>
        <v>510</v>
      </c>
      <c r="E94" s="189" t="s">
        <v>1115</v>
      </c>
      <c r="F94" s="190"/>
      <c r="G94" s="189" t="s">
        <v>1037</v>
      </c>
      <c r="H94" s="190"/>
      <c r="I94" s="190"/>
      <c r="J94" s="190"/>
      <c r="K94" s="189" t="s">
        <v>1098</v>
      </c>
    </row>
    <row r="95" spans="1:11" s="189" customFormat="1" hidden="1" x14ac:dyDescent="0.25">
      <c r="A95" s="195">
        <v>43870</v>
      </c>
      <c r="B95" s="192">
        <v>0.27083333333333331</v>
      </c>
      <c r="C95" s="193">
        <v>0.28125</v>
      </c>
      <c r="D95" s="194">
        <f t="shared" si="2"/>
        <v>15.000000000000027</v>
      </c>
      <c r="E95" s="189" t="s">
        <v>1116</v>
      </c>
      <c r="F95" s="190"/>
      <c r="G95" s="189" t="s">
        <v>530</v>
      </c>
      <c r="H95" s="190" t="s">
        <v>513</v>
      </c>
      <c r="I95" s="190" t="s">
        <v>550</v>
      </c>
      <c r="J95" s="190" t="s">
        <v>481</v>
      </c>
    </row>
    <row r="96" spans="1:11" s="189" customFormat="1" hidden="1" x14ac:dyDescent="0.25">
      <c r="A96" s="195">
        <v>43870</v>
      </c>
      <c r="B96" s="192">
        <v>0.40972222222222227</v>
      </c>
      <c r="C96" s="193">
        <v>0.45833333333333331</v>
      </c>
      <c r="D96" s="194">
        <f t="shared" si="2"/>
        <v>69.999999999999915</v>
      </c>
      <c r="E96" s="189" t="s">
        <v>1070</v>
      </c>
      <c r="F96" s="190"/>
      <c r="G96" s="189" t="s">
        <v>609</v>
      </c>
      <c r="H96" s="190"/>
      <c r="I96" s="190"/>
      <c r="J96" s="190"/>
    </row>
    <row r="97" spans="1:11" s="189" customFormat="1" hidden="1" x14ac:dyDescent="0.25">
      <c r="A97" s="195">
        <v>43870</v>
      </c>
      <c r="B97" s="192">
        <v>0.27777777777777779</v>
      </c>
      <c r="C97" s="193">
        <v>0.2986111111111111</v>
      </c>
      <c r="D97" s="194">
        <f t="shared" si="2"/>
        <v>29.999999999999972</v>
      </c>
      <c r="E97" s="189" t="s">
        <v>981</v>
      </c>
      <c r="F97" s="190"/>
      <c r="G97" s="189" t="s">
        <v>742</v>
      </c>
      <c r="H97" s="190" t="s">
        <v>513</v>
      </c>
      <c r="I97" s="190" t="s">
        <v>514</v>
      </c>
      <c r="J97" s="190" t="s">
        <v>481</v>
      </c>
    </row>
    <row r="98" spans="1:11" s="189" customFormat="1" ht="30" hidden="1" x14ac:dyDescent="0.25">
      <c r="A98" s="195">
        <v>43870</v>
      </c>
      <c r="B98" s="192">
        <v>0.47916666666666669</v>
      </c>
      <c r="C98" s="193">
        <v>0.51041666666666663</v>
      </c>
      <c r="D98" s="194">
        <f t="shared" si="2"/>
        <v>44.999999999999922</v>
      </c>
      <c r="E98" s="189" t="s">
        <v>1117</v>
      </c>
      <c r="F98" s="190"/>
      <c r="G98" s="189" t="s">
        <v>1118</v>
      </c>
      <c r="H98" s="190" t="s">
        <v>513</v>
      </c>
      <c r="I98" s="190" t="s">
        <v>550</v>
      </c>
      <c r="J98" s="190" t="s">
        <v>481</v>
      </c>
    </row>
    <row r="99" spans="1:11" s="189" customFormat="1" hidden="1" x14ac:dyDescent="0.25">
      <c r="A99" s="195">
        <v>43870</v>
      </c>
      <c r="B99" s="192">
        <v>0.625</v>
      </c>
      <c r="C99" s="193">
        <v>0.66666666666666663</v>
      </c>
      <c r="D99" s="194">
        <f t="shared" si="2"/>
        <v>59.999999999999943</v>
      </c>
      <c r="E99" s="189" t="s">
        <v>1119</v>
      </c>
      <c r="F99" s="190"/>
      <c r="G99" s="189" t="s">
        <v>530</v>
      </c>
      <c r="H99" s="190"/>
      <c r="I99" s="190"/>
      <c r="J99" s="190"/>
    </row>
    <row r="100" spans="1:11" s="189" customFormat="1" hidden="1" x14ac:dyDescent="0.25">
      <c r="A100" s="195">
        <v>43870</v>
      </c>
      <c r="B100" s="192">
        <v>0.55208333333333337</v>
      </c>
      <c r="C100" s="193">
        <v>0.60416666666666663</v>
      </c>
      <c r="D100" s="194">
        <f t="shared" si="2"/>
        <v>74.999999999999886</v>
      </c>
      <c r="E100" s="189" t="s">
        <v>1120</v>
      </c>
      <c r="F100" s="190"/>
      <c r="G100" s="189" t="s">
        <v>1121</v>
      </c>
      <c r="H100" s="190" t="s">
        <v>507</v>
      </c>
      <c r="I100" s="190" t="s">
        <v>633</v>
      </c>
      <c r="J100" s="190" t="s">
        <v>481</v>
      </c>
      <c r="K100" s="267"/>
    </row>
    <row r="101" spans="1:11" s="189" customFormat="1" hidden="1" x14ac:dyDescent="0.25">
      <c r="A101" s="195">
        <v>43870</v>
      </c>
      <c r="B101" s="192">
        <v>0.26041666666666669</v>
      </c>
      <c r="C101" s="193">
        <v>0.55208333333333337</v>
      </c>
      <c r="D101" s="194">
        <f t="shared" si="2"/>
        <v>420</v>
      </c>
      <c r="E101" s="189" t="s">
        <v>1122</v>
      </c>
      <c r="F101" s="190"/>
      <c r="G101" s="189" t="s">
        <v>1123</v>
      </c>
      <c r="H101" s="190"/>
      <c r="I101" s="190"/>
      <c r="J101" s="190"/>
    </row>
    <row r="102" spans="1:11" s="189" customFormat="1" ht="30" hidden="1" x14ac:dyDescent="0.25">
      <c r="A102" s="195">
        <v>43870</v>
      </c>
      <c r="B102" s="192">
        <v>0.625</v>
      </c>
      <c r="C102" s="193">
        <v>0.64583333333333337</v>
      </c>
      <c r="D102" s="194">
        <f t="shared" si="2"/>
        <v>30.000000000000053</v>
      </c>
      <c r="E102" s="189" t="s">
        <v>1124</v>
      </c>
      <c r="F102" s="190"/>
      <c r="G102" s="189" t="s">
        <v>1125</v>
      </c>
      <c r="H102" s="190" t="s">
        <v>498</v>
      </c>
      <c r="I102" s="190" t="s">
        <v>498</v>
      </c>
      <c r="J102" s="190" t="s">
        <v>481</v>
      </c>
    </row>
    <row r="103" spans="1:11" s="189" customFormat="1" hidden="1" x14ac:dyDescent="0.25">
      <c r="A103" s="195">
        <v>43870</v>
      </c>
      <c r="B103" s="192">
        <v>0.64583333333333337</v>
      </c>
      <c r="C103" s="193">
        <v>0.66666666666666663</v>
      </c>
      <c r="D103" s="194">
        <f t="shared" si="2"/>
        <v>29.999999999999893</v>
      </c>
      <c r="E103" s="189" t="s">
        <v>1126</v>
      </c>
      <c r="F103" s="190"/>
      <c r="G103" s="189" t="s">
        <v>1125</v>
      </c>
      <c r="H103" s="190" t="s">
        <v>498</v>
      </c>
      <c r="I103" s="190" t="s">
        <v>498</v>
      </c>
      <c r="J103" s="190" t="s">
        <v>481</v>
      </c>
    </row>
    <row r="104" spans="1:11" s="189" customFormat="1" hidden="1" x14ac:dyDescent="0.25">
      <c r="A104" s="195">
        <v>43870</v>
      </c>
      <c r="B104" s="192">
        <v>0.26041666666666669</v>
      </c>
      <c r="C104" s="193">
        <v>0.41666666666666669</v>
      </c>
      <c r="D104" s="194">
        <f t="shared" si="2"/>
        <v>225</v>
      </c>
      <c r="E104" s="189" t="s">
        <v>1127</v>
      </c>
      <c r="F104" s="190"/>
      <c r="G104" s="189" t="s">
        <v>1128</v>
      </c>
      <c r="H104" s="190" t="s">
        <v>498</v>
      </c>
      <c r="I104" s="190" t="s">
        <v>498</v>
      </c>
      <c r="J104" s="190" t="s">
        <v>481</v>
      </c>
    </row>
    <row r="105" spans="1:11" s="189" customFormat="1" ht="30" hidden="1" x14ac:dyDescent="0.25">
      <c r="A105" s="195">
        <v>43870</v>
      </c>
      <c r="B105" s="192">
        <v>0.26041666666666669</v>
      </c>
      <c r="C105" s="193">
        <v>0.71875</v>
      </c>
      <c r="D105" s="194">
        <f t="shared" si="2"/>
        <v>660</v>
      </c>
      <c r="E105" s="189" t="s">
        <v>1109</v>
      </c>
      <c r="F105" s="190"/>
      <c r="G105" s="189" t="s">
        <v>1129</v>
      </c>
      <c r="H105" s="190" t="s">
        <v>507</v>
      </c>
      <c r="I105" s="190" t="s">
        <v>633</v>
      </c>
      <c r="J105" s="190" t="s">
        <v>481</v>
      </c>
    </row>
    <row r="106" spans="1:11" s="189" customFormat="1" hidden="1" x14ac:dyDescent="0.25">
      <c r="A106" s="195">
        <v>43870</v>
      </c>
      <c r="B106" s="192">
        <v>0.30555555555555552</v>
      </c>
      <c r="C106" s="193">
        <v>0.33333333333333331</v>
      </c>
      <c r="D106" s="194">
        <f t="shared" si="2"/>
        <v>40.000000000000014</v>
      </c>
      <c r="E106" s="189" t="s">
        <v>1130</v>
      </c>
      <c r="F106" s="190">
        <v>1</v>
      </c>
      <c r="G106" s="189" t="s">
        <v>530</v>
      </c>
      <c r="H106" s="190" t="s">
        <v>507</v>
      </c>
      <c r="I106" s="190" t="s">
        <v>531</v>
      </c>
      <c r="J106" s="190" t="s">
        <v>481</v>
      </c>
    </row>
    <row r="107" spans="1:11" s="189" customFormat="1" hidden="1" x14ac:dyDescent="0.25">
      <c r="A107" s="195">
        <v>43870</v>
      </c>
      <c r="B107" s="192">
        <v>0.95138888888888884</v>
      </c>
      <c r="C107" s="193">
        <v>0.95833333333333337</v>
      </c>
      <c r="D107" s="194">
        <f t="shared" si="2"/>
        <v>10.000000000000124</v>
      </c>
      <c r="E107" s="189" t="s">
        <v>1026</v>
      </c>
      <c r="F107" s="190">
        <v>2</v>
      </c>
      <c r="G107" s="189" t="s">
        <v>926</v>
      </c>
      <c r="H107" s="190" t="s">
        <v>507</v>
      </c>
      <c r="I107" s="190" t="s">
        <v>527</v>
      </c>
      <c r="J107" s="190" t="s">
        <v>481</v>
      </c>
      <c r="K107" s="189" t="s">
        <v>1112</v>
      </c>
    </row>
    <row r="108" spans="1:11" s="189" customFormat="1" hidden="1" x14ac:dyDescent="0.25">
      <c r="A108" s="195">
        <v>43870</v>
      </c>
      <c r="B108" s="192">
        <v>0.96180555555555547</v>
      </c>
      <c r="C108" s="193">
        <v>0.97222222222222221</v>
      </c>
      <c r="D108" s="194">
        <f t="shared" si="2"/>
        <v>15.000000000000107</v>
      </c>
      <c r="E108" s="189" t="s">
        <v>1131</v>
      </c>
      <c r="F108" s="190"/>
      <c r="G108" s="189" t="s">
        <v>926</v>
      </c>
      <c r="H108" s="190" t="s">
        <v>507</v>
      </c>
      <c r="I108" s="190" t="s">
        <v>633</v>
      </c>
      <c r="J108" s="190" t="s">
        <v>481</v>
      </c>
    </row>
    <row r="109" spans="1:11" s="189" customFormat="1" x14ac:dyDescent="0.25">
      <c r="A109" s="195">
        <v>43870</v>
      </c>
      <c r="B109" s="192">
        <v>0.97569444444444453</v>
      </c>
      <c r="C109" s="193">
        <v>3.472222222222222E-3</v>
      </c>
      <c r="D109" s="194">
        <f t="shared" si="2"/>
        <v>39.999999999999879</v>
      </c>
      <c r="E109" s="189" t="s">
        <v>928</v>
      </c>
      <c r="F109" s="190"/>
      <c r="G109" s="189" t="s">
        <v>926</v>
      </c>
      <c r="H109" s="190" t="s">
        <v>507</v>
      </c>
      <c r="I109" s="190" t="s">
        <v>633</v>
      </c>
      <c r="J109" s="190" t="s">
        <v>427</v>
      </c>
    </row>
    <row r="110" spans="1:11" s="189" customFormat="1" hidden="1" x14ac:dyDescent="0.25">
      <c r="A110" s="195">
        <v>43871</v>
      </c>
      <c r="B110" s="192">
        <v>0.35416666666666669</v>
      </c>
      <c r="C110" s="193">
        <v>0.4375</v>
      </c>
      <c r="D110" s="194">
        <f t="shared" si="2"/>
        <v>119.99999999999997</v>
      </c>
      <c r="E110" s="189" t="s">
        <v>1132</v>
      </c>
      <c r="F110" s="190"/>
      <c r="G110" s="189" t="s">
        <v>558</v>
      </c>
      <c r="H110" s="190" t="s">
        <v>507</v>
      </c>
      <c r="I110" s="190" t="s">
        <v>633</v>
      </c>
      <c r="J110" s="190" t="s">
        <v>481</v>
      </c>
    </row>
    <row r="111" spans="1:11" s="189" customFormat="1" hidden="1" x14ac:dyDescent="0.25">
      <c r="A111" s="195">
        <v>43871</v>
      </c>
      <c r="B111" s="192">
        <v>0.4375</v>
      </c>
      <c r="C111" s="193">
        <v>0.5</v>
      </c>
      <c r="D111" s="194">
        <f t="shared" si="2"/>
        <v>90</v>
      </c>
      <c r="E111" s="189" t="s">
        <v>1045</v>
      </c>
      <c r="F111" s="190"/>
      <c r="G111" s="189" t="s">
        <v>1118</v>
      </c>
      <c r="H111" s="190" t="s">
        <v>507</v>
      </c>
      <c r="I111" s="190" t="s">
        <v>633</v>
      </c>
      <c r="J111" s="190" t="s">
        <v>481</v>
      </c>
    </row>
    <row r="112" spans="1:11" s="189" customFormat="1" hidden="1" x14ac:dyDescent="0.25">
      <c r="A112" s="195">
        <v>43871</v>
      </c>
      <c r="B112" s="192">
        <v>0.5</v>
      </c>
      <c r="C112" s="193">
        <v>0.52083333333333337</v>
      </c>
      <c r="D112" s="194">
        <f t="shared" si="2"/>
        <v>30.000000000000053</v>
      </c>
      <c r="E112" s="189" t="s">
        <v>1133</v>
      </c>
      <c r="F112" s="190"/>
      <c r="G112" s="189" t="s">
        <v>742</v>
      </c>
      <c r="H112" s="190" t="s">
        <v>556</v>
      </c>
      <c r="I112" s="190" t="s">
        <v>492</v>
      </c>
      <c r="J112" s="190" t="s">
        <v>481</v>
      </c>
    </row>
    <row r="113" spans="1:11" s="189" customFormat="1" hidden="1" x14ac:dyDescent="0.25">
      <c r="A113" s="195">
        <v>43871</v>
      </c>
      <c r="B113" s="192">
        <v>0.27083333333333331</v>
      </c>
      <c r="C113" s="193">
        <v>0.33333333333333331</v>
      </c>
      <c r="D113" s="194">
        <f t="shared" si="2"/>
        <v>90</v>
      </c>
      <c r="E113" s="189" t="s">
        <v>583</v>
      </c>
      <c r="F113" s="190"/>
      <c r="G113" s="189" t="s">
        <v>978</v>
      </c>
      <c r="H113" s="190" t="s">
        <v>484</v>
      </c>
      <c r="I113" s="190" t="s">
        <v>480</v>
      </c>
      <c r="J113" s="190" t="s">
        <v>481</v>
      </c>
    </row>
    <row r="114" spans="1:11" s="189" customFormat="1" ht="30" hidden="1" x14ac:dyDescent="0.25">
      <c r="A114" s="195">
        <v>43871</v>
      </c>
      <c r="B114" s="192">
        <v>0.35416666666666669</v>
      </c>
      <c r="C114" s="193">
        <v>0.41666666666666669</v>
      </c>
      <c r="D114" s="194">
        <f t="shared" si="2"/>
        <v>90</v>
      </c>
      <c r="E114" s="189" t="s">
        <v>1134</v>
      </c>
      <c r="F114" s="190"/>
      <c r="G114" s="189" t="s">
        <v>742</v>
      </c>
      <c r="H114" s="190"/>
      <c r="I114" s="190"/>
      <c r="J114" s="190"/>
    </row>
    <row r="115" spans="1:11" s="189" customFormat="1" ht="30" hidden="1" x14ac:dyDescent="0.25">
      <c r="A115" s="195">
        <v>43871</v>
      </c>
      <c r="B115" s="192">
        <v>0.54166666666666663</v>
      </c>
      <c r="C115" s="193">
        <v>0.5625</v>
      </c>
      <c r="D115" s="194">
        <f t="shared" si="2"/>
        <v>30.000000000000053</v>
      </c>
      <c r="E115" s="189" t="s">
        <v>929</v>
      </c>
      <c r="F115" s="190"/>
      <c r="G115" s="189" t="s">
        <v>930</v>
      </c>
      <c r="H115" s="190" t="s">
        <v>513</v>
      </c>
      <c r="I115" s="190" t="s">
        <v>514</v>
      </c>
      <c r="J115" s="190" t="s">
        <v>427</v>
      </c>
    </row>
    <row r="116" spans="1:11" s="189" customFormat="1" hidden="1" x14ac:dyDescent="0.25">
      <c r="A116" s="195">
        <v>43871</v>
      </c>
      <c r="B116" s="192">
        <v>0.29166666666666669</v>
      </c>
      <c r="C116" s="193">
        <v>0.6875</v>
      </c>
      <c r="D116" s="194">
        <f t="shared" si="2"/>
        <v>570</v>
      </c>
      <c r="E116" s="189" t="s">
        <v>1097</v>
      </c>
      <c r="F116" s="190"/>
      <c r="G116" s="189" t="s">
        <v>1037</v>
      </c>
      <c r="H116" s="190"/>
      <c r="I116" s="190"/>
      <c r="J116" s="190"/>
      <c r="K116" s="189" t="s">
        <v>1098</v>
      </c>
    </row>
    <row r="117" spans="1:11" s="189" customFormat="1" hidden="1" x14ac:dyDescent="0.25">
      <c r="A117" s="195">
        <v>43871</v>
      </c>
      <c r="B117" s="192">
        <v>0.26041666666666669</v>
      </c>
      <c r="C117" s="193">
        <v>0.34375</v>
      </c>
      <c r="D117" s="194">
        <f t="shared" si="2"/>
        <v>119.99999999999997</v>
      </c>
      <c r="E117" s="189" t="s">
        <v>1135</v>
      </c>
      <c r="F117" s="190"/>
      <c r="G117" s="189" t="s">
        <v>1136</v>
      </c>
      <c r="H117" s="190" t="s">
        <v>507</v>
      </c>
      <c r="I117" s="190" t="s">
        <v>633</v>
      </c>
      <c r="J117" s="190" t="s">
        <v>481</v>
      </c>
    </row>
    <row r="118" spans="1:11" s="189" customFormat="1" hidden="1" x14ac:dyDescent="0.25">
      <c r="A118" s="195">
        <v>43871</v>
      </c>
      <c r="B118" s="192">
        <v>0.46875</v>
      </c>
      <c r="C118" s="193">
        <v>0.5</v>
      </c>
      <c r="D118" s="194">
        <f t="shared" si="2"/>
        <v>45</v>
      </c>
      <c r="E118" s="189" t="s">
        <v>1137</v>
      </c>
      <c r="F118" s="190"/>
      <c r="G118" s="189" t="s">
        <v>1138</v>
      </c>
      <c r="H118" s="190" t="s">
        <v>507</v>
      </c>
      <c r="I118" s="190" t="s">
        <v>531</v>
      </c>
      <c r="J118" s="190" t="s">
        <v>481</v>
      </c>
    </row>
    <row r="119" spans="1:11" s="189" customFormat="1" hidden="1" x14ac:dyDescent="0.25">
      <c r="A119" s="195">
        <v>43871</v>
      </c>
      <c r="B119" s="192">
        <v>0.5</v>
      </c>
      <c r="C119" s="193">
        <v>0.51041666666666663</v>
      </c>
      <c r="D119" s="194">
        <f t="shared" si="2"/>
        <v>14.999999999999947</v>
      </c>
      <c r="E119" s="189" t="s">
        <v>1139</v>
      </c>
      <c r="F119" s="190"/>
      <c r="G119" s="189" t="s">
        <v>1138</v>
      </c>
      <c r="H119" s="190" t="s">
        <v>507</v>
      </c>
      <c r="I119" s="190" t="s">
        <v>531</v>
      </c>
      <c r="J119" s="190" t="s">
        <v>481</v>
      </c>
    </row>
    <row r="120" spans="1:11" s="189" customFormat="1" ht="30" hidden="1" x14ac:dyDescent="0.25">
      <c r="A120" s="195">
        <v>43871</v>
      </c>
      <c r="B120" s="192">
        <v>0.55208333333333337</v>
      </c>
      <c r="C120" s="193">
        <v>0.59027777777777779</v>
      </c>
      <c r="D120" s="194">
        <f t="shared" si="2"/>
        <v>54.999999999999964</v>
      </c>
      <c r="E120" s="189" t="s">
        <v>1140</v>
      </c>
      <c r="F120" s="190"/>
      <c r="G120" s="189" t="s">
        <v>1138</v>
      </c>
      <c r="H120" s="190" t="s">
        <v>507</v>
      </c>
      <c r="I120" s="190" t="s">
        <v>633</v>
      </c>
      <c r="J120" s="190" t="s">
        <v>481</v>
      </c>
    </row>
    <row r="121" spans="1:11" s="189" customFormat="1" hidden="1" x14ac:dyDescent="0.25">
      <c r="A121" s="195">
        <v>43871</v>
      </c>
      <c r="B121" s="192">
        <v>0.79861111111111116</v>
      </c>
      <c r="C121" s="193">
        <v>0.80555555555555547</v>
      </c>
      <c r="D121" s="194">
        <f t="shared" si="2"/>
        <v>9.9999999999998046</v>
      </c>
      <c r="E121" s="189" t="s">
        <v>1141</v>
      </c>
      <c r="F121" s="190"/>
      <c r="G121" s="189" t="s">
        <v>926</v>
      </c>
      <c r="H121" s="190" t="s">
        <v>513</v>
      </c>
      <c r="I121" s="190" t="s">
        <v>553</v>
      </c>
      <c r="J121" s="190" t="s">
        <v>481</v>
      </c>
    </row>
    <row r="122" spans="1:11" s="189" customFormat="1" hidden="1" x14ac:dyDescent="0.25">
      <c r="A122" s="195">
        <v>43871</v>
      </c>
      <c r="B122" s="192">
        <v>0.85416666666666663</v>
      </c>
      <c r="C122" s="193">
        <v>0.89583333333333337</v>
      </c>
      <c r="D122" s="194">
        <f t="shared" si="2"/>
        <v>60.000000000000107</v>
      </c>
      <c r="E122" s="189" t="s">
        <v>970</v>
      </c>
      <c r="F122" s="190"/>
      <c r="G122" s="189" t="s">
        <v>926</v>
      </c>
      <c r="H122" s="190" t="s">
        <v>507</v>
      </c>
      <c r="I122" s="190" t="s">
        <v>633</v>
      </c>
      <c r="J122" s="190" t="s">
        <v>481</v>
      </c>
    </row>
    <row r="123" spans="1:11" s="189" customFormat="1" hidden="1" x14ac:dyDescent="0.25">
      <c r="A123" s="195">
        <v>43871</v>
      </c>
      <c r="B123" s="192">
        <v>0.82291666666666663</v>
      </c>
      <c r="C123" s="193">
        <v>0.83333333333333337</v>
      </c>
      <c r="D123" s="194">
        <f t="shared" si="2"/>
        <v>15.000000000000107</v>
      </c>
      <c r="E123" s="189" t="s">
        <v>1142</v>
      </c>
      <c r="F123" s="190">
        <v>1</v>
      </c>
      <c r="G123" s="189" t="s">
        <v>926</v>
      </c>
      <c r="H123" s="190" t="s">
        <v>498</v>
      </c>
      <c r="I123" s="190" t="s">
        <v>498</v>
      </c>
      <c r="J123" s="190" t="s">
        <v>481</v>
      </c>
    </row>
    <row r="124" spans="1:11" s="189" customFormat="1" hidden="1" x14ac:dyDescent="0.25">
      <c r="A124" s="195">
        <v>43871</v>
      </c>
      <c r="B124" s="192">
        <v>4.8611111111111112E-2</v>
      </c>
      <c r="C124" s="193">
        <v>9.0277777777777776E-2</v>
      </c>
      <c r="D124" s="194">
        <f t="shared" si="2"/>
        <v>60</v>
      </c>
      <c r="E124" s="189" t="s">
        <v>737</v>
      </c>
      <c r="F124" s="190"/>
      <c r="G124" s="189" t="s">
        <v>926</v>
      </c>
      <c r="H124" s="190" t="s">
        <v>479</v>
      </c>
      <c r="I124" s="190" t="s">
        <v>480</v>
      </c>
      <c r="J124" s="190" t="s">
        <v>481</v>
      </c>
    </row>
    <row r="125" spans="1:11" s="189" customFormat="1" ht="30" hidden="1" x14ac:dyDescent="0.25">
      <c r="A125" s="195">
        <v>43872</v>
      </c>
      <c r="B125" s="192">
        <v>0.27083333333333331</v>
      </c>
      <c r="C125" s="193">
        <v>0.375</v>
      </c>
      <c r="D125" s="194">
        <f t="shared" si="2"/>
        <v>150.00000000000003</v>
      </c>
      <c r="E125" s="189" t="s">
        <v>1143</v>
      </c>
      <c r="F125" s="190"/>
      <c r="G125" s="189" t="s">
        <v>1144</v>
      </c>
      <c r="H125" s="190" t="s">
        <v>513</v>
      </c>
      <c r="I125" s="190" t="s">
        <v>514</v>
      </c>
      <c r="J125" s="190" t="s">
        <v>499</v>
      </c>
    </row>
    <row r="126" spans="1:11" s="189" customFormat="1" hidden="1" x14ac:dyDescent="0.25">
      <c r="A126" s="195">
        <v>43872</v>
      </c>
      <c r="B126" s="192">
        <v>0.375</v>
      </c>
      <c r="C126" s="193">
        <v>0.47916666666666669</v>
      </c>
      <c r="D126" s="194">
        <f t="shared" si="2"/>
        <v>150.00000000000003</v>
      </c>
      <c r="E126" s="189" t="s">
        <v>1145</v>
      </c>
      <c r="F126" s="190"/>
      <c r="H126" s="190" t="s">
        <v>513</v>
      </c>
      <c r="I126" s="190" t="s">
        <v>514</v>
      </c>
      <c r="J126" s="190" t="s">
        <v>499</v>
      </c>
    </row>
    <row r="127" spans="1:11" s="189" customFormat="1" hidden="1" x14ac:dyDescent="0.25">
      <c r="A127" s="195">
        <v>43872</v>
      </c>
      <c r="B127" s="192">
        <v>0.5</v>
      </c>
      <c r="C127" s="193">
        <v>0.54166666666666663</v>
      </c>
      <c r="D127" s="194">
        <f t="shared" si="2"/>
        <v>59.999999999999943</v>
      </c>
      <c r="E127" s="189" t="s">
        <v>1146</v>
      </c>
      <c r="F127" s="190"/>
      <c r="G127" s="189" t="s">
        <v>530</v>
      </c>
      <c r="H127" s="190" t="s">
        <v>556</v>
      </c>
      <c r="I127" s="190" t="s">
        <v>492</v>
      </c>
      <c r="J127" s="190" t="s">
        <v>481</v>
      </c>
    </row>
    <row r="128" spans="1:11" s="189" customFormat="1" ht="30" hidden="1" x14ac:dyDescent="0.25">
      <c r="A128" s="195">
        <v>43872</v>
      </c>
      <c r="B128" s="192">
        <v>0.54166666666666663</v>
      </c>
      <c r="C128" s="193">
        <v>0.5625</v>
      </c>
      <c r="D128" s="194">
        <f t="shared" si="2"/>
        <v>30.000000000000053</v>
      </c>
      <c r="E128" s="189" t="s">
        <v>1147</v>
      </c>
      <c r="F128" s="190"/>
      <c r="G128" s="189" t="s">
        <v>1148</v>
      </c>
      <c r="H128" s="190" t="s">
        <v>484</v>
      </c>
      <c r="I128" s="190" t="s">
        <v>480</v>
      </c>
      <c r="J128" s="190" t="s">
        <v>481</v>
      </c>
    </row>
    <row r="129" spans="1:11" s="189" customFormat="1" hidden="1" x14ac:dyDescent="0.25">
      <c r="A129" s="195">
        <v>43872</v>
      </c>
      <c r="B129" s="192">
        <v>0.5625</v>
      </c>
      <c r="C129" s="193">
        <v>0.58333333333333337</v>
      </c>
      <c r="D129" s="194">
        <f t="shared" si="2"/>
        <v>30.000000000000053</v>
      </c>
      <c r="E129" s="189" t="s">
        <v>1149</v>
      </c>
      <c r="F129" s="190"/>
      <c r="G129" s="189" t="s">
        <v>742</v>
      </c>
      <c r="H129" s="190" t="s">
        <v>513</v>
      </c>
      <c r="I129" s="190" t="s">
        <v>519</v>
      </c>
      <c r="J129" s="190" t="s">
        <v>481</v>
      </c>
    </row>
    <row r="130" spans="1:11" s="189" customFormat="1" ht="30" hidden="1" x14ac:dyDescent="0.25">
      <c r="A130" s="195">
        <v>43872</v>
      </c>
      <c r="B130" s="192">
        <v>0.64583333333333337</v>
      </c>
      <c r="C130" s="193">
        <v>0.70833333333333337</v>
      </c>
      <c r="D130" s="194">
        <f t="shared" si="2"/>
        <v>90</v>
      </c>
      <c r="E130" s="189" t="s">
        <v>1150</v>
      </c>
      <c r="F130" s="190"/>
      <c r="G130" s="189" t="s">
        <v>1151</v>
      </c>
      <c r="H130" s="190" t="s">
        <v>513</v>
      </c>
      <c r="I130" s="190" t="s">
        <v>582</v>
      </c>
      <c r="J130" s="190" t="s">
        <v>499</v>
      </c>
    </row>
    <row r="131" spans="1:11" s="189" customFormat="1" hidden="1" x14ac:dyDescent="0.25">
      <c r="A131" s="195">
        <v>43872</v>
      </c>
      <c r="B131" s="192">
        <v>0.35416666666666669</v>
      </c>
      <c r="C131" s="193">
        <v>0.375</v>
      </c>
      <c r="D131" s="194">
        <f t="shared" si="2"/>
        <v>29.999999999999972</v>
      </c>
      <c r="E131" s="189" t="s">
        <v>1152</v>
      </c>
      <c r="F131" s="190"/>
      <c r="G131" s="189" t="s">
        <v>533</v>
      </c>
      <c r="H131" s="190" t="s">
        <v>484</v>
      </c>
      <c r="I131" s="190" t="s">
        <v>492</v>
      </c>
      <c r="J131" s="190" t="s">
        <v>481</v>
      </c>
    </row>
    <row r="132" spans="1:11" s="189" customFormat="1" hidden="1" x14ac:dyDescent="0.25">
      <c r="A132" s="195">
        <v>43872</v>
      </c>
      <c r="B132" s="192">
        <v>0.26041666666666669</v>
      </c>
      <c r="C132" s="193">
        <v>0.58333333333333337</v>
      </c>
      <c r="D132" s="194">
        <f t="shared" si="2"/>
        <v>465</v>
      </c>
      <c r="E132" s="189" t="s">
        <v>1153</v>
      </c>
      <c r="F132" s="190"/>
      <c r="G132" s="189" t="s">
        <v>1154</v>
      </c>
      <c r="H132" s="190"/>
      <c r="I132" s="190"/>
      <c r="J132" s="190"/>
    </row>
    <row r="133" spans="1:11" s="189" customFormat="1" ht="30" hidden="1" x14ac:dyDescent="0.25">
      <c r="A133" s="195">
        <v>43872</v>
      </c>
      <c r="B133" s="192">
        <v>0.625</v>
      </c>
      <c r="C133" s="193">
        <v>0.63888888888888895</v>
      </c>
      <c r="D133" s="194">
        <f t="shared" si="2"/>
        <v>20.000000000000089</v>
      </c>
      <c r="E133" s="189" t="s">
        <v>1155</v>
      </c>
      <c r="F133" s="190"/>
      <c r="G133" s="189" t="s">
        <v>1121</v>
      </c>
      <c r="H133" s="190" t="s">
        <v>498</v>
      </c>
      <c r="I133" s="190" t="s">
        <v>498</v>
      </c>
      <c r="J133" s="190" t="s">
        <v>481</v>
      </c>
    </row>
    <row r="134" spans="1:11" s="189" customFormat="1" hidden="1" x14ac:dyDescent="0.25">
      <c r="A134" s="195">
        <v>43872</v>
      </c>
      <c r="B134" s="192">
        <v>0.25</v>
      </c>
      <c r="C134" s="193">
        <v>0.58333333333333337</v>
      </c>
      <c r="D134" s="194">
        <f t="shared" si="2"/>
        <v>480</v>
      </c>
      <c r="E134" s="189" t="s">
        <v>1156</v>
      </c>
      <c r="F134" s="190"/>
      <c r="G134" s="189" t="s">
        <v>1074</v>
      </c>
      <c r="H134" s="190" t="s">
        <v>498</v>
      </c>
      <c r="I134" s="190" t="s">
        <v>498</v>
      </c>
      <c r="J134" s="190"/>
    </row>
    <row r="135" spans="1:11" s="189" customFormat="1" hidden="1" x14ac:dyDescent="0.25">
      <c r="A135" s="195">
        <v>43872</v>
      </c>
      <c r="B135" s="192">
        <v>0.10416666666666667</v>
      </c>
      <c r="C135" s="193">
        <v>0.13541666666666666</v>
      </c>
      <c r="D135" s="194">
        <f t="shared" si="2"/>
        <v>44.999999999999979</v>
      </c>
      <c r="E135" s="189" t="s">
        <v>1157</v>
      </c>
      <c r="F135" s="190"/>
      <c r="G135" s="189" t="s">
        <v>1158</v>
      </c>
      <c r="H135" s="190" t="s">
        <v>507</v>
      </c>
      <c r="I135" s="190" t="s">
        <v>633</v>
      </c>
      <c r="J135" s="190" t="s">
        <v>481</v>
      </c>
    </row>
    <row r="136" spans="1:11" s="189" customFormat="1" ht="30" hidden="1" x14ac:dyDescent="0.25">
      <c r="A136" s="195">
        <v>43872</v>
      </c>
      <c r="B136" s="192">
        <v>0.27083333333333331</v>
      </c>
      <c r="C136" s="193">
        <v>0.72916666666666663</v>
      </c>
      <c r="D136" s="194">
        <f t="shared" si="2"/>
        <v>660</v>
      </c>
      <c r="E136" s="189" t="s">
        <v>1159</v>
      </c>
      <c r="F136" s="190"/>
      <c r="G136" s="189" t="s">
        <v>1160</v>
      </c>
      <c r="H136" s="190"/>
      <c r="I136" s="190"/>
      <c r="J136" s="190"/>
    </row>
    <row r="137" spans="1:11" s="189" customFormat="1" hidden="1" x14ac:dyDescent="0.25">
      <c r="A137" s="195">
        <v>43872</v>
      </c>
      <c r="B137" s="192">
        <v>0.77083333333333337</v>
      </c>
      <c r="C137" s="193">
        <v>0.85416666666666663</v>
      </c>
      <c r="D137" s="194">
        <f t="shared" si="2"/>
        <v>119.99999999999989</v>
      </c>
      <c r="E137" s="189" t="s">
        <v>1161</v>
      </c>
      <c r="F137" s="190"/>
      <c r="G137" s="189" t="s">
        <v>926</v>
      </c>
      <c r="H137" s="190"/>
      <c r="I137" s="190"/>
      <c r="J137" s="190" t="s">
        <v>499</v>
      </c>
    </row>
    <row r="138" spans="1:11" s="189" customFormat="1" hidden="1" x14ac:dyDescent="0.25">
      <c r="A138" s="195">
        <v>43872</v>
      </c>
      <c r="B138" s="192">
        <v>0.85416666666666663</v>
      </c>
      <c r="C138" s="193">
        <v>0.875</v>
      </c>
      <c r="D138" s="194">
        <f t="shared" si="2"/>
        <v>30.000000000000053</v>
      </c>
      <c r="E138" s="189" t="s">
        <v>1162</v>
      </c>
      <c r="F138" s="190">
        <v>1</v>
      </c>
      <c r="G138" s="189" t="s">
        <v>926</v>
      </c>
      <c r="H138" s="190" t="s">
        <v>498</v>
      </c>
      <c r="I138" s="190" t="s">
        <v>541</v>
      </c>
      <c r="J138" s="190" t="s">
        <v>481</v>
      </c>
    </row>
    <row r="139" spans="1:11" s="189" customFormat="1" hidden="1" x14ac:dyDescent="0.25">
      <c r="A139" s="195">
        <v>43872</v>
      </c>
      <c r="B139" s="192">
        <v>0.89583333333333337</v>
      </c>
      <c r="C139" s="193">
        <v>0</v>
      </c>
      <c r="D139" s="194">
        <f t="shared" si="2"/>
        <v>149.99999999999994</v>
      </c>
      <c r="E139" s="189" t="s">
        <v>1163</v>
      </c>
      <c r="F139" s="190"/>
      <c r="G139" s="189" t="s">
        <v>926</v>
      </c>
      <c r="H139" s="190" t="s">
        <v>479</v>
      </c>
      <c r="I139" s="190"/>
      <c r="J139" s="190" t="s">
        <v>499</v>
      </c>
    </row>
    <row r="140" spans="1:11" s="189" customFormat="1" hidden="1" x14ac:dyDescent="0.25">
      <c r="A140" s="195">
        <v>43872</v>
      </c>
      <c r="B140" s="192">
        <v>0.9375</v>
      </c>
      <c r="C140" s="193">
        <v>0.94791666666666663</v>
      </c>
      <c r="D140" s="194">
        <f t="shared" si="2"/>
        <v>14.999999999999947</v>
      </c>
      <c r="E140" s="189" t="s">
        <v>1164</v>
      </c>
      <c r="F140" s="190">
        <v>1</v>
      </c>
      <c r="G140" s="189" t="s">
        <v>926</v>
      </c>
      <c r="H140" s="190" t="s">
        <v>556</v>
      </c>
      <c r="I140" s="190"/>
      <c r="J140" s="190" t="s">
        <v>481</v>
      </c>
    </row>
    <row r="141" spans="1:11" s="189" customFormat="1" hidden="1" x14ac:dyDescent="0.25">
      <c r="A141" s="195">
        <v>43873</v>
      </c>
      <c r="B141" s="192">
        <v>0.41666666666666669</v>
      </c>
      <c r="C141" s="193">
        <v>0.52083333333333337</v>
      </c>
      <c r="D141" s="194">
        <f t="shared" si="2"/>
        <v>150.00000000000003</v>
      </c>
      <c r="E141" s="189" t="s">
        <v>1165</v>
      </c>
      <c r="F141" s="190"/>
      <c r="G141" s="189" t="s">
        <v>1166</v>
      </c>
      <c r="H141" s="190" t="s">
        <v>479</v>
      </c>
      <c r="I141" s="190" t="s">
        <v>480</v>
      </c>
      <c r="J141" s="190" t="s">
        <v>481</v>
      </c>
    </row>
    <row r="142" spans="1:11" s="189" customFormat="1" hidden="1" x14ac:dyDescent="0.25">
      <c r="A142" s="195">
        <v>43873</v>
      </c>
      <c r="B142" s="192">
        <v>0.375</v>
      </c>
      <c r="C142" s="193">
        <v>0.38541666666666669</v>
      </c>
      <c r="D142" s="194">
        <f t="shared" si="2"/>
        <v>15.000000000000027</v>
      </c>
      <c r="E142" s="189" t="s">
        <v>1167</v>
      </c>
      <c r="F142" s="190"/>
      <c r="G142" s="189" t="s">
        <v>1166</v>
      </c>
      <c r="H142" s="190" t="s">
        <v>513</v>
      </c>
      <c r="I142" s="190" t="s">
        <v>519</v>
      </c>
      <c r="J142" s="190" t="s">
        <v>481</v>
      </c>
      <c r="K142" s="267"/>
    </row>
    <row r="143" spans="1:11" s="189" customFormat="1" hidden="1" x14ac:dyDescent="0.25">
      <c r="A143" s="195">
        <v>43873</v>
      </c>
      <c r="B143" s="192">
        <v>0.27083333333333331</v>
      </c>
      <c r="C143" s="193">
        <v>0.29166666666666669</v>
      </c>
      <c r="D143" s="194">
        <f t="shared" si="2"/>
        <v>30.000000000000053</v>
      </c>
      <c r="E143" s="189" t="s">
        <v>1168</v>
      </c>
      <c r="F143" s="190"/>
      <c r="G143" s="189" t="s">
        <v>1169</v>
      </c>
      <c r="H143" s="190" t="s">
        <v>556</v>
      </c>
      <c r="I143" s="190" t="s">
        <v>492</v>
      </c>
      <c r="J143" s="190" t="s">
        <v>481</v>
      </c>
      <c r="K143" s="266" t="s">
        <v>1038</v>
      </c>
    </row>
    <row r="144" spans="1:11" s="189" customFormat="1" hidden="1" x14ac:dyDescent="0.25">
      <c r="A144" s="195">
        <v>43873</v>
      </c>
      <c r="B144" s="192">
        <v>0.29166666666666669</v>
      </c>
      <c r="C144" s="193">
        <v>0.3125</v>
      </c>
      <c r="D144" s="194">
        <f t="shared" si="2"/>
        <v>29.999999999999972</v>
      </c>
      <c r="E144" s="189" t="s">
        <v>1170</v>
      </c>
      <c r="F144" s="190"/>
      <c r="G144" s="189" t="s">
        <v>1169</v>
      </c>
      <c r="H144" s="190" t="s">
        <v>479</v>
      </c>
      <c r="I144" s="190" t="s">
        <v>492</v>
      </c>
      <c r="J144" s="190" t="s">
        <v>481</v>
      </c>
      <c r="K144" s="266" t="s">
        <v>1038</v>
      </c>
    </row>
    <row r="145" spans="1:11" s="189" customFormat="1" hidden="1" x14ac:dyDescent="0.25">
      <c r="A145" s="195">
        <v>43873</v>
      </c>
      <c r="B145" s="192">
        <v>0.5</v>
      </c>
      <c r="C145" s="193">
        <v>0.51388888888888895</v>
      </c>
      <c r="D145" s="194">
        <f t="shared" si="2"/>
        <v>20.000000000000089</v>
      </c>
      <c r="E145" s="189" t="s">
        <v>1171</v>
      </c>
      <c r="F145" s="190"/>
      <c r="G145" s="189" t="s">
        <v>1016</v>
      </c>
      <c r="H145" s="190" t="s">
        <v>479</v>
      </c>
      <c r="I145" s="190" t="s">
        <v>480</v>
      </c>
      <c r="J145" s="190" t="s">
        <v>481</v>
      </c>
    </row>
    <row r="146" spans="1:11" s="189" customFormat="1" hidden="1" x14ac:dyDescent="0.25">
      <c r="A146" s="195">
        <v>43873</v>
      </c>
      <c r="B146" s="192">
        <v>0.58333333333333337</v>
      </c>
      <c r="C146" s="193">
        <v>0.59722222222222221</v>
      </c>
      <c r="D146" s="194">
        <f t="shared" si="2"/>
        <v>19.999999999999929</v>
      </c>
      <c r="E146" s="189" t="s">
        <v>1172</v>
      </c>
      <c r="F146" s="190"/>
      <c r="G146" s="189" t="s">
        <v>609</v>
      </c>
      <c r="H146" s="190" t="s">
        <v>479</v>
      </c>
      <c r="I146" s="190" t="s">
        <v>480</v>
      </c>
      <c r="J146" s="190" t="s">
        <v>481</v>
      </c>
    </row>
    <row r="147" spans="1:11" s="189" customFormat="1" hidden="1" x14ac:dyDescent="0.25">
      <c r="A147" s="195">
        <v>43873</v>
      </c>
      <c r="B147" s="192">
        <v>0.60416666666666663</v>
      </c>
      <c r="C147" s="193">
        <v>0.625</v>
      </c>
      <c r="D147" s="194">
        <f t="shared" si="2"/>
        <v>30.000000000000053</v>
      </c>
      <c r="E147" s="189" t="s">
        <v>1173</v>
      </c>
      <c r="F147" s="190"/>
      <c r="G147" s="189" t="s">
        <v>609</v>
      </c>
      <c r="H147" s="190" t="s">
        <v>513</v>
      </c>
      <c r="I147" s="190" t="s">
        <v>553</v>
      </c>
      <c r="J147" s="190" t="s">
        <v>481</v>
      </c>
    </row>
    <row r="148" spans="1:11" s="189" customFormat="1" ht="30" hidden="1" x14ac:dyDescent="0.25">
      <c r="A148" s="195">
        <v>43873</v>
      </c>
      <c r="B148" s="192">
        <v>0.63888888888888895</v>
      </c>
      <c r="C148" s="193">
        <v>0.68402777777777779</v>
      </c>
      <c r="D148" s="194">
        <f t="shared" si="2"/>
        <v>64.999999999999929</v>
      </c>
      <c r="E148" s="189" t="s">
        <v>1174</v>
      </c>
      <c r="F148" s="190"/>
      <c r="G148" s="189" t="s">
        <v>1175</v>
      </c>
      <c r="H148" s="190" t="s">
        <v>513</v>
      </c>
      <c r="I148" s="190" t="s">
        <v>582</v>
      </c>
      <c r="J148" s="190" t="s">
        <v>481</v>
      </c>
    </row>
    <row r="149" spans="1:11" s="189" customFormat="1" ht="30" hidden="1" x14ac:dyDescent="0.25">
      <c r="A149" s="195">
        <v>43873</v>
      </c>
      <c r="B149" s="192">
        <v>0.41666666666666669</v>
      </c>
      <c r="C149" s="193">
        <v>0.54166666666666663</v>
      </c>
      <c r="D149" s="194">
        <f t="shared" si="2"/>
        <v>179.99999999999991</v>
      </c>
      <c r="E149" s="189" t="s">
        <v>1176</v>
      </c>
      <c r="F149" s="190"/>
      <c r="G149" s="189" t="s">
        <v>560</v>
      </c>
      <c r="H149" s="190" t="s">
        <v>495</v>
      </c>
      <c r="I149" s="190" t="s">
        <v>492</v>
      </c>
      <c r="J149" s="190" t="s">
        <v>481</v>
      </c>
    </row>
    <row r="150" spans="1:11" s="189" customFormat="1" hidden="1" x14ac:dyDescent="0.25">
      <c r="A150" s="195">
        <v>43873</v>
      </c>
      <c r="B150" s="192">
        <v>0.42708333333333331</v>
      </c>
      <c r="C150" s="193">
        <v>0.4375</v>
      </c>
      <c r="D150" s="194">
        <f t="shared" si="2"/>
        <v>15.000000000000027</v>
      </c>
      <c r="E150" s="189" t="s">
        <v>1177</v>
      </c>
      <c r="F150" s="190"/>
      <c r="G150" s="189" t="s">
        <v>1106</v>
      </c>
      <c r="H150" s="190" t="s">
        <v>507</v>
      </c>
      <c r="I150" s="190" t="s">
        <v>633</v>
      </c>
      <c r="J150" s="190" t="s">
        <v>481</v>
      </c>
    </row>
    <row r="151" spans="1:11" s="189" customFormat="1" ht="30" hidden="1" x14ac:dyDescent="0.25">
      <c r="A151" s="195">
        <v>43873</v>
      </c>
      <c r="B151" s="192">
        <v>0.29166666666666669</v>
      </c>
      <c r="C151" s="193">
        <v>0.4375</v>
      </c>
      <c r="D151" s="194">
        <f t="shared" si="2"/>
        <v>209.99999999999997</v>
      </c>
      <c r="E151" s="189" t="s">
        <v>1178</v>
      </c>
      <c r="F151" s="190"/>
      <c r="G151" s="189" t="s">
        <v>1138</v>
      </c>
      <c r="H151" s="190" t="s">
        <v>507</v>
      </c>
      <c r="I151" s="190" t="s">
        <v>633</v>
      </c>
      <c r="J151" s="190" t="s">
        <v>481</v>
      </c>
    </row>
    <row r="152" spans="1:11" s="189" customFormat="1" x14ac:dyDescent="0.25">
      <c r="A152" s="195">
        <v>43873</v>
      </c>
      <c r="B152" s="192">
        <v>0</v>
      </c>
      <c r="C152" s="193">
        <v>0.10416666666666667</v>
      </c>
      <c r="D152" s="194">
        <f t="shared" si="2"/>
        <v>150</v>
      </c>
      <c r="E152" s="189" t="s">
        <v>931</v>
      </c>
      <c r="F152" s="190"/>
      <c r="H152" s="190" t="s">
        <v>507</v>
      </c>
      <c r="I152" s="190" t="s">
        <v>633</v>
      </c>
      <c r="J152" s="190" t="s">
        <v>427</v>
      </c>
    </row>
    <row r="153" spans="1:11" s="189" customFormat="1" ht="30" hidden="1" x14ac:dyDescent="0.25">
      <c r="A153" s="195">
        <v>43873</v>
      </c>
      <c r="B153" s="192">
        <v>0.44791666666666669</v>
      </c>
      <c r="C153" s="193">
        <v>0.48958333333333331</v>
      </c>
      <c r="D153" s="194">
        <f t="shared" si="2"/>
        <v>59.999999999999943</v>
      </c>
      <c r="E153" s="189" t="s">
        <v>1179</v>
      </c>
      <c r="F153" s="190"/>
      <c r="G153" s="189" t="s">
        <v>1138</v>
      </c>
      <c r="H153" s="190" t="s">
        <v>507</v>
      </c>
      <c r="I153" s="190" t="s">
        <v>633</v>
      </c>
      <c r="J153" s="190" t="s">
        <v>481</v>
      </c>
    </row>
    <row r="154" spans="1:11" s="189" customFormat="1" ht="30" hidden="1" x14ac:dyDescent="0.25">
      <c r="A154" s="195">
        <v>43873</v>
      </c>
      <c r="B154" s="192">
        <v>0.5</v>
      </c>
      <c r="C154" s="193">
        <v>0.58333333333333337</v>
      </c>
      <c r="D154" s="194">
        <f t="shared" si="2"/>
        <v>120.00000000000006</v>
      </c>
      <c r="E154" s="189" t="s">
        <v>1180</v>
      </c>
      <c r="F154" s="190"/>
      <c r="G154" s="189" t="s">
        <v>1181</v>
      </c>
      <c r="H154" s="190" t="s">
        <v>498</v>
      </c>
      <c r="I154" s="190" t="s">
        <v>498</v>
      </c>
      <c r="J154" s="190" t="s">
        <v>481</v>
      </c>
    </row>
    <row r="155" spans="1:11" s="189" customFormat="1" hidden="1" x14ac:dyDescent="0.25">
      <c r="A155" s="195">
        <v>43873</v>
      </c>
      <c r="B155" s="192">
        <v>0.67708333333333337</v>
      </c>
      <c r="C155" s="193">
        <v>0.69791666666666663</v>
      </c>
      <c r="D155" s="194">
        <f t="shared" si="2"/>
        <v>29.999999999999893</v>
      </c>
      <c r="E155" s="189" t="s">
        <v>1182</v>
      </c>
      <c r="F155" s="190"/>
      <c r="G155" s="189" t="s">
        <v>1121</v>
      </c>
      <c r="H155" s="190" t="s">
        <v>507</v>
      </c>
      <c r="I155" s="190" t="s">
        <v>633</v>
      </c>
      <c r="J155" s="190" t="s">
        <v>481</v>
      </c>
    </row>
    <row r="156" spans="1:11" s="189" customFormat="1" hidden="1" x14ac:dyDescent="0.25">
      <c r="A156" s="195">
        <v>43873</v>
      </c>
      <c r="B156" s="192">
        <v>0.79166666666666663</v>
      </c>
      <c r="C156" s="193">
        <v>0.8125</v>
      </c>
      <c r="D156" s="194">
        <f t="shared" si="2"/>
        <v>30.000000000000053</v>
      </c>
      <c r="E156" s="189" t="s">
        <v>737</v>
      </c>
      <c r="F156" s="190">
        <v>1</v>
      </c>
      <c r="G156" s="189" t="s">
        <v>926</v>
      </c>
      <c r="H156" s="190" t="s">
        <v>479</v>
      </c>
      <c r="I156" s="190" t="s">
        <v>480</v>
      </c>
      <c r="J156" s="190" t="s">
        <v>481</v>
      </c>
    </row>
    <row r="157" spans="1:11" s="189" customFormat="1" hidden="1" x14ac:dyDescent="0.25">
      <c r="A157" s="195">
        <v>43873</v>
      </c>
      <c r="B157" s="192">
        <v>0.83333333333333337</v>
      </c>
      <c r="C157" s="193">
        <v>0.84722222222222221</v>
      </c>
      <c r="D157" s="194">
        <f t="shared" si="2"/>
        <v>19.999999999999929</v>
      </c>
      <c r="E157" s="189" t="s">
        <v>1142</v>
      </c>
      <c r="F157" s="190">
        <v>1</v>
      </c>
      <c r="G157" s="189" t="s">
        <v>926</v>
      </c>
      <c r="H157" s="190" t="s">
        <v>498</v>
      </c>
      <c r="I157" s="190" t="s">
        <v>498</v>
      </c>
      <c r="J157" s="190" t="s">
        <v>481</v>
      </c>
    </row>
    <row r="158" spans="1:11" s="189" customFormat="1" hidden="1" x14ac:dyDescent="0.25">
      <c r="A158" s="195">
        <v>43873</v>
      </c>
      <c r="B158" s="192">
        <v>0.875</v>
      </c>
      <c r="C158" s="193">
        <v>0.88194444444444453</v>
      </c>
      <c r="D158" s="194">
        <f t="shared" si="2"/>
        <v>10.000000000000124</v>
      </c>
      <c r="E158" s="189" t="s">
        <v>1183</v>
      </c>
      <c r="F158" s="190"/>
      <c r="G158" s="189" t="s">
        <v>926</v>
      </c>
      <c r="H158" s="190" t="s">
        <v>507</v>
      </c>
      <c r="I158" s="190" t="s">
        <v>527</v>
      </c>
      <c r="J158" s="190" t="s">
        <v>481</v>
      </c>
      <c r="K158" s="189" t="s">
        <v>1038</v>
      </c>
    </row>
    <row r="159" spans="1:11" s="189" customFormat="1" hidden="1" x14ac:dyDescent="0.25">
      <c r="A159" s="195">
        <v>43873</v>
      </c>
      <c r="B159" s="192">
        <v>6.9444444444444441E-3</v>
      </c>
      <c r="C159" s="193">
        <v>1.3888888888888888E-2</v>
      </c>
      <c r="D159" s="194">
        <f t="shared" si="2"/>
        <v>10</v>
      </c>
      <c r="E159" s="189" t="s">
        <v>1184</v>
      </c>
      <c r="F159" s="190"/>
      <c r="G159" s="189" t="s">
        <v>926</v>
      </c>
      <c r="H159" s="190" t="s">
        <v>498</v>
      </c>
      <c r="I159" s="190" t="s">
        <v>498</v>
      </c>
      <c r="J159" s="190" t="s">
        <v>481</v>
      </c>
    </row>
    <row r="160" spans="1:11" s="189" customFormat="1" hidden="1" x14ac:dyDescent="0.25">
      <c r="A160" s="195">
        <v>43873</v>
      </c>
      <c r="B160" s="192">
        <v>2.0833333333333332E-2</v>
      </c>
      <c r="C160" s="193">
        <v>3.125E-2</v>
      </c>
      <c r="D160" s="194">
        <f t="shared" si="2"/>
        <v>15</v>
      </c>
      <c r="E160" s="189" t="s">
        <v>1185</v>
      </c>
      <c r="F160" s="190">
        <v>1</v>
      </c>
      <c r="G160" s="189" t="s">
        <v>926</v>
      </c>
      <c r="H160" s="190" t="s">
        <v>484</v>
      </c>
      <c r="I160" s="190" t="s">
        <v>489</v>
      </c>
      <c r="J160" s="190" t="s">
        <v>481</v>
      </c>
    </row>
    <row r="161" spans="1:11" s="189" customFormat="1" hidden="1" x14ac:dyDescent="0.25">
      <c r="A161" s="195">
        <v>43873</v>
      </c>
      <c r="B161" s="192">
        <v>5.2083333333333336E-2</v>
      </c>
      <c r="C161" s="193">
        <v>5.9027777777777783E-2</v>
      </c>
      <c r="D161" s="194">
        <f t="shared" si="2"/>
        <v>10.000000000000004</v>
      </c>
      <c r="E161" s="189" t="s">
        <v>1026</v>
      </c>
      <c r="F161" s="190">
        <v>1</v>
      </c>
      <c r="G161" s="189" t="s">
        <v>926</v>
      </c>
      <c r="H161" s="190" t="s">
        <v>507</v>
      </c>
      <c r="I161" s="190" t="s">
        <v>527</v>
      </c>
      <c r="J161" s="190" t="s">
        <v>481</v>
      </c>
      <c r="K161" s="189" t="s">
        <v>1112</v>
      </c>
    </row>
    <row r="162" spans="1:11" s="189" customFormat="1" hidden="1" x14ac:dyDescent="0.25">
      <c r="A162" s="195">
        <v>43874</v>
      </c>
      <c r="B162" s="192">
        <v>0.39583333333333331</v>
      </c>
      <c r="C162" s="193">
        <v>0.5</v>
      </c>
      <c r="D162" s="194">
        <f t="shared" si="2"/>
        <v>150.00000000000003</v>
      </c>
      <c r="E162" s="189" t="s">
        <v>1186</v>
      </c>
      <c r="F162" s="190"/>
      <c r="G162" s="189" t="s">
        <v>1187</v>
      </c>
      <c r="H162" s="190"/>
      <c r="I162" s="190"/>
      <c r="J162" s="190"/>
    </row>
    <row r="163" spans="1:11" s="189" customFormat="1" hidden="1" x14ac:dyDescent="0.25">
      <c r="A163" s="195">
        <v>43874</v>
      </c>
      <c r="B163" s="192">
        <v>0.52083333333333337</v>
      </c>
      <c r="C163" s="193">
        <v>0.5625</v>
      </c>
      <c r="D163" s="194">
        <f t="shared" si="2"/>
        <v>59.999999999999943</v>
      </c>
      <c r="E163" s="189" t="s">
        <v>675</v>
      </c>
      <c r="F163" s="190"/>
      <c r="G163" s="189" t="s">
        <v>701</v>
      </c>
      <c r="H163" s="190" t="s">
        <v>513</v>
      </c>
      <c r="I163" s="190" t="s">
        <v>519</v>
      </c>
      <c r="J163" s="190" t="s">
        <v>481</v>
      </c>
    </row>
    <row r="164" spans="1:11" s="189" customFormat="1" ht="30" hidden="1" x14ac:dyDescent="0.25">
      <c r="A164" s="195">
        <v>43874</v>
      </c>
      <c r="B164" s="192">
        <v>0.58333333333333337</v>
      </c>
      <c r="C164" s="193">
        <v>0.64583333333333337</v>
      </c>
      <c r="D164" s="194">
        <f t="shared" si="2"/>
        <v>90</v>
      </c>
      <c r="E164" s="189" t="s">
        <v>932</v>
      </c>
      <c r="F164" s="190"/>
      <c r="G164" s="189" t="s">
        <v>933</v>
      </c>
      <c r="H164" s="190" t="s">
        <v>556</v>
      </c>
      <c r="I164" s="190" t="s">
        <v>492</v>
      </c>
      <c r="J164" s="190" t="s">
        <v>427</v>
      </c>
    </row>
    <row r="165" spans="1:11" s="189" customFormat="1" ht="30" hidden="1" x14ac:dyDescent="0.25">
      <c r="A165" s="195">
        <v>43874</v>
      </c>
      <c r="B165" s="192">
        <v>0.66666666666666663</v>
      </c>
      <c r="C165" s="193">
        <v>0.75</v>
      </c>
      <c r="D165" s="194">
        <f t="shared" si="2"/>
        <v>120.00000000000006</v>
      </c>
      <c r="E165" s="189" t="s">
        <v>934</v>
      </c>
      <c r="F165" s="190"/>
      <c r="G165" s="189" t="s">
        <v>933</v>
      </c>
      <c r="H165" s="190" t="s">
        <v>513</v>
      </c>
      <c r="I165" s="190" t="s">
        <v>833</v>
      </c>
      <c r="J165" s="190" t="s">
        <v>427</v>
      </c>
    </row>
    <row r="166" spans="1:11" s="189" customFormat="1" hidden="1" x14ac:dyDescent="0.25">
      <c r="A166" s="195">
        <v>43874</v>
      </c>
      <c r="B166" s="192">
        <v>0.29166666666666669</v>
      </c>
      <c r="C166" s="193">
        <v>0.54166666666666663</v>
      </c>
      <c r="D166" s="194">
        <f t="shared" si="2"/>
        <v>359.99999999999989</v>
      </c>
      <c r="E166" s="189" t="s">
        <v>1188</v>
      </c>
      <c r="F166" s="190"/>
      <c r="G166" s="189" t="s">
        <v>1037</v>
      </c>
      <c r="H166" s="190"/>
      <c r="I166" s="190"/>
      <c r="J166" s="190"/>
      <c r="K166" s="189" t="s">
        <v>1098</v>
      </c>
    </row>
    <row r="167" spans="1:11" s="189" customFormat="1" ht="30" hidden="1" x14ac:dyDescent="0.25">
      <c r="A167" s="195">
        <v>43874</v>
      </c>
      <c r="B167" s="192">
        <v>0.375</v>
      </c>
      <c r="C167" s="193">
        <v>0.54166666666666663</v>
      </c>
      <c r="D167" s="194">
        <f t="shared" si="2"/>
        <v>239.99999999999994</v>
      </c>
      <c r="E167" s="189" t="s">
        <v>1189</v>
      </c>
      <c r="F167" s="190"/>
      <c r="G167" s="189" t="s">
        <v>930</v>
      </c>
      <c r="H167" s="190" t="s">
        <v>507</v>
      </c>
      <c r="I167" s="190" t="s">
        <v>633</v>
      </c>
      <c r="J167" s="190" t="s">
        <v>481</v>
      </c>
    </row>
    <row r="168" spans="1:11" s="189" customFormat="1" ht="30" hidden="1" x14ac:dyDescent="0.25">
      <c r="A168" s="195">
        <v>43874</v>
      </c>
      <c r="B168" s="192">
        <v>0.26041666666666669</v>
      </c>
      <c r="C168" s="193">
        <v>0.27083333333333331</v>
      </c>
      <c r="D168" s="194">
        <f t="shared" si="2"/>
        <v>14.999999999999947</v>
      </c>
      <c r="E168" s="189" t="s">
        <v>1190</v>
      </c>
      <c r="F168" s="190"/>
      <c r="G168" s="189" t="s">
        <v>1121</v>
      </c>
      <c r="H168" s="190" t="s">
        <v>507</v>
      </c>
      <c r="I168" s="190" t="s">
        <v>633</v>
      </c>
      <c r="J168" s="190" t="s">
        <v>481</v>
      </c>
    </row>
    <row r="169" spans="1:11" s="189" customFormat="1" x14ac:dyDescent="0.25">
      <c r="A169" s="195">
        <v>43874</v>
      </c>
      <c r="B169" s="192">
        <v>8.3333333333333329E-2</v>
      </c>
      <c r="C169" s="193">
        <v>0.1875</v>
      </c>
      <c r="D169" s="194">
        <f t="shared" si="2"/>
        <v>150</v>
      </c>
      <c r="E169" s="189" t="s">
        <v>935</v>
      </c>
      <c r="F169" s="190"/>
      <c r="H169" s="190" t="s">
        <v>507</v>
      </c>
      <c r="I169" s="190" t="s">
        <v>633</v>
      </c>
      <c r="J169" s="190" t="s">
        <v>427</v>
      </c>
    </row>
    <row r="170" spans="1:11" s="189" customFormat="1" ht="30" hidden="1" x14ac:dyDescent="0.25">
      <c r="A170" s="195">
        <v>43874</v>
      </c>
      <c r="B170" s="192">
        <v>0.51041666666666663</v>
      </c>
      <c r="C170" s="193">
        <v>0.57291666666666663</v>
      </c>
      <c r="D170" s="194">
        <f t="shared" si="2"/>
        <v>90</v>
      </c>
      <c r="E170" s="189" t="s">
        <v>1191</v>
      </c>
      <c r="F170" s="190"/>
      <c r="G170" s="189" t="s">
        <v>1192</v>
      </c>
      <c r="H170" s="190" t="s">
        <v>507</v>
      </c>
      <c r="I170" s="190" t="s">
        <v>633</v>
      </c>
      <c r="J170" s="190" t="s">
        <v>481</v>
      </c>
    </row>
    <row r="171" spans="1:11" s="189" customFormat="1" hidden="1" x14ac:dyDescent="0.25">
      <c r="A171" s="195">
        <v>43874</v>
      </c>
      <c r="B171" s="192">
        <v>0.47222222222222227</v>
      </c>
      <c r="C171" s="193">
        <v>0.5</v>
      </c>
      <c r="D171" s="194">
        <f t="shared" si="2"/>
        <v>39.999999999999936</v>
      </c>
      <c r="E171" s="189" t="s">
        <v>1193</v>
      </c>
      <c r="F171" s="190"/>
      <c r="G171" s="189" t="s">
        <v>1121</v>
      </c>
      <c r="H171" s="190" t="s">
        <v>498</v>
      </c>
      <c r="I171" s="190" t="s">
        <v>541</v>
      </c>
      <c r="J171" s="190" t="s">
        <v>481</v>
      </c>
    </row>
    <row r="172" spans="1:11" s="189" customFormat="1" hidden="1" x14ac:dyDescent="0.25">
      <c r="A172" s="195">
        <v>43874</v>
      </c>
      <c r="B172" s="192">
        <v>0.33333333333333331</v>
      </c>
      <c r="C172" s="193">
        <v>0.46875</v>
      </c>
      <c r="D172" s="194">
        <f t="shared" si="2"/>
        <v>195.00000000000003</v>
      </c>
      <c r="E172" s="189" t="s">
        <v>1194</v>
      </c>
      <c r="F172" s="190"/>
      <c r="G172" s="189" t="s">
        <v>1121</v>
      </c>
      <c r="H172" s="190" t="s">
        <v>498</v>
      </c>
      <c r="I172" s="190" t="s">
        <v>498</v>
      </c>
      <c r="J172" s="190" t="s">
        <v>481</v>
      </c>
    </row>
    <row r="173" spans="1:11" s="189" customFormat="1" ht="30" hidden="1" x14ac:dyDescent="0.25">
      <c r="A173" s="195">
        <v>43874</v>
      </c>
      <c r="B173" s="192">
        <v>0.63541666666666663</v>
      </c>
      <c r="C173" s="193">
        <v>0.71875</v>
      </c>
      <c r="D173" s="194">
        <f t="shared" si="2"/>
        <v>120.00000000000006</v>
      </c>
      <c r="E173" s="189" t="s">
        <v>1195</v>
      </c>
      <c r="F173" s="190"/>
      <c r="G173" s="189" t="s">
        <v>1196</v>
      </c>
      <c r="H173" s="190" t="s">
        <v>507</v>
      </c>
      <c r="I173" s="190" t="s">
        <v>531</v>
      </c>
      <c r="J173" s="190" t="s">
        <v>481</v>
      </c>
    </row>
    <row r="174" spans="1:11" s="189" customFormat="1" hidden="1" x14ac:dyDescent="0.25">
      <c r="A174" s="195">
        <v>43874</v>
      </c>
      <c r="B174" s="192">
        <v>0.80208333333333337</v>
      </c>
      <c r="C174" s="193">
        <v>0.83333333333333337</v>
      </c>
      <c r="D174" s="194">
        <f t="shared" si="2"/>
        <v>45</v>
      </c>
      <c r="E174" s="189" t="s">
        <v>1197</v>
      </c>
      <c r="F174" s="190"/>
      <c r="G174" s="189" t="s">
        <v>926</v>
      </c>
      <c r="H174" s="190" t="s">
        <v>498</v>
      </c>
      <c r="I174" s="190" t="s">
        <v>498</v>
      </c>
      <c r="J174" s="190" t="s">
        <v>481</v>
      </c>
    </row>
    <row r="175" spans="1:11" s="189" customFormat="1" hidden="1" x14ac:dyDescent="0.25">
      <c r="A175" s="195">
        <v>43874</v>
      </c>
      <c r="B175" s="192">
        <v>0.97916666666666663</v>
      </c>
      <c r="C175" s="193">
        <v>0.98611111111111116</v>
      </c>
      <c r="D175" s="194">
        <f t="shared" si="2"/>
        <v>10.000000000000124</v>
      </c>
      <c r="E175" s="189" t="s">
        <v>1198</v>
      </c>
      <c r="F175" s="190">
        <v>1</v>
      </c>
      <c r="G175" s="189" t="s">
        <v>926</v>
      </c>
      <c r="H175" s="190" t="s">
        <v>507</v>
      </c>
      <c r="I175" s="190" t="s">
        <v>570</v>
      </c>
      <c r="J175" s="190" t="s">
        <v>481</v>
      </c>
    </row>
    <row r="176" spans="1:11" s="189" customFormat="1" hidden="1" x14ac:dyDescent="0.25">
      <c r="A176" s="195">
        <v>43874</v>
      </c>
      <c r="B176" s="192">
        <v>7.2916666666666671E-2</v>
      </c>
      <c r="C176" s="193">
        <v>9.375E-2</v>
      </c>
      <c r="D176" s="194">
        <f t="shared" si="2"/>
        <v>29.999999999999993</v>
      </c>
      <c r="E176" s="189" t="s">
        <v>936</v>
      </c>
      <c r="F176" s="190"/>
      <c r="G176" s="189" t="s">
        <v>926</v>
      </c>
      <c r="H176" s="190" t="s">
        <v>513</v>
      </c>
      <c r="I176" s="190" t="s">
        <v>514</v>
      </c>
      <c r="J176" s="190" t="s">
        <v>427</v>
      </c>
    </row>
    <row r="177" spans="1:11" s="189" customFormat="1" hidden="1" x14ac:dyDescent="0.25">
      <c r="A177" s="195">
        <v>43874</v>
      </c>
      <c r="B177" s="192">
        <v>0.75</v>
      </c>
      <c r="C177" s="193">
        <v>0.25</v>
      </c>
      <c r="D177" s="194">
        <f t="shared" si="2"/>
        <v>720</v>
      </c>
      <c r="E177" s="189" t="s">
        <v>937</v>
      </c>
      <c r="F177" s="190">
        <v>1</v>
      </c>
      <c r="G177" s="189" t="s">
        <v>926</v>
      </c>
      <c r="H177" s="190" t="s">
        <v>513</v>
      </c>
      <c r="I177" s="190" t="s">
        <v>833</v>
      </c>
      <c r="J177" s="190" t="s">
        <v>427</v>
      </c>
    </row>
    <row r="178" spans="1:11" s="189" customFormat="1" ht="30" hidden="1" x14ac:dyDescent="0.25">
      <c r="A178" s="195">
        <v>43875</v>
      </c>
      <c r="B178" s="192">
        <v>0.25</v>
      </c>
      <c r="C178" s="193">
        <v>0.58333333333333337</v>
      </c>
      <c r="D178" s="194">
        <f t="shared" si="2"/>
        <v>480</v>
      </c>
      <c r="E178" s="189" t="s">
        <v>938</v>
      </c>
      <c r="F178" s="190"/>
      <c r="G178" s="189" t="s">
        <v>939</v>
      </c>
      <c r="H178" s="190" t="s">
        <v>513</v>
      </c>
      <c r="I178" s="190" t="s">
        <v>833</v>
      </c>
      <c r="J178" s="190" t="s">
        <v>427</v>
      </c>
    </row>
    <row r="179" spans="1:11" s="189" customFormat="1" hidden="1" x14ac:dyDescent="0.25">
      <c r="A179" s="195">
        <v>43875</v>
      </c>
      <c r="B179" s="192">
        <v>0.27083333333333331</v>
      </c>
      <c r="C179" s="193">
        <v>0.4375</v>
      </c>
      <c r="D179" s="194">
        <f t="shared" si="2"/>
        <v>240</v>
      </c>
      <c r="E179" s="189" t="s">
        <v>1199</v>
      </c>
      <c r="F179" s="190"/>
      <c r="G179" s="189" t="s">
        <v>1200</v>
      </c>
      <c r="H179" s="190" t="s">
        <v>556</v>
      </c>
      <c r="I179" s="190"/>
      <c r="J179" s="190" t="s">
        <v>499</v>
      </c>
      <c r="K179" s="267"/>
    </row>
    <row r="180" spans="1:11" s="189" customFormat="1" hidden="1" x14ac:dyDescent="0.25">
      <c r="A180" s="195">
        <v>43875</v>
      </c>
      <c r="B180" s="192">
        <v>0.52083333333333337</v>
      </c>
      <c r="C180" s="193">
        <v>0.58333333333333337</v>
      </c>
      <c r="D180" s="194">
        <f t="shared" si="2"/>
        <v>90</v>
      </c>
      <c r="E180" s="189" t="s">
        <v>1201</v>
      </c>
      <c r="F180" s="190"/>
      <c r="G180" s="189" t="s">
        <v>1200</v>
      </c>
      <c r="H180" s="190" t="s">
        <v>479</v>
      </c>
      <c r="I180" s="190"/>
      <c r="J180" s="190" t="s">
        <v>499</v>
      </c>
      <c r="K180" s="267"/>
    </row>
    <row r="181" spans="1:11" s="189" customFormat="1" hidden="1" x14ac:dyDescent="0.25">
      <c r="A181" s="195">
        <v>43875</v>
      </c>
      <c r="B181" s="192">
        <v>0.58333333333333337</v>
      </c>
      <c r="C181" s="193">
        <v>0.70833333333333337</v>
      </c>
      <c r="D181" s="194">
        <f t="shared" si="2"/>
        <v>180</v>
      </c>
      <c r="E181" s="189" t="s">
        <v>1202</v>
      </c>
      <c r="F181" s="190"/>
      <c r="G181" s="189" t="s">
        <v>1158</v>
      </c>
      <c r="H181" s="190"/>
      <c r="I181" s="190"/>
      <c r="J181" s="190" t="s">
        <v>499</v>
      </c>
    </row>
    <row r="182" spans="1:11" s="189" customFormat="1" ht="30" hidden="1" x14ac:dyDescent="0.25">
      <c r="A182" s="195">
        <v>43875</v>
      </c>
      <c r="B182" s="192">
        <v>0.27083333333333331</v>
      </c>
      <c r="C182" s="193">
        <v>0.34375</v>
      </c>
      <c r="D182" s="194">
        <f t="shared" si="2"/>
        <v>105.00000000000003</v>
      </c>
      <c r="E182" s="189" t="s">
        <v>1203</v>
      </c>
      <c r="F182" s="190"/>
      <c r="G182" s="189" t="s">
        <v>1204</v>
      </c>
      <c r="H182" s="190" t="s">
        <v>507</v>
      </c>
      <c r="I182" s="190" t="s">
        <v>633</v>
      </c>
      <c r="J182" s="190" t="s">
        <v>481</v>
      </c>
    </row>
    <row r="183" spans="1:11" s="189" customFormat="1" hidden="1" x14ac:dyDescent="0.25">
      <c r="A183" s="195">
        <v>43875</v>
      </c>
      <c r="B183" s="192">
        <v>0.35416666666666669</v>
      </c>
      <c r="C183" s="193">
        <v>0.41666666666666669</v>
      </c>
      <c r="D183" s="194">
        <f t="shared" si="2"/>
        <v>90</v>
      </c>
      <c r="E183" s="189" t="s">
        <v>1205</v>
      </c>
      <c r="F183" s="190"/>
      <c r="G183" s="189" t="s">
        <v>1204</v>
      </c>
      <c r="H183" s="190" t="s">
        <v>498</v>
      </c>
      <c r="I183" s="190" t="s">
        <v>498</v>
      </c>
      <c r="J183" s="190" t="s">
        <v>481</v>
      </c>
    </row>
    <row r="184" spans="1:11" s="189" customFormat="1" ht="30" hidden="1" x14ac:dyDescent="0.25">
      <c r="A184" s="195">
        <v>43875</v>
      </c>
      <c r="B184" s="192">
        <v>0.41666666666666669</v>
      </c>
      <c r="C184" s="193">
        <v>0.58333333333333337</v>
      </c>
      <c r="D184" s="194">
        <f t="shared" si="2"/>
        <v>240</v>
      </c>
      <c r="E184" s="189" t="s">
        <v>1206</v>
      </c>
      <c r="F184" s="190"/>
      <c r="G184" s="189" t="s">
        <v>1204</v>
      </c>
      <c r="H184" s="190" t="s">
        <v>507</v>
      </c>
      <c r="I184" s="190" t="s">
        <v>633</v>
      </c>
      <c r="J184" s="190" t="s">
        <v>481</v>
      </c>
    </row>
    <row r="185" spans="1:11" s="189" customFormat="1" hidden="1" x14ac:dyDescent="0.25">
      <c r="A185" s="195">
        <v>43875</v>
      </c>
      <c r="B185" s="192">
        <v>0.625</v>
      </c>
      <c r="C185" s="193">
        <v>0.64583333333333337</v>
      </c>
      <c r="D185" s="194">
        <f t="shared" si="2"/>
        <v>30.000000000000053</v>
      </c>
      <c r="E185" s="189" t="s">
        <v>1207</v>
      </c>
      <c r="F185" s="190"/>
      <c r="G185" s="189" t="s">
        <v>1204</v>
      </c>
      <c r="H185" s="190" t="s">
        <v>498</v>
      </c>
      <c r="I185" s="190" t="s">
        <v>541</v>
      </c>
      <c r="J185" s="190" t="s">
        <v>481</v>
      </c>
    </row>
    <row r="186" spans="1:11" s="189" customFormat="1" hidden="1" x14ac:dyDescent="0.25">
      <c r="A186" s="195">
        <v>43875</v>
      </c>
      <c r="B186" s="192">
        <v>0.64583333333333337</v>
      </c>
      <c r="C186" s="193">
        <v>0.66666666666666663</v>
      </c>
      <c r="D186" s="194">
        <f t="shared" si="2"/>
        <v>29.999999999999893</v>
      </c>
      <c r="E186" s="189" t="s">
        <v>1208</v>
      </c>
      <c r="F186" s="190"/>
      <c r="G186" s="189" t="s">
        <v>1204</v>
      </c>
      <c r="H186" s="190" t="s">
        <v>498</v>
      </c>
      <c r="I186" s="190" t="s">
        <v>498</v>
      </c>
      <c r="J186" s="190" t="s">
        <v>481</v>
      </c>
    </row>
    <row r="187" spans="1:11" s="189" customFormat="1" hidden="1" x14ac:dyDescent="0.25">
      <c r="A187" s="195">
        <v>43875</v>
      </c>
      <c r="B187" s="192">
        <v>0.6875</v>
      </c>
      <c r="C187" s="193">
        <v>0.70833333333333337</v>
      </c>
      <c r="D187" s="194">
        <f t="shared" si="2"/>
        <v>30.000000000000053</v>
      </c>
      <c r="E187" s="189" t="s">
        <v>1209</v>
      </c>
      <c r="F187" s="190">
        <v>1</v>
      </c>
      <c r="G187" s="189" t="s">
        <v>1204</v>
      </c>
      <c r="H187" s="190" t="s">
        <v>498</v>
      </c>
      <c r="I187" s="190" t="s">
        <v>498</v>
      </c>
      <c r="J187" s="190" t="s">
        <v>481</v>
      </c>
    </row>
    <row r="188" spans="1:11" s="189" customFormat="1" ht="30" hidden="1" x14ac:dyDescent="0.25">
      <c r="A188" s="195">
        <v>43875</v>
      </c>
      <c r="B188" s="192">
        <v>0.77083333333333337</v>
      </c>
      <c r="C188" s="193">
        <v>0.79166666666666663</v>
      </c>
      <c r="D188" s="194">
        <f t="shared" si="2"/>
        <v>29.999999999999893</v>
      </c>
      <c r="E188" s="189" t="s">
        <v>1210</v>
      </c>
      <c r="F188" s="190"/>
      <c r="G188" s="189" t="s">
        <v>1211</v>
      </c>
      <c r="H188" s="190" t="s">
        <v>507</v>
      </c>
      <c r="I188" s="190" t="s">
        <v>633</v>
      </c>
      <c r="J188" s="190" t="s">
        <v>481</v>
      </c>
    </row>
    <row r="189" spans="1:11" s="189" customFormat="1" x14ac:dyDescent="0.25">
      <c r="A189" s="195">
        <v>43875</v>
      </c>
      <c r="B189" s="192">
        <v>0.97916666666666663</v>
      </c>
      <c r="C189" s="193">
        <v>6.25E-2</v>
      </c>
      <c r="D189" s="194">
        <f t="shared" si="2"/>
        <v>120.00000000000006</v>
      </c>
      <c r="E189" s="189" t="s">
        <v>935</v>
      </c>
      <c r="F189" s="190"/>
      <c r="H189" s="190" t="s">
        <v>507</v>
      </c>
      <c r="I189" s="190" t="s">
        <v>633</v>
      </c>
      <c r="J189" s="190" t="s">
        <v>427</v>
      </c>
    </row>
    <row r="190" spans="1:11" s="189" customFormat="1" hidden="1" x14ac:dyDescent="0.25">
      <c r="A190" s="195">
        <v>43875</v>
      </c>
      <c r="B190" s="192">
        <v>0.85416666666666663</v>
      </c>
      <c r="C190" s="193">
        <v>0.86458333333333337</v>
      </c>
      <c r="D190" s="194">
        <f t="shared" si="2"/>
        <v>15.000000000000107</v>
      </c>
      <c r="E190" s="189" t="s">
        <v>1212</v>
      </c>
      <c r="F190" s="190"/>
      <c r="G190" s="189" t="s">
        <v>1211</v>
      </c>
      <c r="H190" s="190" t="s">
        <v>507</v>
      </c>
      <c r="I190" s="190" t="s">
        <v>633</v>
      </c>
      <c r="J190" s="190" t="s">
        <v>481</v>
      </c>
    </row>
    <row r="191" spans="1:11" s="189" customFormat="1" hidden="1" x14ac:dyDescent="0.25">
      <c r="A191" s="195">
        <v>43875</v>
      </c>
      <c r="B191" s="192">
        <v>0.875</v>
      </c>
      <c r="C191" s="193">
        <v>0</v>
      </c>
      <c r="D191" s="194">
        <f t="shared" si="2"/>
        <v>180</v>
      </c>
      <c r="E191" s="189" t="s">
        <v>1213</v>
      </c>
      <c r="F191" s="190"/>
      <c r="G191" s="189" t="s">
        <v>1211</v>
      </c>
      <c r="H191" s="190" t="s">
        <v>484</v>
      </c>
      <c r="I191" s="190" t="s">
        <v>492</v>
      </c>
      <c r="J191" s="190" t="s">
        <v>499</v>
      </c>
    </row>
    <row r="192" spans="1:11" s="189" customFormat="1" hidden="1" x14ac:dyDescent="0.25">
      <c r="A192" s="195">
        <v>43876</v>
      </c>
      <c r="B192" s="192">
        <v>0.27083333333333331</v>
      </c>
      <c r="C192" s="193">
        <v>0.28125</v>
      </c>
      <c r="D192" s="194">
        <f t="shared" si="2"/>
        <v>15.000000000000027</v>
      </c>
      <c r="E192" s="189" t="s">
        <v>1214</v>
      </c>
      <c r="F192" s="190">
        <v>1</v>
      </c>
      <c r="G192" s="189" t="s">
        <v>1215</v>
      </c>
      <c r="H192" s="190" t="s">
        <v>484</v>
      </c>
      <c r="I192" s="190" t="s">
        <v>489</v>
      </c>
      <c r="J192" s="190" t="s">
        <v>481</v>
      </c>
    </row>
    <row r="193" spans="1:11" s="189" customFormat="1" ht="30" hidden="1" x14ac:dyDescent="0.25">
      <c r="A193" s="195">
        <v>43876</v>
      </c>
      <c r="B193" s="192">
        <v>0.29166666666666669</v>
      </c>
      <c r="C193" s="193">
        <v>0.4375</v>
      </c>
      <c r="D193" s="194">
        <f t="shared" si="2"/>
        <v>209.99999999999997</v>
      </c>
      <c r="E193" s="189" t="s">
        <v>1216</v>
      </c>
      <c r="F193" s="190"/>
      <c r="G193" s="189" t="s">
        <v>1217</v>
      </c>
      <c r="H193" s="190" t="s">
        <v>498</v>
      </c>
      <c r="I193" s="190" t="s">
        <v>498</v>
      </c>
      <c r="J193" s="190" t="s">
        <v>499</v>
      </c>
    </row>
    <row r="194" spans="1:11" s="189" customFormat="1" hidden="1" x14ac:dyDescent="0.25">
      <c r="A194" s="195">
        <v>43876</v>
      </c>
      <c r="B194" s="192">
        <v>0.41666666666666669</v>
      </c>
      <c r="C194" s="193">
        <v>0.70833333333333337</v>
      </c>
      <c r="D194" s="194">
        <f t="shared" si="2"/>
        <v>420</v>
      </c>
      <c r="E194" s="189" t="s">
        <v>1218</v>
      </c>
      <c r="F194" s="190"/>
      <c r="G194" s="189" t="s">
        <v>530</v>
      </c>
      <c r="H194" s="190"/>
      <c r="I194" s="190"/>
      <c r="J194" s="190"/>
    </row>
    <row r="195" spans="1:11" s="189" customFormat="1" hidden="1" x14ac:dyDescent="0.25">
      <c r="A195" s="195">
        <v>43876</v>
      </c>
      <c r="B195" s="192">
        <v>0.5</v>
      </c>
      <c r="C195" s="193">
        <v>0.54166666666666663</v>
      </c>
      <c r="D195" s="194">
        <f t="shared" si="2"/>
        <v>59.999999999999943</v>
      </c>
      <c r="E195" s="189" t="s">
        <v>583</v>
      </c>
      <c r="F195" s="190"/>
      <c r="G195" s="189" t="s">
        <v>1219</v>
      </c>
      <c r="H195" s="190" t="s">
        <v>484</v>
      </c>
      <c r="I195" s="190" t="s">
        <v>480</v>
      </c>
      <c r="J195" s="190" t="s">
        <v>481</v>
      </c>
    </row>
    <row r="196" spans="1:11" s="189" customFormat="1" hidden="1" x14ac:dyDescent="0.25">
      <c r="A196" s="195">
        <v>43876</v>
      </c>
      <c r="B196" s="192">
        <v>0.27083333333333331</v>
      </c>
      <c r="C196" s="193">
        <v>0.66666666666666663</v>
      </c>
      <c r="D196" s="194">
        <f t="shared" si="2"/>
        <v>570</v>
      </c>
      <c r="E196" s="189" t="s">
        <v>1188</v>
      </c>
      <c r="F196" s="190"/>
      <c r="G196" s="189" t="s">
        <v>1037</v>
      </c>
      <c r="H196" s="190"/>
      <c r="I196" s="190"/>
      <c r="J196" s="190"/>
      <c r="K196" s="189" t="s">
        <v>1098</v>
      </c>
    </row>
    <row r="197" spans="1:11" s="189" customFormat="1" hidden="1" x14ac:dyDescent="0.25">
      <c r="A197" s="195">
        <v>43876</v>
      </c>
      <c r="B197" s="192">
        <v>0.27083333333333331</v>
      </c>
      <c r="C197" s="193">
        <v>0.3125</v>
      </c>
      <c r="D197" s="194">
        <f t="shared" si="2"/>
        <v>60.000000000000028</v>
      </c>
      <c r="E197" s="189" t="s">
        <v>1220</v>
      </c>
      <c r="F197" s="190"/>
      <c r="G197" s="189" t="s">
        <v>774</v>
      </c>
      <c r="H197" s="190" t="s">
        <v>498</v>
      </c>
      <c r="I197" s="190" t="s">
        <v>498</v>
      </c>
      <c r="J197" s="190" t="s">
        <v>481</v>
      </c>
    </row>
    <row r="198" spans="1:11" s="189" customFormat="1" ht="30" hidden="1" x14ac:dyDescent="0.25">
      <c r="A198" s="195">
        <v>43876</v>
      </c>
      <c r="B198" s="192">
        <v>0.3611111111111111</v>
      </c>
      <c r="C198" s="193">
        <v>0.6875</v>
      </c>
      <c r="D198" s="194">
        <f t="shared" si="2"/>
        <v>470.00000000000006</v>
      </c>
      <c r="E198" s="189" t="s">
        <v>1221</v>
      </c>
      <c r="F198" s="190"/>
      <c r="G198" s="189" t="s">
        <v>1222</v>
      </c>
      <c r="H198" s="190" t="s">
        <v>498</v>
      </c>
      <c r="I198" s="190" t="s">
        <v>498</v>
      </c>
      <c r="J198" s="190" t="s">
        <v>481</v>
      </c>
    </row>
    <row r="199" spans="1:11" s="189" customFormat="1" ht="30" hidden="1" x14ac:dyDescent="0.25">
      <c r="A199" s="195">
        <v>43876</v>
      </c>
      <c r="B199" s="192">
        <v>0.50694444444444442</v>
      </c>
      <c r="C199" s="193">
        <v>0.70833333333333337</v>
      </c>
      <c r="D199" s="194">
        <f t="shared" si="2"/>
        <v>290.00000000000011</v>
      </c>
      <c r="E199" s="189" t="s">
        <v>1223</v>
      </c>
      <c r="F199" s="190"/>
      <c r="G199" s="189" t="s">
        <v>1224</v>
      </c>
      <c r="H199" s="190" t="s">
        <v>498</v>
      </c>
      <c r="I199" s="190" t="s">
        <v>498</v>
      </c>
      <c r="J199" s="190" t="s">
        <v>481</v>
      </c>
    </row>
    <row r="200" spans="1:11" s="189" customFormat="1" hidden="1" x14ac:dyDescent="0.25">
      <c r="A200" s="195">
        <v>43876</v>
      </c>
      <c r="B200" s="192">
        <v>0.56597222222222221</v>
      </c>
      <c r="C200" s="193">
        <v>0.57291666666666663</v>
      </c>
      <c r="D200" s="194">
        <f t="shared" si="2"/>
        <v>9.9999999999999645</v>
      </c>
      <c r="E200" s="189" t="s">
        <v>1225</v>
      </c>
      <c r="F200" s="190"/>
      <c r="G200" s="189" t="s">
        <v>596</v>
      </c>
      <c r="H200" s="190" t="s">
        <v>507</v>
      </c>
      <c r="I200" s="190" t="s">
        <v>527</v>
      </c>
      <c r="J200" s="190" t="s">
        <v>481</v>
      </c>
    </row>
    <row r="201" spans="1:11" s="189" customFormat="1" hidden="1" x14ac:dyDescent="0.25">
      <c r="A201" s="195">
        <v>43876</v>
      </c>
      <c r="B201" s="192">
        <v>0.10416666666666667</v>
      </c>
      <c r="C201" s="193">
        <v>0.11458333333333333</v>
      </c>
      <c r="D201" s="194">
        <f t="shared" si="2"/>
        <v>14.999999999999986</v>
      </c>
      <c r="E201" s="189" t="s">
        <v>573</v>
      </c>
      <c r="F201" s="190"/>
      <c r="G201" s="189" t="s">
        <v>943</v>
      </c>
      <c r="H201" s="190" t="s">
        <v>513</v>
      </c>
      <c r="I201" s="190" t="s">
        <v>514</v>
      </c>
      <c r="J201" s="190" t="s">
        <v>481</v>
      </c>
    </row>
    <row r="202" spans="1:11" s="189" customFormat="1" hidden="1" x14ac:dyDescent="0.25">
      <c r="A202" s="195">
        <v>43876</v>
      </c>
      <c r="B202" s="192">
        <v>0.12847222222222224</v>
      </c>
      <c r="C202" s="193">
        <v>0.1388888888888889</v>
      </c>
      <c r="D202" s="194">
        <f t="shared" si="2"/>
        <v>14.999999999999986</v>
      </c>
      <c r="E202" s="189" t="s">
        <v>1226</v>
      </c>
      <c r="F202" s="190"/>
      <c r="G202" s="189" t="s">
        <v>943</v>
      </c>
      <c r="H202" s="190" t="s">
        <v>507</v>
      </c>
      <c r="I202" s="190" t="s">
        <v>570</v>
      </c>
      <c r="J202" s="190" t="s">
        <v>481</v>
      </c>
    </row>
    <row r="203" spans="1:11" s="189" customFormat="1" ht="30" hidden="1" x14ac:dyDescent="0.25">
      <c r="A203" s="195">
        <v>43876</v>
      </c>
      <c r="B203" s="192">
        <v>0.15277777777777776</v>
      </c>
      <c r="C203" s="193">
        <v>0.16666666666666666</v>
      </c>
      <c r="D203" s="194">
        <f t="shared" si="2"/>
        <v>20.000000000000007</v>
      </c>
      <c r="E203" s="189" t="s">
        <v>1227</v>
      </c>
      <c r="F203" s="190"/>
      <c r="G203" s="189" t="s">
        <v>943</v>
      </c>
      <c r="H203" s="190" t="s">
        <v>484</v>
      </c>
      <c r="I203" s="190" t="s">
        <v>492</v>
      </c>
      <c r="J203" s="190" t="s">
        <v>481</v>
      </c>
    </row>
    <row r="204" spans="1:11" s="189" customFormat="1" x14ac:dyDescent="0.25">
      <c r="A204" s="195">
        <v>43876</v>
      </c>
      <c r="B204" s="192">
        <v>0.9375</v>
      </c>
      <c r="C204" s="193">
        <v>6.25E-2</v>
      </c>
      <c r="D204" s="194">
        <f t="shared" si="2"/>
        <v>180</v>
      </c>
      <c r="E204" s="189" t="s">
        <v>935</v>
      </c>
      <c r="F204" s="190"/>
      <c r="H204" s="190" t="s">
        <v>507</v>
      </c>
      <c r="I204" s="190" t="s">
        <v>633</v>
      </c>
      <c r="J204" s="190" t="s">
        <v>427</v>
      </c>
    </row>
    <row r="205" spans="1:11" s="189" customFormat="1" ht="30" hidden="1" x14ac:dyDescent="0.25">
      <c r="A205" s="195">
        <v>43876</v>
      </c>
      <c r="B205" s="192">
        <v>0.76041666666666663</v>
      </c>
      <c r="C205" s="193">
        <v>0.79166666666666663</v>
      </c>
      <c r="D205" s="194">
        <f t="shared" si="2"/>
        <v>45</v>
      </c>
      <c r="E205" s="189" t="s">
        <v>1228</v>
      </c>
      <c r="F205" s="190"/>
      <c r="G205" s="189" t="s">
        <v>943</v>
      </c>
      <c r="H205" s="190" t="s">
        <v>507</v>
      </c>
      <c r="I205" s="190" t="s">
        <v>633</v>
      </c>
      <c r="J205" s="190" t="s">
        <v>481</v>
      </c>
    </row>
    <row r="206" spans="1:11" s="189" customFormat="1" hidden="1" x14ac:dyDescent="0.25">
      <c r="A206" s="195">
        <v>43876</v>
      </c>
      <c r="B206" s="192">
        <v>0.79166666666666663</v>
      </c>
      <c r="C206" s="193">
        <v>0.8125</v>
      </c>
      <c r="D206" s="194">
        <f t="shared" si="2"/>
        <v>30.000000000000053</v>
      </c>
      <c r="E206" s="189" t="s">
        <v>1229</v>
      </c>
      <c r="F206" s="190">
        <v>1</v>
      </c>
      <c r="G206" s="189" t="s">
        <v>943</v>
      </c>
      <c r="H206" s="190" t="s">
        <v>498</v>
      </c>
      <c r="I206" s="190" t="s">
        <v>498</v>
      </c>
      <c r="J206" s="190" t="s">
        <v>481</v>
      </c>
    </row>
    <row r="207" spans="1:11" s="189" customFormat="1" hidden="1" x14ac:dyDescent="0.25">
      <c r="A207" s="195">
        <v>43877</v>
      </c>
      <c r="B207" s="192">
        <v>0.27083333333333331</v>
      </c>
      <c r="C207" s="193">
        <v>0.54166666666666663</v>
      </c>
      <c r="D207" s="194">
        <f t="shared" si="2"/>
        <v>390</v>
      </c>
      <c r="E207" s="189" t="s">
        <v>1230</v>
      </c>
      <c r="F207" s="190"/>
      <c r="G207" s="189" t="s">
        <v>530</v>
      </c>
      <c r="H207" s="190"/>
      <c r="I207" s="190"/>
      <c r="J207" s="190"/>
    </row>
    <row r="208" spans="1:11" s="189" customFormat="1" hidden="1" x14ac:dyDescent="0.25">
      <c r="A208" s="195">
        <v>43877</v>
      </c>
      <c r="B208" s="192">
        <v>0.29166666666666669</v>
      </c>
      <c r="C208" s="193">
        <v>0.70833333333333337</v>
      </c>
      <c r="D208" s="194">
        <f t="shared" si="2"/>
        <v>600</v>
      </c>
      <c r="E208" s="189" t="s">
        <v>1188</v>
      </c>
      <c r="F208" s="190"/>
      <c r="G208" s="189" t="s">
        <v>1037</v>
      </c>
      <c r="H208" s="190"/>
      <c r="I208" s="190"/>
      <c r="J208" s="190"/>
      <c r="K208" s="189" t="s">
        <v>1098</v>
      </c>
    </row>
    <row r="209" spans="1:11" s="189" customFormat="1" hidden="1" x14ac:dyDescent="0.25">
      <c r="A209" s="195">
        <v>43877</v>
      </c>
      <c r="B209" s="192">
        <v>0.60416666666666663</v>
      </c>
      <c r="C209" s="193">
        <v>0.61458333333333337</v>
      </c>
      <c r="D209" s="194">
        <f t="shared" si="2"/>
        <v>15.000000000000107</v>
      </c>
      <c r="E209" s="189" t="s">
        <v>1231</v>
      </c>
      <c r="F209" s="190"/>
      <c r="G209" s="189" t="s">
        <v>1232</v>
      </c>
      <c r="H209" s="190" t="s">
        <v>513</v>
      </c>
      <c r="I209" s="190" t="s">
        <v>514</v>
      </c>
      <c r="J209" s="190" t="s">
        <v>481</v>
      </c>
    </row>
    <row r="210" spans="1:11" s="189" customFormat="1" hidden="1" x14ac:dyDescent="0.25">
      <c r="A210" s="195">
        <v>43877</v>
      </c>
      <c r="B210" s="192">
        <v>0.375</v>
      </c>
      <c r="C210" s="193">
        <v>0.4375</v>
      </c>
      <c r="D210" s="194">
        <f t="shared" si="2"/>
        <v>90</v>
      </c>
      <c r="E210" s="189" t="s">
        <v>1233</v>
      </c>
      <c r="F210" s="190"/>
      <c r="G210" s="189" t="s">
        <v>1219</v>
      </c>
      <c r="H210" s="190" t="s">
        <v>513</v>
      </c>
      <c r="I210" s="190" t="s">
        <v>833</v>
      </c>
      <c r="J210" s="190" t="s">
        <v>481</v>
      </c>
    </row>
    <row r="211" spans="1:11" s="189" customFormat="1" hidden="1" x14ac:dyDescent="0.25">
      <c r="A211" s="195">
        <v>43877</v>
      </c>
      <c r="B211" s="192">
        <v>0.35416666666666669</v>
      </c>
      <c r="C211" s="193">
        <v>0.375</v>
      </c>
      <c r="D211" s="194">
        <f t="shared" si="2"/>
        <v>29.999999999999972</v>
      </c>
      <c r="E211" s="189" t="s">
        <v>1234</v>
      </c>
      <c r="F211" s="190"/>
      <c r="G211" s="189" t="s">
        <v>609</v>
      </c>
      <c r="H211" s="190" t="s">
        <v>484</v>
      </c>
      <c r="I211" s="190" t="s">
        <v>489</v>
      </c>
      <c r="J211" s="190" t="s">
        <v>481</v>
      </c>
    </row>
    <row r="212" spans="1:11" s="189" customFormat="1" hidden="1" x14ac:dyDescent="0.25">
      <c r="A212" s="195">
        <v>43877</v>
      </c>
      <c r="B212" s="192">
        <v>0.5</v>
      </c>
      <c r="C212" s="193">
        <v>0.52083333333333337</v>
      </c>
      <c r="D212" s="194">
        <f t="shared" si="2"/>
        <v>30.000000000000053</v>
      </c>
      <c r="E212" s="189" t="s">
        <v>1235</v>
      </c>
      <c r="F212" s="190"/>
      <c r="G212" s="189" t="s">
        <v>1219</v>
      </c>
      <c r="H212" s="190" t="s">
        <v>513</v>
      </c>
      <c r="I212" s="190" t="s">
        <v>711</v>
      </c>
      <c r="J212" s="190" t="s">
        <v>481</v>
      </c>
    </row>
    <row r="213" spans="1:11" s="189" customFormat="1" hidden="1" x14ac:dyDescent="0.25">
      <c r="A213" s="195">
        <v>43877</v>
      </c>
      <c r="B213" s="192">
        <v>0.34375</v>
      </c>
      <c r="C213" s="193">
        <v>0.3576388888888889</v>
      </c>
      <c r="D213" s="194">
        <f t="shared" si="2"/>
        <v>20.000000000000007</v>
      </c>
      <c r="E213" s="189" t="s">
        <v>1236</v>
      </c>
      <c r="F213" s="190"/>
      <c r="G213" s="189" t="s">
        <v>625</v>
      </c>
      <c r="H213" s="190" t="s">
        <v>498</v>
      </c>
      <c r="I213" s="190" t="s">
        <v>1237</v>
      </c>
      <c r="J213" s="190" t="s">
        <v>481</v>
      </c>
    </row>
    <row r="214" spans="1:11" s="189" customFormat="1" hidden="1" x14ac:dyDescent="0.25">
      <c r="A214" s="195">
        <v>43877</v>
      </c>
      <c r="B214" s="192">
        <v>0.32291666666666669</v>
      </c>
      <c r="C214" s="193">
        <v>0.34027777777777773</v>
      </c>
      <c r="D214" s="194">
        <f t="shared" si="2"/>
        <v>24.999999999999911</v>
      </c>
      <c r="E214" s="189" t="s">
        <v>1238</v>
      </c>
      <c r="F214" s="190">
        <v>1</v>
      </c>
      <c r="G214" s="189" t="s">
        <v>625</v>
      </c>
      <c r="H214" s="190" t="s">
        <v>498</v>
      </c>
      <c r="I214" s="190" t="s">
        <v>498</v>
      </c>
      <c r="J214" s="190" t="s">
        <v>481</v>
      </c>
    </row>
    <row r="215" spans="1:11" s="189" customFormat="1" hidden="1" x14ac:dyDescent="0.25">
      <c r="A215" s="195">
        <v>43877</v>
      </c>
      <c r="B215" s="192">
        <v>0.28125</v>
      </c>
      <c r="C215" s="193">
        <v>0.71527777777777779</v>
      </c>
      <c r="D215" s="194">
        <f t="shared" si="2"/>
        <v>625.00000000000011</v>
      </c>
      <c r="E215" s="189" t="s">
        <v>1239</v>
      </c>
      <c r="F215" s="190"/>
      <c r="G215" s="189" t="s">
        <v>1240</v>
      </c>
      <c r="H215" s="190" t="s">
        <v>498</v>
      </c>
      <c r="I215" s="190" t="s">
        <v>498</v>
      </c>
      <c r="J215" s="190"/>
    </row>
    <row r="216" spans="1:11" s="189" customFormat="1" ht="30" hidden="1" x14ac:dyDescent="0.25">
      <c r="A216" s="195">
        <v>43877</v>
      </c>
      <c r="B216" s="192">
        <v>0.65625</v>
      </c>
      <c r="C216" s="193">
        <v>0.6875</v>
      </c>
      <c r="D216" s="194">
        <f t="shared" si="2"/>
        <v>45</v>
      </c>
      <c r="E216" s="189" t="s">
        <v>940</v>
      </c>
      <c r="F216" s="190"/>
      <c r="G216" s="189" t="s">
        <v>941</v>
      </c>
      <c r="H216" s="190" t="s">
        <v>498</v>
      </c>
      <c r="I216" s="190" t="s">
        <v>498</v>
      </c>
      <c r="J216" s="190" t="s">
        <v>427</v>
      </c>
    </row>
    <row r="217" spans="1:11" s="189" customFormat="1" ht="30" hidden="1" x14ac:dyDescent="0.25">
      <c r="A217" s="195">
        <v>43877</v>
      </c>
      <c r="B217" s="192">
        <v>0.33333333333333331</v>
      </c>
      <c r="C217" s="193">
        <v>0.35416666666666669</v>
      </c>
      <c r="D217" s="194">
        <f t="shared" si="2"/>
        <v>30.000000000000053</v>
      </c>
      <c r="E217" s="189" t="s">
        <v>1241</v>
      </c>
      <c r="F217" s="190"/>
      <c r="G217" s="189" t="s">
        <v>1242</v>
      </c>
      <c r="H217" s="190" t="s">
        <v>507</v>
      </c>
      <c r="I217" s="190" t="s">
        <v>633</v>
      </c>
      <c r="J217" s="190" t="s">
        <v>481</v>
      </c>
    </row>
    <row r="218" spans="1:11" s="189" customFormat="1" hidden="1" x14ac:dyDescent="0.25">
      <c r="A218" s="195">
        <v>43877</v>
      </c>
      <c r="B218" s="192">
        <v>0.38194444444444442</v>
      </c>
      <c r="C218" s="193">
        <v>0.47916666666666669</v>
      </c>
      <c r="D218" s="194">
        <f t="shared" si="2"/>
        <v>140.00000000000006</v>
      </c>
      <c r="E218" s="189" t="s">
        <v>1243</v>
      </c>
      <c r="F218" s="190"/>
      <c r="G218" s="189" t="s">
        <v>1204</v>
      </c>
      <c r="H218" s="190" t="s">
        <v>498</v>
      </c>
      <c r="I218" s="190" t="s">
        <v>498</v>
      </c>
      <c r="J218" s="190" t="s">
        <v>481</v>
      </c>
    </row>
    <row r="219" spans="1:11" s="189" customFormat="1" ht="30" hidden="1" x14ac:dyDescent="0.25">
      <c r="A219" s="195">
        <v>43877</v>
      </c>
      <c r="B219" s="192">
        <v>0.5</v>
      </c>
      <c r="C219" s="193">
        <v>0.58333333333333337</v>
      </c>
      <c r="D219" s="194">
        <f t="shared" si="2"/>
        <v>120.00000000000006</v>
      </c>
      <c r="E219" s="189" t="s">
        <v>1244</v>
      </c>
      <c r="F219" s="190"/>
      <c r="G219" s="189" t="s">
        <v>1074</v>
      </c>
      <c r="H219" s="190" t="s">
        <v>498</v>
      </c>
      <c r="I219" s="190" t="s">
        <v>498</v>
      </c>
      <c r="J219" s="190" t="s">
        <v>481</v>
      </c>
    </row>
    <row r="220" spans="1:11" s="189" customFormat="1" hidden="1" x14ac:dyDescent="0.25">
      <c r="A220" s="195">
        <v>43877</v>
      </c>
      <c r="B220" s="192">
        <v>0.27777777777777779</v>
      </c>
      <c r="C220" s="193">
        <v>0.58333333333333337</v>
      </c>
      <c r="D220" s="194">
        <f t="shared" si="2"/>
        <v>440.00000000000006</v>
      </c>
      <c r="E220" s="189" t="s">
        <v>1245</v>
      </c>
      <c r="F220" s="190"/>
      <c r="G220" s="189" t="s">
        <v>1246</v>
      </c>
      <c r="H220" s="190" t="s">
        <v>498</v>
      </c>
      <c r="I220" s="190" t="s">
        <v>498</v>
      </c>
      <c r="J220" s="190"/>
    </row>
    <row r="221" spans="1:11" s="189" customFormat="1" hidden="1" x14ac:dyDescent="0.25">
      <c r="A221" s="195">
        <v>43877</v>
      </c>
      <c r="B221" s="192">
        <v>0.61111111111111105</v>
      </c>
      <c r="C221" s="193">
        <v>0.63194444444444442</v>
      </c>
      <c r="D221" s="194">
        <f t="shared" si="2"/>
        <v>30.000000000000053</v>
      </c>
      <c r="E221" s="189" t="s">
        <v>1247</v>
      </c>
      <c r="F221" s="190"/>
      <c r="G221" s="189" t="s">
        <v>1074</v>
      </c>
      <c r="H221" s="190" t="s">
        <v>498</v>
      </c>
      <c r="I221" s="190" t="s">
        <v>498</v>
      </c>
      <c r="J221" s="190" t="s">
        <v>481</v>
      </c>
    </row>
    <row r="222" spans="1:11" s="189" customFormat="1" ht="30" hidden="1" x14ac:dyDescent="0.25">
      <c r="A222" s="195">
        <v>43877</v>
      </c>
      <c r="B222" s="192">
        <v>0.89583333333333337</v>
      </c>
      <c r="C222" s="193">
        <v>0.9375</v>
      </c>
      <c r="D222" s="194">
        <f t="shared" si="2"/>
        <v>59.999999999999943</v>
      </c>
      <c r="E222" s="189" t="s">
        <v>942</v>
      </c>
      <c r="F222" s="190"/>
      <c r="G222" s="189" t="s">
        <v>943</v>
      </c>
      <c r="H222" s="190" t="s">
        <v>498</v>
      </c>
      <c r="I222" s="190" t="s">
        <v>498</v>
      </c>
      <c r="J222" s="190" t="s">
        <v>427</v>
      </c>
    </row>
    <row r="223" spans="1:11" s="189" customFormat="1" hidden="1" x14ac:dyDescent="0.25">
      <c r="A223" s="195">
        <v>43878</v>
      </c>
      <c r="B223" s="192">
        <v>0.29166666666666669</v>
      </c>
      <c r="C223" s="193">
        <v>0.66666666666666663</v>
      </c>
      <c r="D223" s="194">
        <f t="shared" si="2"/>
        <v>539.99999999999989</v>
      </c>
      <c r="E223" s="189" t="s">
        <v>1188</v>
      </c>
      <c r="F223" s="190"/>
      <c r="G223" s="189" t="s">
        <v>810</v>
      </c>
      <c r="H223" s="190"/>
      <c r="I223" s="190"/>
      <c r="J223" s="190"/>
      <c r="K223" s="189" t="s">
        <v>1098</v>
      </c>
    </row>
    <row r="224" spans="1:11" s="189" customFormat="1" hidden="1" x14ac:dyDescent="0.25">
      <c r="A224" s="195">
        <v>43878</v>
      </c>
      <c r="B224" s="192">
        <v>0.375</v>
      </c>
      <c r="C224" s="193">
        <v>0.54166666666666663</v>
      </c>
      <c r="D224" s="194">
        <f t="shared" si="2"/>
        <v>239.99999999999994</v>
      </c>
      <c r="E224" s="189" t="s">
        <v>1248</v>
      </c>
      <c r="F224" s="190"/>
      <c r="G224" s="189" t="s">
        <v>1215</v>
      </c>
      <c r="H224" s="190"/>
      <c r="I224" s="190"/>
      <c r="J224" s="190"/>
    </row>
    <row r="225" spans="1:10" s="189" customFormat="1" hidden="1" x14ac:dyDescent="0.25">
      <c r="A225" s="195">
        <v>43878</v>
      </c>
      <c r="B225" s="192">
        <v>0.4236111111111111</v>
      </c>
      <c r="C225" s="193">
        <v>0.4375</v>
      </c>
      <c r="D225" s="194">
        <f t="shared" si="2"/>
        <v>20.000000000000007</v>
      </c>
      <c r="E225" s="189" t="s">
        <v>1249</v>
      </c>
      <c r="F225" s="190"/>
      <c r="G225" s="189" t="s">
        <v>530</v>
      </c>
      <c r="H225" s="190" t="s">
        <v>513</v>
      </c>
      <c r="I225" s="190" t="s">
        <v>550</v>
      </c>
      <c r="J225" s="190" t="s">
        <v>481</v>
      </c>
    </row>
    <row r="226" spans="1:10" s="189" customFormat="1" ht="30" hidden="1" x14ac:dyDescent="0.25">
      <c r="A226" s="195">
        <v>43878</v>
      </c>
      <c r="B226" s="192">
        <v>0.36458333333333331</v>
      </c>
      <c r="C226" s="193">
        <v>0.38541666666666669</v>
      </c>
      <c r="D226" s="194">
        <f t="shared" si="2"/>
        <v>30.000000000000053</v>
      </c>
      <c r="E226" s="189" t="s">
        <v>1250</v>
      </c>
      <c r="F226" s="190"/>
      <c r="G226" s="189" t="s">
        <v>596</v>
      </c>
      <c r="H226" s="190" t="s">
        <v>498</v>
      </c>
      <c r="I226" s="190" t="s">
        <v>498</v>
      </c>
      <c r="J226" s="190" t="s">
        <v>481</v>
      </c>
    </row>
    <row r="227" spans="1:10" s="189" customFormat="1" hidden="1" x14ac:dyDescent="0.25">
      <c r="A227" s="195">
        <v>43878</v>
      </c>
      <c r="B227" s="192">
        <v>0.2673611111111111</v>
      </c>
      <c r="C227" s="193">
        <v>0.72222222222222221</v>
      </c>
      <c r="D227" s="194">
        <f t="shared" si="2"/>
        <v>655</v>
      </c>
      <c r="E227" s="189" t="s">
        <v>1239</v>
      </c>
      <c r="F227" s="190">
        <v>1</v>
      </c>
      <c r="G227" s="189" t="s">
        <v>1240</v>
      </c>
      <c r="H227" s="190" t="s">
        <v>498</v>
      </c>
      <c r="I227" s="190" t="s">
        <v>498</v>
      </c>
      <c r="J227" s="190"/>
    </row>
    <row r="228" spans="1:10" s="189" customFormat="1" hidden="1" x14ac:dyDescent="0.25">
      <c r="A228" s="195">
        <v>43878</v>
      </c>
      <c r="B228" s="192">
        <v>0.45833333333333331</v>
      </c>
      <c r="C228" s="193">
        <v>0.53125</v>
      </c>
      <c r="D228" s="194">
        <f t="shared" si="2"/>
        <v>105.00000000000003</v>
      </c>
      <c r="E228" s="189" t="s">
        <v>1251</v>
      </c>
      <c r="F228" s="190"/>
      <c r="G228" s="189" t="s">
        <v>1252</v>
      </c>
      <c r="H228" s="190" t="s">
        <v>498</v>
      </c>
      <c r="I228" s="190" t="s">
        <v>498</v>
      </c>
      <c r="J228" s="190" t="s">
        <v>481</v>
      </c>
    </row>
    <row r="229" spans="1:10" s="189" customFormat="1" ht="30" hidden="1" x14ac:dyDescent="0.25">
      <c r="A229" s="195">
        <v>43878</v>
      </c>
      <c r="B229" s="192">
        <v>0.60763888888888895</v>
      </c>
      <c r="C229" s="193">
        <v>0.63194444444444442</v>
      </c>
      <c r="D229" s="194">
        <f t="shared" si="2"/>
        <v>34.999999999999872</v>
      </c>
      <c r="E229" s="189" t="s">
        <v>1253</v>
      </c>
      <c r="F229" s="190"/>
      <c r="G229" s="189" t="s">
        <v>1254</v>
      </c>
      <c r="H229" s="190" t="s">
        <v>498</v>
      </c>
      <c r="I229" s="190" t="s">
        <v>498</v>
      </c>
      <c r="J229" s="190" t="s">
        <v>481</v>
      </c>
    </row>
    <row r="230" spans="1:10" s="189" customFormat="1" hidden="1" x14ac:dyDescent="0.25">
      <c r="A230" s="195">
        <v>43879</v>
      </c>
      <c r="B230" s="192">
        <v>0.35416666666666669</v>
      </c>
      <c r="C230" s="193">
        <v>0.5625</v>
      </c>
      <c r="D230" s="194">
        <f t="shared" si="2"/>
        <v>300</v>
      </c>
      <c r="E230" s="189" t="s">
        <v>1255</v>
      </c>
      <c r="F230" s="190"/>
      <c r="G230" s="189" t="s">
        <v>1256</v>
      </c>
      <c r="H230" s="190"/>
      <c r="I230" s="190"/>
      <c r="J230" s="190"/>
    </row>
    <row r="231" spans="1:10" s="189" customFormat="1" ht="30" hidden="1" x14ac:dyDescent="0.25">
      <c r="A231" s="195">
        <v>43879</v>
      </c>
      <c r="B231" s="192">
        <v>0.65972222222222221</v>
      </c>
      <c r="C231" s="193">
        <v>0.6875</v>
      </c>
      <c r="D231" s="194">
        <f t="shared" si="2"/>
        <v>40.000000000000014</v>
      </c>
      <c r="E231" s="189" t="s">
        <v>1257</v>
      </c>
      <c r="F231" s="190"/>
      <c r="G231" s="189" t="s">
        <v>1258</v>
      </c>
      <c r="H231" s="190" t="s">
        <v>479</v>
      </c>
      <c r="I231" s="190" t="s">
        <v>480</v>
      </c>
      <c r="J231" s="190" t="s">
        <v>481</v>
      </c>
    </row>
    <row r="232" spans="1:10" s="189" customFormat="1" hidden="1" x14ac:dyDescent="0.25">
      <c r="A232" s="195">
        <v>43879</v>
      </c>
      <c r="B232" s="192">
        <v>0.36458333333333331</v>
      </c>
      <c r="C232" s="193">
        <v>0.38541666666666669</v>
      </c>
      <c r="D232" s="194">
        <f t="shared" si="2"/>
        <v>30.000000000000053</v>
      </c>
      <c r="E232" s="189" t="s">
        <v>1259</v>
      </c>
      <c r="F232" s="190"/>
      <c r="G232" s="189" t="s">
        <v>1048</v>
      </c>
      <c r="H232" s="190" t="s">
        <v>556</v>
      </c>
      <c r="I232" s="190" t="s">
        <v>489</v>
      </c>
      <c r="J232" s="190" t="s">
        <v>481</v>
      </c>
    </row>
    <row r="233" spans="1:10" s="189" customFormat="1" hidden="1" x14ac:dyDescent="0.25">
      <c r="A233" s="195">
        <v>43879</v>
      </c>
      <c r="B233" s="192">
        <v>0.3888888888888889</v>
      </c>
      <c r="C233" s="193">
        <v>0.40972222222222227</v>
      </c>
      <c r="D233" s="194">
        <f t="shared" si="2"/>
        <v>30.000000000000053</v>
      </c>
      <c r="E233" s="189" t="s">
        <v>1260</v>
      </c>
      <c r="F233" s="190"/>
      <c r="G233" s="189" t="s">
        <v>1048</v>
      </c>
      <c r="H233" s="190" t="s">
        <v>484</v>
      </c>
      <c r="I233" s="190" t="s">
        <v>489</v>
      </c>
      <c r="J233" s="190" t="s">
        <v>481</v>
      </c>
    </row>
    <row r="234" spans="1:10" s="189" customFormat="1" hidden="1" x14ac:dyDescent="0.25">
      <c r="A234" s="195">
        <v>43879</v>
      </c>
      <c r="B234" s="192">
        <v>0.41666666666666669</v>
      </c>
      <c r="C234" s="193">
        <v>0.4375</v>
      </c>
      <c r="D234" s="194">
        <f t="shared" si="2"/>
        <v>29.999999999999972</v>
      </c>
      <c r="E234" s="189" t="s">
        <v>1261</v>
      </c>
      <c r="F234" s="190"/>
      <c r="G234" s="189" t="s">
        <v>1048</v>
      </c>
      <c r="H234" s="190" t="s">
        <v>556</v>
      </c>
      <c r="I234" s="190" t="s">
        <v>489</v>
      </c>
      <c r="J234" s="190" t="s">
        <v>481</v>
      </c>
    </row>
    <row r="235" spans="1:10" s="189" customFormat="1" hidden="1" x14ac:dyDescent="0.25">
      <c r="A235" s="195">
        <v>43879</v>
      </c>
      <c r="B235" s="192">
        <v>0.27083333333333331</v>
      </c>
      <c r="C235" s="193">
        <v>0.58333333333333337</v>
      </c>
      <c r="D235" s="194">
        <f t="shared" si="2"/>
        <v>450.00000000000011</v>
      </c>
      <c r="E235" s="189" t="s">
        <v>1188</v>
      </c>
      <c r="F235" s="190"/>
      <c r="G235" s="189" t="s">
        <v>1037</v>
      </c>
      <c r="H235" s="190"/>
      <c r="I235" s="190"/>
      <c r="J235" s="190"/>
    </row>
    <row r="236" spans="1:10" s="189" customFormat="1" hidden="1" x14ac:dyDescent="0.25">
      <c r="A236" s="195">
        <v>43879</v>
      </c>
      <c r="B236" s="192">
        <v>0.5</v>
      </c>
      <c r="C236" s="193">
        <v>0.54166666666666663</v>
      </c>
      <c r="D236" s="194">
        <f t="shared" si="2"/>
        <v>59.999999999999943</v>
      </c>
      <c r="E236" s="189" t="s">
        <v>1262</v>
      </c>
      <c r="F236" s="190"/>
      <c r="G236" s="189" t="s">
        <v>1037</v>
      </c>
      <c r="H236" s="190" t="s">
        <v>556</v>
      </c>
      <c r="I236" s="190" t="s">
        <v>480</v>
      </c>
      <c r="J236" s="190" t="s">
        <v>481</v>
      </c>
    </row>
    <row r="237" spans="1:10" s="189" customFormat="1" hidden="1" x14ac:dyDescent="0.25">
      <c r="A237" s="195">
        <v>43879</v>
      </c>
      <c r="B237" s="192">
        <v>0.5625</v>
      </c>
      <c r="C237" s="193">
        <v>0.58333333333333337</v>
      </c>
      <c r="D237" s="194">
        <f t="shared" si="2"/>
        <v>30.000000000000053</v>
      </c>
      <c r="E237" s="189" t="s">
        <v>737</v>
      </c>
      <c r="F237" s="190"/>
      <c r="G237" s="189" t="s">
        <v>1258</v>
      </c>
      <c r="H237" s="190" t="s">
        <v>479</v>
      </c>
      <c r="I237" s="190" t="s">
        <v>480</v>
      </c>
      <c r="J237" s="190" t="s">
        <v>481</v>
      </c>
    </row>
    <row r="238" spans="1:10" s="189" customFormat="1" hidden="1" x14ac:dyDescent="0.25">
      <c r="A238" s="195">
        <v>43879</v>
      </c>
      <c r="B238" s="192">
        <v>0.39583333333333331</v>
      </c>
      <c r="C238" s="193">
        <v>0.47916666666666669</v>
      </c>
      <c r="D238" s="194">
        <f>(IF(C238&gt;B238, C238-B238, 1-B238+C238))*24*60</f>
        <v>120.00000000000006</v>
      </c>
      <c r="E238" s="189" t="s">
        <v>1263</v>
      </c>
      <c r="F238" s="190">
        <v>1</v>
      </c>
      <c r="G238" s="189" t="s">
        <v>625</v>
      </c>
      <c r="H238" s="190" t="s">
        <v>498</v>
      </c>
      <c r="I238" s="190" t="s">
        <v>498</v>
      </c>
      <c r="J238" s="190" t="s">
        <v>481</v>
      </c>
    </row>
    <row r="239" spans="1:10" s="189" customFormat="1" hidden="1" x14ac:dyDescent="0.25">
      <c r="A239" s="195">
        <v>43879</v>
      </c>
      <c r="B239" s="192">
        <v>0.41666666666666669</v>
      </c>
      <c r="C239" s="193">
        <v>0.4375</v>
      </c>
      <c r="D239" s="194">
        <f>(IF(C239&gt;B239, C239-B239, 1-B239+C239))*24*60</f>
        <v>29.999999999999972</v>
      </c>
      <c r="E239" s="189" t="s">
        <v>1264</v>
      </c>
      <c r="F239" s="190"/>
      <c r="G239" s="189" t="s">
        <v>1265</v>
      </c>
      <c r="H239" s="190"/>
      <c r="I239" s="190"/>
      <c r="J239" s="190"/>
    </row>
    <row r="240" spans="1:10" s="189" customFormat="1" ht="30" hidden="1" x14ac:dyDescent="0.25">
      <c r="A240" s="195">
        <v>43879</v>
      </c>
      <c r="B240" s="192">
        <v>0.2638888888888889</v>
      </c>
      <c r="C240" s="193">
        <v>0.72222222222222221</v>
      </c>
      <c r="D240" s="194">
        <f>(IF(C240&gt;B240, C240-B240, 1-B240+C240))*24*60</f>
        <v>660</v>
      </c>
      <c r="E240" s="189" t="s">
        <v>1266</v>
      </c>
      <c r="F240" s="190">
        <v>1</v>
      </c>
      <c r="G240" s="189" t="s">
        <v>1267</v>
      </c>
      <c r="H240" s="190" t="s">
        <v>498</v>
      </c>
      <c r="I240" s="190" t="s">
        <v>498</v>
      </c>
      <c r="J240" s="190" t="s">
        <v>481</v>
      </c>
    </row>
    <row r="241" spans="1:11" s="189" customFormat="1" hidden="1" x14ac:dyDescent="0.25">
      <c r="A241" s="195">
        <v>43879</v>
      </c>
      <c r="B241" s="192">
        <v>0.80208333333333337</v>
      </c>
      <c r="C241" s="193">
        <v>0.81597222222222221</v>
      </c>
      <c r="D241" s="194">
        <f t="shared" si="2"/>
        <v>19.999999999999929</v>
      </c>
      <c r="E241" s="189" t="s">
        <v>1268</v>
      </c>
      <c r="F241" s="190">
        <v>1</v>
      </c>
      <c r="G241" s="189" t="s">
        <v>943</v>
      </c>
      <c r="H241" s="190" t="s">
        <v>507</v>
      </c>
      <c r="I241" s="190" t="s">
        <v>527</v>
      </c>
      <c r="J241" s="190" t="s">
        <v>481</v>
      </c>
    </row>
    <row r="242" spans="1:11" s="189" customFormat="1" hidden="1" x14ac:dyDescent="0.25">
      <c r="A242" s="195">
        <v>43879</v>
      </c>
      <c r="B242" s="192">
        <v>6.25E-2</v>
      </c>
      <c r="C242" s="193">
        <v>8.6805555555555566E-2</v>
      </c>
      <c r="D242" s="194">
        <f t="shared" si="2"/>
        <v>35.000000000000014</v>
      </c>
      <c r="E242" s="189" t="s">
        <v>1269</v>
      </c>
      <c r="F242" s="190">
        <v>1</v>
      </c>
      <c r="G242" s="189" t="s">
        <v>943</v>
      </c>
      <c r="H242" s="190" t="s">
        <v>498</v>
      </c>
      <c r="I242" s="190" t="s">
        <v>498</v>
      </c>
      <c r="J242" s="190" t="s">
        <v>481</v>
      </c>
    </row>
    <row r="243" spans="1:11" s="189" customFormat="1" hidden="1" x14ac:dyDescent="0.25">
      <c r="A243" s="195">
        <v>43879</v>
      </c>
      <c r="B243" s="192">
        <v>0.92013888888888884</v>
      </c>
      <c r="C243" s="193">
        <v>0.94097222222222221</v>
      </c>
      <c r="D243" s="194">
        <f t="shared" ref="D243:D341" si="3">(IF(C243&gt;B243, C243-B243, 1-B243+C243))*24*60</f>
        <v>30.000000000000053</v>
      </c>
      <c r="E243" s="189" t="s">
        <v>1270</v>
      </c>
      <c r="F243" s="190">
        <v>1</v>
      </c>
      <c r="G243" s="189" t="s">
        <v>943</v>
      </c>
      <c r="H243" s="190" t="s">
        <v>513</v>
      </c>
      <c r="I243" s="190" t="s">
        <v>620</v>
      </c>
      <c r="J243" s="190" t="s">
        <v>481</v>
      </c>
    </row>
    <row r="244" spans="1:11" s="189" customFormat="1" hidden="1" x14ac:dyDescent="0.25">
      <c r="A244" s="195">
        <v>43879</v>
      </c>
      <c r="B244" s="192">
        <v>0.77083333333333337</v>
      </c>
      <c r="C244" s="193">
        <v>0.79166666666666663</v>
      </c>
      <c r="D244" s="194">
        <f t="shared" si="3"/>
        <v>29.999999999999893</v>
      </c>
      <c r="E244" s="189" t="s">
        <v>737</v>
      </c>
      <c r="F244" s="190">
        <v>1</v>
      </c>
      <c r="G244" s="189" t="s">
        <v>943</v>
      </c>
      <c r="H244" s="190" t="s">
        <v>479</v>
      </c>
      <c r="I244" s="190" t="s">
        <v>480</v>
      </c>
      <c r="J244" s="190" t="s">
        <v>481</v>
      </c>
    </row>
    <row r="245" spans="1:11" s="189" customFormat="1" hidden="1" x14ac:dyDescent="0.25">
      <c r="A245" s="195">
        <v>43879</v>
      </c>
      <c r="B245" s="192">
        <v>0.88541666666666663</v>
      </c>
      <c r="C245" s="193">
        <v>0.90277777777777779</v>
      </c>
      <c r="D245" s="194">
        <f t="shared" si="3"/>
        <v>25.000000000000071</v>
      </c>
      <c r="E245" s="189" t="s">
        <v>1271</v>
      </c>
      <c r="F245" s="190">
        <v>1</v>
      </c>
      <c r="G245" s="189" t="s">
        <v>943</v>
      </c>
      <c r="H245" s="190" t="s">
        <v>507</v>
      </c>
      <c r="I245" s="190" t="s">
        <v>531</v>
      </c>
      <c r="J245" s="190" t="s">
        <v>481</v>
      </c>
    </row>
    <row r="246" spans="1:11" s="189" customFormat="1" hidden="1" x14ac:dyDescent="0.25">
      <c r="A246" s="195">
        <v>43880</v>
      </c>
      <c r="B246" s="192">
        <v>0.4375</v>
      </c>
      <c r="C246" s="193">
        <v>0.46875</v>
      </c>
      <c r="D246" s="194">
        <f t="shared" si="3"/>
        <v>45</v>
      </c>
      <c r="E246" s="189" t="s">
        <v>1272</v>
      </c>
      <c r="F246" s="190"/>
      <c r="G246" s="189" t="s">
        <v>1273</v>
      </c>
      <c r="H246" s="190"/>
      <c r="I246" s="190"/>
      <c r="J246" s="190"/>
    </row>
    <row r="247" spans="1:11" s="189" customFormat="1" ht="30" hidden="1" x14ac:dyDescent="0.25">
      <c r="A247" s="195">
        <v>43880</v>
      </c>
      <c r="B247" s="192">
        <v>0.54166666666666663</v>
      </c>
      <c r="C247" s="193">
        <v>0.67708333333333337</v>
      </c>
      <c r="D247" s="194">
        <f t="shared" si="3"/>
        <v>195.00000000000011</v>
      </c>
      <c r="E247" s="189" t="s">
        <v>944</v>
      </c>
      <c r="F247" s="190"/>
      <c r="G247" s="189" t="s">
        <v>945</v>
      </c>
      <c r="H247" s="190" t="s">
        <v>484</v>
      </c>
      <c r="I247" s="190" t="s">
        <v>489</v>
      </c>
      <c r="J247" s="190" t="s">
        <v>427</v>
      </c>
    </row>
    <row r="248" spans="1:11" s="189" customFormat="1" hidden="1" x14ac:dyDescent="0.25">
      <c r="A248" s="195">
        <v>43880</v>
      </c>
      <c r="B248" s="192">
        <v>0.35416666666666669</v>
      </c>
      <c r="C248" s="193">
        <v>0.54166666666666663</v>
      </c>
      <c r="D248" s="194">
        <f t="shared" si="3"/>
        <v>269.99999999999989</v>
      </c>
      <c r="E248" s="189" t="s">
        <v>1274</v>
      </c>
      <c r="F248" s="190">
        <v>1</v>
      </c>
      <c r="G248" s="189" t="s">
        <v>1275</v>
      </c>
      <c r="H248" s="190"/>
      <c r="I248" s="190"/>
      <c r="J248" s="190"/>
    </row>
    <row r="249" spans="1:11" s="189" customFormat="1" hidden="1" x14ac:dyDescent="0.25">
      <c r="A249" s="195">
        <v>43880</v>
      </c>
      <c r="B249" s="192">
        <v>0.27083333333333331</v>
      </c>
      <c r="C249" s="193">
        <v>0.5</v>
      </c>
      <c r="D249" s="194">
        <f t="shared" si="3"/>
        <v>330</v>
      </c>
      <c r="E249" s="189" t="s">
        <v>1188</v>
      </c>
      <c r="F249" s="190"/>
      <c r="G249" s="189" t="s">
        <v>486</v>
      </c>
      <c r="H249" s="190"/>
      <c r="I249" s="190"/>
      <c r="J249" s="190"/>
      <c r="K249" s="189" t="s">
        <v>1098</v>
      </c>
    </row>
    <row r="250" spans="1:11" s="189" customFormat="1" hidden="1" x14ac:dyDescent="0.25">
      <c r="A250" s="195">
        <v>43880</v>
      </c>
      <c r="B250" s="192">
        <v>0.26041666666666669</v>
      </c>
      <c r="C250" s="193">
        <v>0.375</v>
      </c>
      <c r="D250" s="194">
        <f t="shared" si="3"/>
        <v>164.99999999999997</v>
      </c>
      <c r="E250" s="189" t="s">
        <v>1276</v>
      </c>
      <c r="F250" s="190"/>
      <c r="G250" s="189" t="s">
        <v>625</v>
      </c>
      <c r="H250" s="190" t="s">
        <v>507</v>
      </c>
      <c r="I250" s="190" t="s">
        <v>633</v>
      </c>
      <c r="J250" s="190" t="s">
        <v>481</v>
      </c>
    </row>
    <row r="251" spans="1:11" s="189" customFormat="1" hidden="1" x14ac:dyDescent="0.25">
      <c r="A251" s="195">
        <v>43880</v>
      </c>
      <c r="B251" s="192">
        <v>0.38541666666666669</v>
      </c>
      <c r="C251" s="193">
        <v>0.40277777777777773</v>
      </c>
      <c r="D251" s="194">
        <f t="shared" si="3"/>
        <v>24.999999999999911</v>
      </c>
      <c r="E251" s="189" t="s">
        <v>1277</v>
      </c>
      <c r="F251" s="190"/>
      <c r="G251" s="189" t="s">
        <v>1278</v>
      </c>
      <c r="H251" s="190" t="s">
        <v>498</v>
      </c>
      <c r="I251" s="190" t="s">
        <v>498</v>
      </c>
      <c r="J251" s="190" t="s">
        <v>481</v>
      </c>
    </row>
    <row r="252" spans="1:11" s="189" customFormat="1" ht="30" hidden="1" x14ac:dyDescent="0.25">
      <c r="A252" s="195">
        <v>43880</v>
      </c>
      <c r="B252" s="192">
        <v>0.4375</v>
      </c>
      <c r="C252" s="193">
        <v>0.49652777777777773</v>
      </c>
      <c r="D252" s="194">
        <f t="shared" si="3"/>
        <v>84.999999999999943</v>
      </c>
      <c r="E252" s="189" t="s">
        <v>1279</v>
      </c>
      <c r="F252" s="190"/>
      <c r="G252" s="189" t="s">
        <v>1280</v>
      </c>
      <c r="H252" s="190" t="s">
        <v>498</v>
      </c>
      <c r="I252" s="190" t="s">
        <v>498</v>
      </c>
      <c r="J252" s="190" t="s">
        <v>481</v>
      </c>
    </row>
    <row r="253" spans="1:11" s="189" customFormat="1" ht="30" x14ac:dyDescent="0.25">
      <c r="A253" s="195">
        <v>43880</v>
      </c>
      <c r="B253" s="192">
        <v>0.51388888888888895</v>
      </c>
      <c r="C253" s="193">
        <v>0.53472222222222221</v>
      </c>
      <c r="D253" s="194">
        <f t="shared" si="3"/>
        <v>29.999999999999893</v>
      </c>
      <c r="E253" s="189" t="s">
        <v>946</v>
      </c>
      <c r="F253" s="190"/>
      <c r="G253" s="189" t="s">
        <v>686</v>
      </c>
      <c r="H253" s="190" t="s">
        <v>507</v>
      </c>
      <c r="I253" s="190" t="s">
        <v>633</v>
      </c>
      <c r="J253" s="190" t="s">
        <v>427</v>
      </c>
    </row>
    <row r="254" spans="1:11" s="189" customFormat="1" hidden="1" x14ac:dyDescent="0.25">
      <c r="A254" s="195">
        <v>43880</v>
      </c>
      <c r="B254" s="192">
        <v>0.625</v>
      </c>
      <c r="C254" s="193">
        <v>0.65277777777777779</v>
      </c>
      <c r="D254" s="194">
        <f t="shared" si="3"/>
        <v>40.000000000000014</v>
      </c>
      <c r="E254" s="189" t="s">
        <v>1281</v>
      </c>
      <c r="F254" s="190"/>
      <c r="G254" s="189" t="s">
        <v>686</v>
      </c>
      <c r="H254" s="190" t="s">
        <v>498</v>
      </c>
      <c r="I254" s="190" t="s">
        <v>641</v>
      </c>
      <c r="J254" s="190" t="s">
        <v>481</v>
      </c>
    </row>
    <row r="255" spans="1:11" s="189" customFormat="1" hidden="1" x14ac:dyDescent="0.25">
      <c r="A255" s="195">
        <v>43880</v>
      </c>
      <c r="B255" s="192">
        <v>0.68055555555555547</v>
      </c>
      <c r="C255" s="193">
        <v>0.69444444444444453</v>
      </c>
      <c r="D255" s="194">
        <f t="shared" si="3"/>
        <v>20.000000000000249</v>
      </c>
      <c r="E255" s="189" t="s">
        <v>1282</v>
      </c>
      <c r="F255" s="190"/>
      <c r="G255" s="189" t="s">
        <v>686</v>
      </c>
      <c r="H255" s="190" t="s">
        <v>498</v>
      </c>
      <c r="I255" s="190" t="s">
        <v>498</v>
      </c>
      <c r="J255" s="190" t="s">
        <v>481</v>
      </c>
    </row>
    <row r="256" spans="1:11" s="189" customFormat="1" hidden="1" x14ac:dyDescent="0.25">
      <c r="A256" s="195">
        <v>43880</v>
      </c>
      <c r="B256" s="192">
        <v>0.84375</v>
      </c>
      <c r="C256" s="193">
        <v>0.85763888888888884</v>
      </c>
      <c r="D256" s="194">
        <f t="shared" si="3"/>
        <v>19.999999999999929</v>
      </c>
      <c r="E256" s="189" t="s">
        <v>947</v>
      </c>
      <c r="F256" s="190"/>
      <c r="G256" s="189" t="s">
        <v>943</v>
      </c>
      <c r="H256" s="190" t="s">
        <v>513</v>
      </c>
      <c r="I256" s="190" t="s">
        <v>550</v>
      </c>
      <c r="J256" s="190" t="s">
        <v>427</v>
      </c>
    </row>
    <row r="257" spans="1:11" s="189" customFormat="1" ht="30" hidden="1" x14ac:dyDescent="0.25">
      <c r="A257" s="195">
        <v>43881</v>
      </c>
      <c r="B257" s="192">
        <v>0.33333333333333331</v>
      </c>
      <c r="C257" s="193">
        <v>0.52083333333333337</v>
      </c>
      <c r="D257" s="194">
        <f t="shared" si="3"/>
        <v>270.00000000000011</v>
      </c>
      <c r="E257" s="189" t="s">
        <v>948</v>
      </c>
      <c r="F257" s="190"/>
      <c r="G257" s="189" t="s">
        <v>949</v>
      </c>
      <c r="H257" s="190" t="s">
        <v>479</v>
      </c>
      <c r="I257" s="190" t="s">
        <v>489</v>
      </c>
      <c r="J257" s="190" t="s">
        <v>427</v>
      </c>
    </row>
    <row r="258" spans="1:11" s="189" customFormat="1" hidden="1" x14ac:dyDescent="0.25">
      <c r="A258" s="195">
        <v>43881</v>
      </c>
      <c r="B258" s="192">
        <v>0.29166666666666669</v>
      </c>
      <c r="C258" s="193">
        <v>0.3125</v>
      </c>
      <c r="D258" s="194">
        <f t="shared" si="3"/>
        <v>29.999999999999972</v>
      </c>
      <c r="E258" s="189" t="s">
        <v>885</v>
      </c>
      <c r="F258" s="190"/>
      <c r="G258" s="189" t="s">
        <v>886</v>
      </c>
      <c r="H258" s="190" t="s">
        <v>484</v>
      </c>
      <c r="I258" s="190" t="s">
        <v>489</v>
      </c>
      <c r="J258" s="190" t="s">
        <v>481</v>
      </c>
    </row>
    <row r="259" spans="1:11" s="189" customFormat="1" hidden="1" x14ac:dyDescent="0.25">
      <c r="A259" s="195">
        <v>43881</v>
      </c>
      <c r="B259" s="192">
        <v>0.31944444444444448</v>
      </c>
      <c r="C259" s="193">
        <v>0.3298611111111111</v>
      </c>
      <c r="D259" s="194">
        <f t="shared" si="3"/>
        <v>14.999999999999947</v>
      </c>
      <c r="E259" s="189" t="s">
        <v>1283</v>
      </c>
      <c r="F259" s="190"/>
      <c r="G259" s="189" t="s">
        <v>1284</v>
      </c>
      <c r="H259" s="190" t="s">
        <v>507</v>
      </c>
      <c r="I259" s="190" t="s">
        <v>531</v>
      </c>
      <c r="J259" s="190" t="s">
        <v>481</v>
      </c>
    </row>
    <row r="260" spans="1:11" s="189" customFormat="1" ht="30" x14ac:dyDescent="0.25">
      <c r="A260" s="195">
        <v>43881</v>
      </c>
      <c r="B260" s="192"/>
      <c r="C260" s="193"/>
      <c r="D260" s="194" t="s">
        <v>950</v>
      </c>
      <c r="E260" s="189" t="s">
        <v>951</v>
      </c>
      <c r="F260" s="190"/>
      <c r="G260" s="189" t="s">
        <v>952</v>
      </c>
      <c r="H260" s="190" t="s">
        <v>507</v>
      </c>
      <c r="I260" s="190" t="s">
        <v>633</v>
      </c>
      <c r="J260" s="190" t="s">
        <v>427</v>
      </c>
    </row>
    <row r="261" spans="1:11" s="189" customFormat="1" ht="30" x14ac:dyDescent="0.25">
      <c r="A261" s="195">
        <v>43882</v>
      </c>
      <c r="B261" s="192"/>
      <c r="C261" s="193"/>
      <c r="D261" s="194" t="s">
        <v>950</v>
      </c>
      <c r="E261" s="189" t="s">
        <v>953</v>
      </c>
      <c r="F261" s="190"/>
      <c r="G261" s="189" t="s">
        <v>943</v>
      </c>
      <c r="H261" s="190" t="s">
        <v>507</v>
      </c>
      <c r="I261" s="190" t="s">
        <v>633</v>
      </c>
      <c r="J261" s="190" t="s">
        <v>427</v>
      </c>
    </row>
    <row r="262" spans="1:11" s="189" customFormat="1" ht="30" hidden="1" x14ac:dyDescent="0.25">
      <c r="A262" s="195">
        <v>43882</v>
      </c>
      <c r="B262" s="192">
        <v>0.27083333333333331</v>
      </c>
      <c r="C262" s="193">
        <v>0.58333333333333337</v>
      </c>
      <c r="D262" s="194">
        <f t="shared" si="3"/>
        <v>450.00000000000011</v>
      </c>
      <c r="E262" s="189" t="s">
        <v>1285</v>
      </c>
      <c r="F262" s="190"/>
      <c r="G262" s="189" t="s">
        <v>999</v>
      </c>
      <c r="H262" s="190" t="s">
        <v>479</v>
      </c>
      <c r="I262" s="190" t="s">
        <v>492</v>
      </c>
      <c r="J262" s="190" t="s">
        <v>499</v>
      </c>
      <c r="K262" s="189" t="s">
        <v>1022</v>
      </c>
    </row>
    <row r="263" spans="1:11" s="189" customFormat="1" hidden="1" x14ac:dyDescent="0.25">
      <c r="A263" s="195">
        <v>43882</v>
      </c>
      <c r="B263" s="192">
        <v>0.60416666666666663</v>
      </c>
      <c r="C263" s="193">
        <v>0.72916666666666663</v>
      </c>
      <c r="D263" s="194">
        <f t="shared" si="3"/>
        <v>180</v>
      </c>
      <c r="E263" s="189" t="s">
        <v>1286</v>
      </c>
      <c r="F263" s="190"/>
      <c r="G263" s="189" t="s">
        <v>964</v>
      </c>
      <c r="H263" s="190" t="s">
        <v>556</v>
      </c>
      <c r="I263" s="190" t="s">
        <v>492</v>
      </c>
      <c r="J263" s="190" t="s">
        <v>499</v>
      </c>
      <c r="K263" s="189" t="s">
        <v>1022</v>
      </c>
    </row>
    <row r="264" spans="1:11" s="189" customFormat="1" hidden="1" x14ac:dyDescent="0.25">
      <c r="A264" s="195">
        <v>43882</v>
      </c>
      <c r="B264" s="192">
        <v>0.27083333333333331</v>
      </c>
      <c r="C264" s="193">
        <v>0.64583333333333337</v>
      </c>
      <c r="D264" s="194">
        <f t="shared" si="3"/>
        <v>540.00000000000011</v>
      </c>
      <c r="E264" s="189" t="s">
        <v>1287</v>
      </c>
      <c r="F264" s="190"/>
      <c r="G264" s="189" t="s">
        <v>1288</v>
      </c>
      <c r="H264" s="190" t="s">
        <v>556</v>
      </c>
      <c r="I264" s="190" t="s">
        <v>492</v>
      </c>
      <c r="J264" s="190" t="s">
        <v>481</v>
      </c>
    </row>
    <row r="265" spans="1:11" s="189" customFormat="1" hidden="1" x14ac:dyDescent="0.25">
      <c r="A265" s="195">
        <v>43882</v>
      </c>
      <c r="B265" s="192">
        <v>0.39583333333333331</v>
      </c>
      <c r="C265" s="193">
        <v>0.4375</v>
      </c>
      <c r="D265" s="194">
        <f t="shared" si="3"/>
        <v>60.000000000000028</v>
      </c>
      <c r="E265" s="189" t="s">
        <v>1289</v>
      </c>
      <c r="F265" s="190"/>
      <c r="G265" s="189" t="s">
        <v>955</v>
      </c>
      <c r="H265" s="190" t="s">
        <v>556</v>
      </c>
      <c r="I265" s="190" t="s">
        <v>492</v>
      </c>
      <c r="J265" s="190" t="s">
        <v>481</v>
      </c>
    </row>
    <row r="266" spans="1:11" s="189" customFormat="1" hidden="1" x14ac:dyDescent="0.25">
      <c r="A266" s="195">
        <v>43882</v>
      </c>
      <c r="B266" s="192">
        <v>0.32291666666666669</v>
      </c>
      <c r="C266" s="193">
        <v>0.35069444444444442</v>
      </c>
      <c r="D266" s="194">
        <f t="shared" si="3"/>
        <v>39.999999999999936</v>
      </c>
      <c r="E266" s="189" t="s">
        <v>1290</v>
      </c>
      <c r="F266" s="190"/>
      <c r="G266" s="189" t="s">
        <v>1291</v>
      </c>
      <c r="H266" s="190" t="s">
        <v>513</v>
      </c>
      <c r="I266" s="190" t="s">
        <v>620</v>
      </c>
      <c r="J266" s="190" t="s">
        <v>481</v>
      </c>
    </row>
    <row r="267" spans="1:11" s="189" customFormat="1" hidden="1" x14ac:dyDescent="0.25">
      <c r="A267" s="195">
        <v>43882</v>
      </c>
      <c r="B267" s="192">
        <v>0.63888888888888895</v>
      </c>
      <c r="C267" s="193">
        <v>0.65277777777777779</v>
      </c>
      <c r="D267" s="194">
        <f t="shared" si="3"/>
        <v>19.999999999999929</v>
      </c>
      <c r="E267" s="189" t="s">
        <v>954</v>
      </c>
      <c r="F267" s="190"/>
      <c r="G267" s="189" t="s">
        <v>955</v>
      </c>
      <c r="H267" s="190" t="s">
        <v>513</v>
      </c>
      <c r="I267" s="190" t="s">
        <v>620</v>
      </c>
      <c r="J267" s="190" t="s">
        <v>427</v>
      </c>
    </row>
    <row r="268" spans="1:11" s="189" customFormat="1" hidden="1" x14ac:dyDescent="0.25">
      <c r="A268" s="195">
        <v>43882</v>
      </c>
      <c r="B268" s="192">
        <v>0.4375</v>
      </c>
      <c r="C268" s="193">
        <v>0.47916666666666669</v>
      </c>
      <c r="D268" s="194">
        <f t="shared" si="3"/>
        <v>60.000000000000028</v>
      </c>
      <c r="E268" s="189" t="s">
        <v>737</v>
      </c>
      <c r="F268" s="190"/>
      <c r="G268" s="189" t="s">
        <v>581</v>
      </c>
      <c r="H268" s="190" t="s">
        <v>479</v>
      </c>
      <c r="I268" s="190" t="s">
        <v>480</v>
      </c>
      <c r="J268" s="190" t="s">
        <v>481</v>
      </c>
    </row>
    <row r="269" spans="1:11" s="189" customFormat="1" ht="45" hidden="1" x14ac:dyDescent="0.25">
      <c r="A269" s="195">
        <v>43882</v>
      </c>
      <c r="B269" s="192">
        <v>0.39583333333333331</v>
      </c>
      <c r="C269" s="193">
        <v>0.71875</v>
      </c>
      <c r="D269" s="194">
        <f t="shared" si="3"/>
        <v>465</v>
      </c>
      <c r="E269" s="189" t="s">
        <v>1292</v>
      </c>
      <c r="F269" s="190"/>
      <c r="G269" s="189" t="s">
        <v>686</v>
      </c>
      <c r="H269" s="190" t="s">
        <v>498</v>
      </c>
      <c r="I269" s="190" t="s">
        <v>498</v>
      </c>
      <c r="J269" s="190" t="s">
        <v>499</v>
      </c>
    </row>
    <row r="270" spans="1:11" s="189" customFormat="1" ht="30" hidden="1" x14ac:dyDescent="0.25">
      <c r="A270" s="195">
        <v>43882</v>
      </c>
      <c r="B270" s="192">
        <v>6.25E-2</v>
      </c>
      <c r="C270" s="193">
        <v>8.3333333333333329E-2</v>
      </c>
      <c r="D270" s="194">
        <f t="shared" si="3"/>
        <v>29.999999999999993</v>
      </c>
      <c r="E270" s="189" t="s">
        <v>956</v>
      </c>
      <c r="F270" s="190"/>
      <c r="G270" s="189" t="s">
        <v>943</v>
      </c>
      <c r="H270" s="190" t="s">
        <v>513</v>
      </c>
      <c r="I270" s="190" t="s">
        <v>514</v>
      </c>
      <c r="J270" s="190" t="s">
        <v>427</v>
      </c>
    </row>
    <row r="271" spans="1:11" s="189" customFormat="1" hidden="1" x14ac:dyDescent="0.25">
      <c r="A271" s="195">
        <v>43882</v>
      </c>
      <c r="B271" s="192">
        <v>0.75347222222222221</v>
      </c>
      <c r="C271" s="193">
        <v>0.8125</v>
      </c>
      <c r="D271" s="194">
        <f t="shared" si="3"/>
        <v>85.000000000000014</v>
      </c>
      <c r="E271" s="189" t="s">
        <v>1293</v>
      </c>
      <c r="F271" s="190"/>
      <c r="G271" s="189" t="s">
        <v>943</v>
      </c>
      <c r="H271" s="190" t="s">
        <v>479</v>
      </c>
      <c r="I271" s="190" t="s">
        <v>489</v>
      </c>
      <c r="J271" s="190" t="s">
        <v>481</v>
      </c>
    </row>
    <row r="272" spans="1:11" s="189" customFormat="1" hidden="1" x14ac:dyDescent="0.25">
      <c r="A272" s="195">
        <v>43883</v>
      </c>
      <c r="B272" s="192">
        <v>0.29166666666666669</v>
      </c>
      <c r="C272" s="193">
        <v>0.6875</v>
      </c>
      <c r="D272" s="194">
        <f t="shared" si="3"/>
        <v>570</v>
      </c>
      <c r="E272" s="189" t="s">
        <v>1294</v>
      </c>
      <c r="F272" s="190"/>
      <c r="G272" s="189" t="s">
        <v>486</v>
      </c>
      <c r="H272" s="190"/>
      <c r="I272" s="190"/>
      <c r="J272" s="190"/>
      <c r="K272" s="189" t="s">
        <v>1098</v>
      </c>
    </row>
    <row r="273" spans="1:10" s="189" customFormat="1" hidden="1" x14ac:dyDescent="0.25">
      <c r="A273" s="195">
        <v>43883</v>
      </c>
      <c r="B273" s="192">
        <v>0.54166666666666663</v>
      </c>
      <c r="C273" s="193">
        <v>0.5625</v>
      </c>
      <c r="D273" s="194">
        <f t="shared" si="3"/>
        <v>30.000000000000053</v>
      </c>
      <c r="E273" s="189" t="s">
        <v>957</v>
      </c>
      <c r="F273" s="190"/>
      <c r="G273" s="189" t="s">
        <v>486</v>
      </c>
      <c r="H273" s="190" t="s">
        <v>513</v>
      </c>
      <c r="I273" s="190" t="s">
        <v>514</v>
      </c>
      <c r="J273" s="190" t="s">
        <v>427</v>
      </c>
    </row>
    <row r="274" spans="1:10" s="189" customFormat="1" hidden="1" x14ac:dyDescent="0.25">
      <c r="A274" s="195">
        <v>43883</v>
      </c>
      <c r="B274" s="192">
        <v>0.375</v>
      </c>
      <c r="C274" s="193">
        <v>0.41666666666666669</v>
      </c>
      <c r="D274" s="194">
        <f t="shared" si="3"/>
        <v>60.000000000000028</v>
      </c>
      <c r="E274" s="189" t="s">
        <v>1295</v>
      </c>
      <c r="F274" s="190"/>
      <c r="G274" s="189" t="s">
        <v>1296</v>
      </c>
      <c r="H274" s="190" t="s">
        <v>479</v>
      </c>
      <c r="I274" s="190" t="s">
        <v>492</v>
      </c>
      <c r="J274" s="190" t="s">
        <v>481</v>
      </c>
    </row>
    <row r="275" spans="1:10" s="189" customFormat="1" hidden="1" x14ac:dyDescent="0.25">
      <c r="A275" s="195">
        <v>43883</v>
      </c>
      <c r="B275" s="192">
        <v>0.36458333333333331</v>
      </c>
      <c r="C275" s="193">
        <v>0.375</v>
      </c>
      <c r="D275" s="194">
        <f t="shared" si="3"/>
        <v>15.000000000000027</v>
      </c>
      <c r="E275" s="189" t="s">
        <v>1297</v>
      </c>
      <c r="F275" s="190">
        <v>1</v>
      </c>
      <c r="G275" s="189" t="s">
        <v>1296</v>
      </c>
      <c r="H275" s="190" t="s">
        <v>479</v>
      </c>
      <c r="I275" s="190" t="s">
        <v>492</v>
      </c>
      <c r="J275" s="190" t="s">
        <v>481</v>
      </c>
    </row>
    <row r="276" spans="1:10" s="189" customFormat="1" hidden="1" x14ac:dyDescent="0.25">
      <c r="A276" s="195">
        <v>43883</v>
      </c>
      <c r="B276" s="192">
        <v>0.4375</v>
      </c>
      <c r="C276" s="193">
        <v>0.66666666666666663</v>
      </c>
      <c r="D276" s="194">
        <f t="shared" si="3"/>
        <v>329.99999999999994</v>
      </c>
      <c r="E276" s="189" t="s">
        <v>1298</v>
      </c>
      <c r="F276" s="190"/>
      <c r="G276" s="189" t="s">
        <v>1296</v>
      </c>
      <c r="H276" s="190"/>
      <c r="I276" s="190"/>
      <c r="J276" s="190"/>
    </row>
    <row r="277" spans="1:10" s="189" customFormat="1" hidden="1" x14ac:dyDescent="0.25">
      <c r="A277" s="195">
        <v>43883</v>
      </c>
      <c r="B277" s="192">
        <v>0.54166666666666663</v>
      </c>
      <c r="C277" s="193">
        <v>0.55555555555555558</v>
      </c>
      <c r="D277" s="194">
        <f t="shared" si="3"/>
        <v>20.000000000000089</v>
      </c>
      <c r="E277" s="189" t="s">
        <v>1299</v>
      </c>
      <c r="F277" s="190"/>
      <c r="G277" s="189" t="s">
        <v>516</v>
      </c>
      <c r="H277" s="190" t="s">
        <v>484</v>
      </c>
      <c r="I277" s="190" t="s">
        <v>1300</v>
      </c>
      <c r="J277" s="190" t="s">
        <v>481</v>
      </c>
    </row>
    <row r="278" spans="1:10" s="189" customFormat="1" ht="30" hidden="1" x14ac:dyDescent="0.25">
      <c r="A278" s="195">
        <v>43883</v>
      </c>
      <c r="B278" s="192">
        <v>0.60416666666666663</v>
      </c>
      <c r="C278" s="193">
        <v>0.66666666666666663</v>
      </c>
      <c r="D278" s="194">
        <f t="shared" si="3"/>
        <v>90</v>
      </c>
      <c r="E278" s="189" t="s">
        <v>1301</v>
      </c>
      <c r="F278" s="190"/>
      <c r="G278" s="189" t="s">
        <v>1232</v>
      </c>
      <c r="H278" s="190" t="s">
        <v>479</v>
      </c>
      <c r="I278" s="190" t="s">
        <v>480</v>
      </c>
      <c r="J278" s="190" t="s">
        <v>481</v>
      </c>
    </row>
    <row r="279" spans="1:10" s="189" customFormat="1" hidden="1" x14ac:dyDescent="0.25">
      <c r="A279" s="195">
        <v>43883</v>
      </c>
      <c r="B279" s="192">
        <v>0.70833333333333337</v>
      </c>
      <c r="C279" s="193">
        <v>0.71875</v>
      </c>
      <c r="D279" s="194">
        <f t="shared" si="3"/>
        <v>14.999999999999947</v>
      </c>
      <c r="E279" s="189" t="s">
        <v>1302</v>
      </c>
      <c r="F279" s="190">
        <v>1</v>
      </c>
      <c r="G279" s="189" t="s">
        <v>533</v>
      </c>
      <c r="H279" s="190" t="s">
        <v>479</v>
      </c>
      <c r="I279" s="190" t="s">
        <v>489</v>
      </c>
      <c r="J279" s="190" t="s">
        <v>481</v>
      </c>
    </row>
    <row r="280" spans="1:10" s="189" customFormat="1" hidden="1" x14ac:dyDescent="0.25">
      <c r="A280" s="195">
        <v>43883</v>
      </c>
      <c r="B280" s="192">
        <v>0.2638888888888889</v>
      </c>
      <c r="C280" s="193">
        <v>0.32291666666666669</v>
      </c>
      <c r="D280" s="194">
        <f>(IF(C280&gt;B280, C280-B280, 1-B280+C280))*24*60</f>
        <v>85.000000000000014</v>
      </c>
      <c r="E280" s="189" t="s">
        <v>1303</v>
      </c>
      <c r="F280" s="190"/>
      <c r="G280" s="189" t="s">
        <v>596</v>
      </c>
      <c r="H280" s="190" t="s">
        <v>507</v>
      </c>
      <c r="I280" s="190" t="s">
        <v>531</v>
      </c>
      <c r="J280" s="190" t="s">
        <v>481</v>
      </c>
    </row>
    <row r="281" spans="1:10" s="189" customFormat="1" ht="30" x14ac:dyDescent="0.25">
      <c r="A281" s="195">
        <v>43883</v>
      </c>
      <c r="B281" s="192"/>
      <c r="C281" s="193"/>
      <c r="D281" s="194" t="s">
        <v>950</v>
      </c>
      <c r="E281" s="189" t="s">
        <v>958</v>
      </c>
      <c r="F281" s="190"/>
      <c r="G281" s="189" t="s">
        <v>959</v>
      </c>
      <c r="H281" s="190" t="s">
        <v>507</v>
      </c>
      <c r="I281" s="190" t="s">
        <v>633</v>
      </c>
      <c r="J281" s="190" t="s">
        <v>427</v>
      </c>
    </row>
    <row r="282" spans="1:10" s="189" customFormat="1" ht="30" hidden="1" x14ac:dyDescent="0.25">
      <c r="A282" s="195">
        <v>43883</v>
      </c>
      <c r="B282" s="192">
        <v>0.5</v>
      </c>
      <c r="C282" s="193">
        <v>0.56944444444444442</v>
      </c>
      <c r="D282" s="194">
        <f>(IF(C282&gt;B282, C282-B282, 1-B282+C282))*24*60</f>
        <v>99.999999999999972</v>
      </c>
      <c r="E282" s="189" t="s">
        <v>1304</v>
      </c>
      <c r="F282" s="190"/>
      <c r="G282" s="189" t="s">
        <v>1305</v>
      </c>
      <c r="H282" s="190" t="s">
        <v>507</v>
      </c>
      <c r="I282" s="190" t="s">
        <v>633</v>
      </c>
      <c r="J282" s="190" t="s">
        <v>481</v>
      </c>
    </row>
    <row r="283" spans="1:10" s="189" customFormat="1" hidden="1" x14ac:dyDescent="0.25">
      <c r="A283" s="195">
        <v>43883</v>
      </c>
      <c r="B283" s="192">
        <v>0.83680555555555547</v>
      </c>
      <c r="C283" s="193">
        <v>0.85416666666666663</v>
      </c>
      <c r="D283" s="194">
        <f>(IF(C283&gt;B283, C283-B283, 1-B283+C283))*24*60</f>
        <v>25.000000000000071</v>
      </c>
      <c r="E283" s="189" t="s">
        <v>1306</v>
      </c>
      <c r="F283" s="190">
        <v>1</v>
      </c>
      <c r="G283" s="189" t="s">
        <v>943</v>
      </c>
      <c r="H283" s="190" t="s">
        <v>513</v>
      </c>
      <c r="I283" s="190" t="s">
        <v>620</v>
      </c>
      <c r="J283" s="190" t="s">
        <v>481</v>
      </c>
    </row>
    <row r="284" spans="1:10" s="189" customFormat="1" hidden="1" x14ac:dyDescent="0.25">
      <c r="A284" s="195">
        <v>43883</v>
      </c>
      <c r="B284" s="192">
        <v>0.92013888888888884</v>
      </c>
      <c r="C284" s="193">
        <v>0.93055555555555547</v>
      </c>
      <c r="D284" s="194">
        <f>(IF(C284&gt;B284, C284-B284, 1-B284+C284))*24*60</f>
        <v>14.999999999999947</v>
      </c>
      <c r="E284" s="189" t="s">
        <v>1307</v>
      </c>
      <c r="F284" s="190">
        <v>1</v>
      </c>
      <c r="G284" s="189" t="s">
        <v>943</v>
      </c>
      <c r="H284" s="190" t="s">
        <v>513</v>
      </c>
      <c r="I284" s="190" t="s">
        <v>550</v>
      </c>
      <c r="J284" s="190" t="s">
        <v>481</v>
      </c>
    </row>
    <row r="285" spans="1:10" s="189" customFormat="1" hidden="1" x14ac:dyDescent="0.25">
      <c r="A285" s="195">
        <v>43883</v>
      </c>
      <c r="B285" s="192">
        <v>0.96180555555555547</v>
      </c>
      <c r="C285" s="193">
        <v>0.97916666666666663</v>
      </c>
      <c r="D285" s="194">
        <f>(IF(C285&gt;B285, C285-B285, 1-B285+C285))*24*60</f>
        <v>25.000000000000071</v>
      </c>
      <c r="E285" s="189" t="s">
        <v>737</v>
      </c>
      <c r="F285" s="190">
        <v>1</v>
      </c>
      <c r="G285" s="189" t="s">
        <v>943</v>
      </c>
      <c r="H285" s="190" t="s">
        <v>479</v>
      </c>
      <c r="I285" s="190" t="s">
        <v>480</v>
      </c>
      <c r="J285" s="190" t="s">
        <v>481</v>
      </c>
    </row>
    <row r="286" spans="1:10" s="189" customFormat="1" hidden="1" x14ac:dyDescent="0.25">
      <c r="A286" s="195">
        <v>43883</v>
      </c>
      <c r="B286" s="192">
        <v>0.4861111111111111</v>
      </c>
      <c r="C286" s="193">
        <v>0.49305555555555558</v>
      </c>
      <c r="D286" s="194">
        <f>(IF(C286&gt;B286, C286-B286, 1-B286+C286))*24*60</f>
        <v>10.000000000000044</v>
      </c>
      <c r="E286" s="189" t="s">
        <v>1308</v>
      </c>
      <c r="F286" s="190"/>
      <c r="G286" s="189" t="s">
        <v>943</v>
      </c>
      <c r="H286" s="190" t="s">
        <v>513</v>
      </c>
      <c r="I286" s="190" t="s">
        <v>514</v>
      </c>
      <c r="J286" s="190" t="s">
        <v>481</v>
      </c>
    </row>
    <row r="287" spans="1:10" s="189" customFormat="1" hidden="1" x14ac:dyDescent="0.25">
      <c r="A287" s="195">
        <v>43884</v>
      </c>
      <c r="B287" s="192">
        <v>0.29166666666666669</v>
      </c>
      <c r="C287" s="193">
        <v>0.2986111111111111</v>
      </c>
      <c r="D287" s="194">
        <f t="shared" si="3"/>
        <v>9.9999999999999645</v>
      </c>
      <c r="E287" s="189" t="s">
        <v>1309</v>
      </c>
      <c r="F287" s="190"/>
      <c r="G287" s="189" t="s">
        <v>530</v>
      </c>
      <c r="H287" s="190" t="s">
        <v>513</v>
      </c>
      <c r="I287" s="190" t="s">
        <v>550</v>
      </c>
      <c r="J287" s="190" t="s">
        <v>481</v>
      </c>
    </row>
    <row r="288" spans="1:10" s="189" customFormat="1" hidden="1" x14ac:dyDescent="0.25">
      <c r="A288" s="195">
        <v>43884</v>
      </c>
      <c r="B288" s="192">
        <v>0.35416666666666669</v>
      </c>
      <c r="C288" s="193">
        <v>0.5625</v>
      </c>
      <c r="D288" s="194">
        <f t="shared" si="3"/>
        <v>300</v>
      </c>
      <c r="E288" s="189" t="s">
        <v>1310</v>
      </c>
      <c r="F288" s="190">
        <v>1</v>
      </c>
      <c r="G288" s="189" t="s">
        <v>1232</v>
      </c>
      <c r="H288" s="190"/>
      <c r="I288" s="190"/>
      <c r="J288" s="190"/>
    </row>
    <row r="289" spans="1:11" s="189" customFormat="1" hidden="1" x14ac:dyDescent="0.25">
      <c r="A289" s="195">
        <v>43884</v>
      </c>
      <c r="B289" s="192">
        <v>0.29166666666666669</v>
      </c>
      <c r="C289" s="193">
        <v>0.70833333333333337</v>
      </c>
      <c r="D289" s="194">
        <f t="shared" si="3"/>
        <v>600</v>
      </c>
      <c r="E289" s="189" t="s">
        <v>1294</v>
      </c>
      <c r="F289" s="190"/>
      <c r="G289" s="189" t="s">
        <v>486</v>
      </c>
      <c r="H289" s="190"/>
      <c r="I289" s="190"/>
      <c r="J289" s="190"/>
      <c r="K289" s="189" t="s">
        <v>1098</v>
      </c>
    </row>
    <row r="290" spans="1:11" s="189" customFormat="1" hidden="1" x14ac:dyDescent="0.25">
      <c r="A290" s="195">
        <v>43884</v>
      </c>
      <c r="B290" s="192">
        <v>0.27083333333333331</v>
      </c>
      <c r="C290" s="193">
        <v>0.33333333333333331</v>
      </c>
      <c r="D290" s="194">
        <f t="shared" si="3"/>
        <v>90</v>
      </c>
      <c r="E290" s="189" t="s">
        <v>1311</v>
      </c>
      <c r="F290" s="190"/>
      <c r="G290" s="189" t="s">
        <v>1312</v>
      </c>
      <c r="H290" s="190" t="s">
        <v>484</v>
      </c>
      <c r="I290" s="190" t="s">
        <v>492</v>
      </c>
      <c r="J290" s="190" t="s">
        <v>499</v>
      </c>
    </row>
    <row r="291" spans="1:11" s="189" customFormat="1" hidden="1" x14ac:dyDescent="0.25">
      <c r="A291" s="195">
        <v>43884</v>
      </c>
      <c r="B291" s="192">
        <v>0.625</v>
      </c>
      <c r="C291" s="193">
        <v>0.63888888888888895</v>
      </c>
      <c r="D291" s="194">
        <f>(IF(C291&gt;B291, C291-B291, 1-B291+C291))*24*60</f>
        <v>20.000000000000089</v>
      </c>
      <c r="E291" s="189" t="s">
        <v>1313</v>
      </c>
      <c r="F291" s="190"/>
      <c r="G291" s="189" t="s">
        <v>640</v>
      </c>
      <c r="H291" s="190" t="s">
        <v>498</v>
      </c>
      <c r="I291" s="190" t="s">
        <v>498</v>
      </c>
      <c r="J291" s="190" t="s">
        <v>481</v>
      </c>
    </row>
    <row r="292" spans="1:11" s="189" customFormat="1" hidden="1" x14ac:dyDescent="0.25">
      <c r="A292" s="195">
        <v>43884</v>
      </c>
      <c r="B292" s="192">
        <v>0.90277777777777779</v>
      </c>
      <c r="C292" s="193">
        <v>0</v>
      </c>
      <c r="D292" s="194">
        <f>(IF(C292&gt;B292, C292-B292, 1-B292+C292))*24*60</f>
        <v>139.99999999999997</v>
      </c>
      <c r="E292" s="189" t="s">
        <v>960</v>
      </c>
      <c r="F292" s="190"/>
      <c r="G292" s="189" t="s">
        <v>943</v>
      </c>
      <c r="H292" s="190" t="s">
        <v>479</v>
      </c>
      <c r="I292" s="190" t="s">
        <v>492</v>
      </c>
      <c r="J292" s="190" t="s">
        <v>427</v>
      </c>
    </row>
    <row r="293" spans="1:11" s="189" customFormat="1" hidden="1" x14ac:dyDescent="0.25">
      <c r="A293" s="195">
        <v>43884</v>
      </c>
      <c r="B293" s="192">
        <v>0.77777777777777779</v>
      </c>
      <c r="C293" s="193">
        <v>0.80555555555555547</v>
      </c>
      <c r="D293" s="194">
        <f>(IF(C293&gt;B293, C293-B293, 1-B293+C293))*24*60</f>
        <v>39.999999999999858</v>
      </c>
      <c r="E293" s="189" t="s">
        <v>1314</v>
      </c>
      <c r="F293" s="190"/>
      <c r="G293" s="189" t="s">
        <v>943</v>
      </c>
      <c r="H293" s="190" t="s">
        <v>556</v>
      </c>
      <c r="I293" s="190" t="s">
        <v>489</v>
      </c>
      <c r="J293" s="190" t="s">
        <v>481</v>
      </c>
    </row>
    <row r="294" spans="1:11" s="189" customFormat="1" ht="30" x14ac:dyDescent="0.25">
      <c r="A294" s="195">
        <v>43884</v>
      </c>
      <c r="B294" s="192">
        <v>0.25</v>
      </c>
      <c r="C294" s="193">
        <v>0.83333333333333337</v>
      </c>
      <c r="D294" s="194">
        <f>(IF(C294&gt;B294, C294-B294, 1-B294+C294))*24*60</f>
        <v>840</v>
      </c>
      <c r="E294" s="189" t="s">
        <v>961</v>
      </c>
      <c r="F294" s="190"/>
      <c r="G294" s="189" t="s">
        <v>962</v>
      </c>
      <c r="H294" s="190" t="s">
        <v>507</v>
      </c>
      <c r="I294" s="190" t="s">
        <v>633</v>
      </c>
      <c r="J294" s="190" t="s">
        <v>427</v>
      </c>
    </row>
    <row r="295" spans="1:11" s="189" customFormat="1" hidden="1" x14ac:dyDescent="0.25">
      <c r="A295" s="195">
        <v>43885</v>
      </c>
      <c r="B295" s="192">
        <v>0.30208333333333331</v>
      </c>
      <c r="C295" s="193">
        <v>0.3125</v>
      </c>
      <c r="D295" s="194">
        <f t="shared" si="3"/>
        <v>15.000000000000027</v>
      </c>
      <c r="E295" s="189" t="s">
        <v>1315</v>
      </c>
      <c r="F295" s="190"/>
      <c r="G295" s="189" t="s">
        <v>530</v>
      </c>
      <c r="H295" s="190" t="s">
        <v>479</v>
      </c>
      <c r="I295" s="190" t="s">
        <v>480</v>
      </c>
      <c r="J295" s="190" t="s">
        <v>481</v>
      </c>
    </row>
    <row r="296" spans="1:11" s="189" customFormat="1" hidden="1" x14ac:dyDescent="0.25">
      <c r="A296" s="195">
        <v>43885</v>
      </c>
      <c r="B296" s="192">
        <v>0.45833333333333331</v>
      </c>
      <c r="C296" s="193">
        <v>0.5625</v>
      </c>
      <c r="D296" s="194">
        <f t="shared" si="3"/>
        <v>150.00000000000003</v>
      </c>
      <c r="E296" s="189" t="s">
        <v>1059</v>
      </c>
      <c r="F296" s="190"/>
      <c r="G296" s="189" t="s">
        <v>516</v>
      </c>
      <c r="H296" s="190" t="s">
        <v>479</v>
      </c>
      <c r="I296" s="190" t="s">
        <v>492</v>
      </c>
      <c r="J296" s="190" t="s">
        <v>499</v>
      </c>
    </row>
    <row r="297" spans="1:11" s="189" customFormat="1" ht="30" hidden="1" x14ac:dyDescent="0.25">
      <c r="A297" s="195">
        <v>43885</v>
      </c>
      <c r="B297" s="192">
        <v>0.35416666666666669</v>
      </c>
      <c r="C297" s="193">
        <v>0.4375</v>
      </c>
      <c r="D297" s="194">
        <f t="shared" si="3"/>
        <v>119.99999999999997</v>
      </c>
      <c r="E297" s="189" t="s">
        <v>1316</v>
      </c>
      <c r="F297" s="190"/>
      <c r="G297" s="189" t="s">
        <v>1317</v>
      </c>
      <c r="H297" s="190" t="s">
        <v>556</v>
      </c>
      <c r="I297" s="190" t="s">
        <v>489</v>
      </c>
      <c r="J297" s="190" t="s">
        <v>481</v>
      </c>
    </row>
    <row r="298" spans="1:11" s="189" customFormat="1" hidden="1" x14ac:dyDescent="0.25">
      <c r="A298" s="195">
        <v>43885</v>
      </c>
      <c r="B298" s="192">
        <v>0.3125</v>
      </c>
      <c r="C298" s="193">
        <v>0.32291666666666669</v>
      </c>
      <c r="D298" s="194">
        <f t="shared" si="3"/>
        <v>15.000000000000027</v>
      </c>
      <c r="E298" s="189" t="s">
        <v>1318</v>
      </c>
      <c r="F298" s="190"/>
      <c r="G298" s="189" t="s">
        <v>964</v>
      </c>
      <c r="H298" s="190" t="s">
        <v>484</v>
      </c>
      <c r="I298" s="190" t="s">
        <v>489</v>
      </c>
      <c r="J298" s="190" t="s">
        <v>481</v>
      </c>
    </row>
    <row r="299" spans="1:11" s="189" customFormat="1" hidden="1" x14ac:dyDescent="0.25">
      <c r="A299" s="195">
        <v>43885</v>
      </c>
      <c r="B299" s="192">
        <v>0.27777777777777779</v>
      </c>
      <c r="C299" s="193">
        <v>0.2986111111111111</v>
      </c>
      <c r="D299" s="194">
        <f t="shared" si="3"/>
        <v>29.999999999999972</v>
      </c>
      <c r="E299" s="189" t="s">
        <v>963</v>
      </c>
      <c r="F299" s="190"/>
      <c r="G299" s="189" t="s">
        <v>964</v>
      </c>
      <c r="H299" s="190" t="s">
        <v>479</v>
      </c>
      <c r="I299" s="190" t="s">
        <v>492</v>
      </c>
      <c r="J299" s="190" t="s">
        <v>427</v>
      </c>
    </row>
    <row r="300" spans="1:11" s="189" customFormat="1" ht="30" hidden="1" x14ac:dyDescent="0.25">
      <c r="A300" s="195">
        <v>43885</v>
      </c>
      <c r="B300" s="192">
        <v>0.375</v>
      </c>
      <c r="C300" s="193">
        <v>0.41666666666666669</v>
      </c>
      <c r="D300" s="194">
        <f t="shared" si="3"/>
        <v>60.000000000000028</v>
      </c>
      <c r="E300" s="189" t="s">
        <v>965</v>
      </c>
      <c r="F300" s="190"/>
      <c r="G300" s="189" t="s">
        <v>966</v>
      </c>
      <c r="H300" s="190" t="s">
        <v>513</v>
      </c>
      <c r="I300" s="190" t="s">
        <v>514</v>
      </c>
      <c r="J300" s="190" t="s">
        <v>427</v>
      </c>
    </row>
    <row r="301" spans="1:11" s="189" customFormat="1" hidden="1" x14ac:dyDescent="0.25">
      <c r="A301" s="195">
        <v>43885</v>
      </c>
      <c r="B301" s="192">
        <v>0.27083333333333331</v>
      </c>
      <c r="C301" s="193">
        <v>0.3125</v>
      </c>
      <c r="D301" s="194">
        <f t="shared" si="3"/>
        <v>60.000000000000028</v>
      </c>
      <c r="E301" s="189" t="s">
        <v>1319</v>
      </c>
      <c r="F301" s="190"/>
      <c r="G301" s="189" t="s">
        <v>1320</v>
      </c>
      <c r="H301" s="190" t="s">
        <v>513</v>
      </c>
      <c r="I301" s="190" t="s">
        <v>550</v>
      </c>
      <c r="J301" s="190" t="s">
        <v>481</v>
      </c>
    </row>
    <row r="302" spans="1:11" s="189" customFormat="1" hidden="1" x14ac:dyDescent="0.25">
      <c r="A302" s="195">
        <v>43885</v>
      </c>
      <c r="B302" s="192">
        <v>0.29166666666666669</v>
      </c>
      <c r="C302" s="193">
        <v>0.70833333333333337</v>
      </c>
      <c r="D302" s="194">
        <f t="shared" si="3"/>
        <v>600</v>
      </c>
      <c r="E302" s="189" t="s">
        <v>1188</v>
      </c>
      <c r="F302" s="190"/>
      <c r="G302" s="189" t="s">
        <v>1321</v>
      </c>
      <c r="H302" s="190" t="s">
        <v>1322</v>
      </c>
      <c r="I302" s="190"/>
      <c r="J302" s="190"/>
      <c r="K302" s="189" t="s">
        <v>1098</v>
      </c>
    </row>
    <row r="303" spans="1:11" s="189" customFormat="1" hidden="1" x14ac:dyDescent="0.25">
      <c r="A303" s="195">
        <v>43885</v>
      </c>
      <c r="B303" s="192">
        <v>0.42708333333333331</v>
      </c>
      <c r="C303" s="193">
        <v>0.54166666666666663</v>
      </c>
      <c r="D303" s="194">
        <f t="shared" si="3"/>
        <v>164.99999999999997</v>
      </c>
      <c r="E303" s="189" t="s">
        <v>1323</v>
      </c>
      <c r="F303" s="190"/>
      <c r="G303" s="189" t="s">
        <v>796</v>
      </c>
      <c r="H303" s="190" t="s">
        <v>484</v>
      </c>
      <c r="I303" s="190" t="s">
        <v>492</v>
      </c>
      <c r="J303" s="190" t="s">
        <v>499</v>
      </c>
    </row>
    <row r="304" spans="1:11" s="189" customFormat="1" hidden="1" x14ac:dyDescent="0.25">
      <c r="A304" s="195">
        <v>43885</v>
      </c>
      <c r="B304" s="192">
        <v>0.625</v>
      </c>
      <c r="C304" s="193">
        <v>0.64583333333333337</v>
      </c>
      <c r="D304" s="194">
        <f t="shared" si="3"/>
        <v>30.000000000000053</v>
      </c>
      <c r="E304" s="189" t="s">
        <v>1324</v>
      </c>
      <c r="F304" s="190"/>
      <c r="G304" s="189" t="s">
        <v>1232</v>
      </c>
      <c r="H304" s="190" t="s">
        <v>484</v>
      </c>
      <c r="I304" s="190" t="s">
        <v>489</v>
      </c>
      <c r="J304" s="190" t="s">
        <v>481</v>
      </c>
    </row>
    <row r="305" spans="1:11" s="189" customFormat="1" ht="30" hidden="1" x14ac:dyDescent="0.25">
      <c r="A305" s="195">
        <v>43885</v>
      </c>
      <c r="B305" s="192">
        <v>0.35416666666666669</v>
      </c>
      <c r="C305" s="193">
        <v>0.375</v>
      </c>
      <c r="D305" s="194">
        <f t="shared" ref="D305:D310" si="4">(IF(C305&gt;B305, C305-B305, 1-B305+C305))*24*60</f>
        <v>29.999999999999972</v>
      </c>
      <c r="E305" s="189" t="s">
        <v>1325</v>
      </c>
      <c r="F305" s="190"/>
      <c r="G305" s="189" t="s">
        <v>720</v>
      </c>
      <c r="H305" s="190" t="s">
        <v>498</v>
      </c>
      <c r="I305" s="190" t="s">
        <v>498</v>
      </c>
      <c r="J305" s="190" t="s">
        <v>481</v>
      </c>
    </row>
    <row r="306" spans="1:11" s="189" customFormat="1" hidden="1" x14ac:dyDescent="0.25">
      <c r="A306" s="195">
        <v>43885</v>
      </c>
      <c r="B306" s="192">
        <v>0.38194444444444442</v>
      </c>
      <c r="C306" s="193">
        <v>0.3923611111111111</v>
      </c>
      <c r="D306" s="194">
        <f t="shared" si="4"/>
        <v>15.000000000000027</v>
      </c>
      <c r="E306" s="189" t="s">
        <v>1127</v>
      </c>
      <c r="F306" s="190"/>
      <c r="G306" s="189" t="s">
        <v>625</v>
      </c>
      <c r="H306" s="190" t="s">
        <v>498</v>
      </c>
      <c r="I306" s="190" t="s">
        <v>498</v>
      </c>
      <c r="J306" s="190" t="s">
        <v>481</v>
      </c>
    </row>
    <row r="307" spans="1:11" s="189" customFormat="1" hidden="1" x14ac:dyDescent="0.25">
      <c r="A307" s="195">
        <v>43885</v>
      </c>
      <c r="B307" s="192">
        <v>0.39583333333333331</v>
      </c>
      <c r="C307" s="193">
        <v>0.5625</v>
      </c>
      <c r="D307" s="194">
        <f t="shared" si="4"/>
        <v>240</v>
      </c>
      <c r="E307" s="189" t="s">
        <v>1326</v>
      </c>
      <c r="F307" s="190"/>
      <c r="G307" s="189" t="s">
        <v>1327</v>
      </c>
      <c r="H307" s="190" t="s">
        <v>498</v>
      </c>
      <c r="I307" s="190" t="s">
        <v>1328</v>
      </c>
      <c r="J307" s="190" t="s">
        <v>481</v>
      </c>
    </row>
    <row r="308" spans="1:11" s="189" customFormat="1" ht="30" hidden="1" x14ac:dyDescent="0.25">
      <c r="A308" s="195">
        <v>43885</v>
      </c>
      <c r="B308" s="192">
        <v>0.58333333333333337</v>
      </c>
      <c r="C308" s="193">
        <v>0.72916666666666663</v>
      </c>
      <c r="D308" s="194">
        <f t="shared" si="4"/>
        <v>209.99999999999989</v>
      </c>
      <c r="E308" s="189" t="s">
        <v>961</v>
      </c>
      <c r="F308" s="190"/>
      <c r="G308" s="189" t="s">
        <v>1329</v>
      </c>
      <c r="H308" s="190" t="s">
        <v>507</v>
      </c>
      <c r="I308" s="190" t="s">
        <v>531</v>
      </c>
      <c r="J308" s="190" t="s">
        <v>481</v>
      </c>
      <c r="K308" s="189" t="s">
        <v>1112</v>
      </c>
    </row>
    <row r="309" spans="1:11" s="189" customFormat="1" hidden="1" x14ac:dyDescent="0.25">
      <c r="A309" s="195">
        <v>43885</v>
      </c>
      <c r="B309" s="192">
        <v>8.3333333333333329E-2</v>
      </c>
      <c r="C309" s="193">
        <v>9.375E-2</v>
      </c>
      <c r="D309" s="194">
        <f t="shared" si="4"/>
        <v>15.000000000000007</v>
      </c>
      <c r="E309" s="189" t="s">
        <v>881</v>
      </c>
      <c r="F309" s="190"/>
      <c r="G309" s="189" t="s">
        <v>943</v>
      </c>
      <c r="H309" s="190" t="s">
        <v>513</v>
      </c>
      <c r="I309" s="190" t="s">
        <v>550</v>
      </c>
      <c r="J309" s="190" t="s">
        <v>427</v>
      </c>
    </row>
    <row r="310" spans="1:11" s="189" customFormat="1" hidden="1" x14ac:dyDescent="0.25">
      <c r="A310" s="195">
        <v>43885</v>
      </c>
      <c r="B310" s="192">
        <v>4.1666666666666664E-2</v>
      </c>
      <c r="C310" s="193">
        <v>5.2083333333333336E-2</v>
      </c>
      <c r="D310" s="194">
        <f t="shared" si="4"/>
        <v>15.000000000000007</v>
      </c>
      <c r="E310" s="189" t="s">
        <v>1330</v>
      </c>
      <c r="F310" s="190"/>
      <c r="G310" s="189" t="s">
        <v>943</v>
      </c>
      <c r="H310" s="190" t="s">
        <v>507</v>
      </c>
      <c r="I310" s="190" t="s">
        <v>527</v>
      </c>
      <c r="J310" s="190" t="s">
        <v>481</v>
      </c>
    </row>
    <row r="311" spans="1:11" s="189" customFormat="1" hidden="1" x14ac:dyDescent="0.25">
      <c r="A311" s="195">
        <v>43886</v>
      </c>
      <c r="B311" s="192">
        <v>0.35416666666666669</v>
      </c>
      <c r="C311" s="193">
        <v>0.39583333333333331</v>
      </c>
      <c r="D311" s="194">
        <f t="shared" si="3"/>
        <v>59.999999999999943</v>
      </c>
      <c r="E311" s="189" t="s">
        <v>1331</v>
      </c>
      <c r="F311" s="190"/>
      <c r="G311" s="189" t="s">
        <v>1296</v>
      </c>
      <c r="H311" s="190" t="s">
        <v>484</v>
      </c>
      <c r="I311" s="190" t="s">
        <v>492</v>
      </c>
      <c r="J311" s="190" t="s">
        <v>481</v>
      </c>
    </row>
    <row r="312" spans="1:11" s="189" customFormat="1" hidden="1" x14ac:dyDescent="0.25">
      <c r="A312" s="195">
        <v>43886</v>
      </c>
      <c r="B312" s="192">
        <v>0.35416666666666669</v>
      </c>
      <c r="C312" s="193">
        <v>0.38541666666666669</v>
      </c>
      <c r="D312" s="194">
        <f t="shared" si="3"/>
        <v>45</v>
      </c>
      <c r="E312" s="189" t="s">
        <v>1332</v>
      </c>
      <c r="F312" s="190"/>
      <c r="G312" s="189" t="s">
        <v>609</v>
      </c>
      <c r="H312" s="190" t="s">
        <v>513</v>
      </c>
      <c r="I312" s="190" t="s">
        <v>514</v>
      </c>
      <c r="J312" s="190" t="s">
        <v>481</v>
      </c>
    </row>
    <row r="313" spans="1:11" s="189" customFormat="1" hidden="1" x14ac:dyDescent="0.25">
      <c r="A313" s="195">
        <v>43886</v>
      </c>
      <c r="B313" s="192">
        <v>0.61805555555555558</v>
      </c>
      <c r="C313" s="193">
        <v>0.64583333333333337</v>
      </c>
      <c r="D313" s="194">
        <f t="shared" si="3"/>
        <v>40.000000000000014</v>
      </c>
      <c r="E313" s="189" t="s">
        <v>1333</v>
      </c>
      <c r="F313" s="190"/>
      <c r="G313" s="189" t="s">
        <v>1258</v>
      </c>
      <c r="H313" s="190" t="s">
        <v>513</v>
      </c>
      <c r="I313" s="190" t="s">
        <v>620</v>
      </c>
      <c r="J313" s="190" t="s">
        <v>481</v>
      </c>
    </row>
    <row r="314" spans="1:11" s="189" customFormat="1" hidden="1" x14ac:dyDescent="0.25">
      <c r="A314" s="195">
        <v>43886</v>
      </c>
      <c r="B314" s="192">
        <v>0.66666666666666663</v>
      </c>
      <c r="C314" s="193">
        <v>0.6875</v>
      </c>
      <c r="D314" s="194">
        <f t="shared" si="3"/>
        <v>30.000000000000053</v>
      </c>
      <c r="E314" s="189" t="s">
        <v>1334</v>
      </c>
      <c r="F314" s="190"/>
      <c r="G314" s="189" t="s">
        <v>1335</v>
      </c>
      <c r="H314" s="190" t="s">
        <v>484</v>
      </c>
      <c r="I314" s="190" t="s">
        <v>480</v>
      </c>
      <c r="J314" s="190" t="s">
        <v>481</v>
      </c>
    </row>
    <row r="315" spans="1:11" s="189" customFormat="1" hidden="1" x14ac:dyDescent="0.25">
      <c r="A315" s="195">
        <v>43886</v>
      </c>
      <c r="B315" s="192">
        <v>0.27083333333333331</v>
      </c>
      <c r="C315" s="193">
        <v>0.5625</v>
      </c>
      <c r="D315" s="194">
        <f t="shared" si="3"/>
        <v>420</v>
      </c>
      <c r="E315" s="189" t="s">
        <v>1188</v>
      </c>
      <c r="F315" s="190"/>
      <c r="G315" s="189" t="s">
        <v>1037</v>
      </c>
      <c r="H315" s="190"/>
      <c r="I315" s="190"/>
      <c r="J315" s="190"/>
      <c r="K315" s="189" t="s">
        <v>1098</v>
      </c>
    </row>
    <row r="316" spans="1:11" s="189" customFormat="1" ht="30" hidden="1" x14ac:dyDescent="0.25">
      <c r="A316" s="195">
        <v>43886</v>
      </c>
      <c r="B316" s="192">
        <v>0.29166666666666669</v>
      </c>
      <c r="C316" s="193">
        <v>0.64930555555555558</v>
      </c>
      <c r="D316" s="194">
        <f>(IF(C316&gt;B316, C316-B316, 1-B316+C316))*24*60</f>
        <v>515</v>
      </c>
      <c r="E316" s="189" t="s">
        <v>1336</v>
      </c>
      <c r="F316" s="190"/>
      <c r="G316" s="189" t="s">
        <v>1337</v>
      </c>
      <c r="H316" s="190" t="s">
        <v>498</v>
      </c>
      <c r="I316" s="190" t="s">
        <v>1328</v>
      </c>
      <c r="J316" s="190" t="s">
        <v>481</v>
      </c>
    </row>
    <row r="317" spans="1:11" s="189" customFormat="1" hidden="1" x14ac:dyDescent="0.25">
      <c r="A317" s="195">
        <v>43886</v>
      </c>
      <c r="B317" s="192">
        <v>0.66666666666666663</v>
      </c>
      <c r="C317" s="193">
        <v>0.68055555555555547</v>
      </c>
      <c r="D317" s="194">
        <f>(IF(C317&gt;B317, C317-B317, 1-B317+C317))*24*60</f>
        <v>19.999999999999929</v>
      </c>
      <c r="E317" s="189" t="s">
        <v>1338</v>
      </c>
      <c r="F317" s="190"/>
      <c r="G317" s="189" t="s">
        <v>596</v>
      </c>
      <c r="H317" s="190" t="s">
        <v>507</v>
      </c>
      <c r="I317" s="190" t="s">
        <v>570</v>
      </c>
      <c r="J317" s="190" t="s">
        <v>481</v>
      </c>
    </row>
    <row r="318" spans="1:11" s="189" customFormat="1" hidden="1" x14ac:dyDescent="0.25">
      <c r="A318" s="195">
        <v>43886</v>
      </c>
      <c r="B318" s="192">
        <v>0.4375</v>
      </c>
      <c r="C318" s="193">
        <v>0.47916666666666669</v>
      </c>
      <c r="D318" s="194">
        <f>(IF(C318&gt;B318, C318-B318, 1-B318+C318))*24*60</f>
        <v>60.000000000000028</v>
      </c>
      <c r="E318" s="189" t="s">
        <v>1339</v>
      </c>
      <c r="F318" s="190">
        <v>1</v>
      </c>
      <c r="G318" s="189" t="s">
        <v>625</v>
      </c>
      <c r="H318" s="190" t="s">
        <v>498</v>
      </c>
      <c r="I318" s="190" t="s">
        <v>498</v>
      </c>
      <c r="J318" s="190" t="s">
        <v>481</v>
      </c>
    </row>
    <row r="319" spans="1:11" s="189" customFormat="1" ht="30" hidden="1" x14ac:dyDescent="0.25">
      <c r="A319" s="195">
        <v>43886</v>
      </c>
      <c r="B319" s="192">
        <v>0.65625</v>
      </c>
      <c r="C319" s="193">
        <v>0.69097222222222221</v>
      </c>
      <c r="D319" s="194">
        <f>(IF(C319&gt;B319, C319-B319, 1-B319+C319))*24*60</f>
        <v>49.999999999999986</v>
      </c>
      <c r="E319" s="189" t="s">
        <v>1340</v>
      </c>
      <c r="F319" s="190"/>
      <c r="G319" s="189" t="s">
        <v>1341</v>
      </c>
      <c r="H319" s="190" t="s">
        <v>498</v>
      </c>
      <c r="I319" s="190" t="s">
        <v>498</v>
      </c>
      <c r="J319" s="190" t="s">
        <v>481</v>
      </c>
    </row>
    <row r="320" spans="1:11" s="189" customFormat="1" x14ac:dyDescent="0.25">
      <c r="A320" s="195">
        <v>43886</v>
      </c>
      <c r="B320" s="192">
        <v>0.95833333333333337</v>
      </c>
      <c r="C320" s="193">
        <v>7.6388888888888895E-2</v>
      </c>
      <c r="D320" s="194">
        <f>(IF(C320&gt;B320, C320-B320, 1-B320+C320))*24*60</f>
        <v>169.99999999999994</v>
      </c>
      <c r="E320" s="189" t="s">
        <v>935</v>
      </c>
      <c r="F320" s="190"/>
      <c r="H320" s="190" t="s">
        <v>507</v>
      </c>
      <c r="I320" s="190" t="s">
        <v>633</v>
      </c>
      <c r="J320" s="190" t="s">
        <v>427</v>
      </c>
    </row>
    <row r="321" spans="1:11 16384:16384" s="189" customFormat="1" hidden="1" x14ac:dyDescent="0.25">
      <c r="A321" s="195">
        <v>43887</v>
      </c>
      <c r="B321" s="192">
        <v>0.36805555555555558</v>
      </c>
      <c r="C321" s="193">
        <v>0.40625</v>
      </c>
      <c r="D321" s="194">
        <f t="shared" si="3"/>
        <v>54.999999999999964</v>
      </c>
      <c r="E321" s="189" t="s">
        <v>1342</v>
      </c>
      <c r="F321" s="190"/>
      <c r="G321" s="189" t="s">
        <v>1232</v>
      </c>
      <c r="H321" s="190" t="s">
        <v>484</v>
      </c>
      <c r="I321" s="190" t="s">
        <v>480</v>
      </c>
      <c r="J321" s="190" t="s">
        <v>481</v>
      </c>
    </row>
    <row r="322" spans="1:11 16384:16384" s="189" customFormat="1" hidden="1" x14ac:dyDescent="0.25">
      <c r="A322" s="195">
        <v>43887</v>
      </c>
      <c r="B322" s="192">
        <v>0.27083333333333331</v>
      </c>
      <c r="C322" s="193">
        <v>0.5625</v>
      </c>
      <c r="D322" s="194">
        <f t="shared" si="3"/>
        <v>420</v>
      </c>
      <c r="E322" s="189" t="s">
        <v>1188</v>
      </c>
      <c r="F322" s="190"/>
      <c r="G322" s="189" t="s">
        <v>1037</v>
      </c>
      <c r="H322" s="190"/>
      <c r="I322" s="190"/>
      <c r="J322" s="190"/>
      <c r="K322" s="189" t="s">
        <v>1098</v>
      </c>
    </row>
    <row r="323" spans="1:11 16384:16384" s="189" customFormat="1" hidden="1" x14ac:dyDescent="0.25">
      <c r="A323" s="195">
        <v>43887</v>
      </c>
      <c r="B323" s="192">
        <v>0.625</v>
      </c>
      <c r="C323" s="193">
        <v>0.64583333333333337</v>
      </c>
      <c r="D323" s="194">
        <f t="shared" si="3"/>
        <v>30.000000000000053</v>
      </c>
      <c r="E323" s="189" t="s">
        <v>1343</v>
      </c>
      <c r="F323" s="190"/>
      <c r="G323" s="189" t="s">
        <v>1258</v>
      </c>
      <c r="H323" s="190" t="s">
        <v>484</v>
      </c>
      <c r="I323" s="190" t="s">
        <v>480</v>
      </c>
      <c r="J323" s="190" t="s">
        <v>481</v>
      </c>
    </row>
    <row r="324" spans="1:11 16384:16384" s="189" customFormat="1" hidden="1" x14ac:dyDescent="0.25">
      <c r="A324" s="195">
        <v>43887</v>
      </c>
      <c r="B324" s="192">
        <v>0.44791666666666669</v>
      </c>
      <c r="C324" s="193">
        <v>0.71875</v>
      </c>
      <c r="D324" s="194">
        <f>(IF(C324&gt;B324, C324-B324, 1-B324+C324))*24*60</f>
        <v>390</v>
      </c>
      <c r="E324" s="189" t="s">
        <v>1344</v>
      </c>
      <c r="F324" s="190"/>
      <c r="G324" s="189" t="s">
        <v>1345</v>
      </c>
      <c r="H324" s="190" t="s">
        <v>498</v>
      </c>
      <c r="I324" s="190" t="s">
        <v>498</v>
      </c>
      <c r="J324" s="190" t="s">
        <v>481</v>
      </c>
    </row>
    <row r="325" spans="1:11 16384:16384" s="189" customFormat="1" hidden="1" x14ac:dyDescent="0.25">
      <c r="A325" s="195">
        <v>43887</v>
      </c>
      <c r="B325" s="192">
        <v>0.3611111111111111</v>
      </c>
      <c r="C325" s="193">
        <v>0.38541666666666669</v>
      </c>
      <c r="D325" s="194">
        <f>(IF(C325&gt;B325, C325-B325, 1-B325+C325))*24*60</f>
        <v>35.000000000000036</v>
      </c>
      <c r="E325" s="189" t="s">
        <v>1264</v>
      </c>
      <c r="F325" s="190"/>
      <c r="G325" s="189" t="s">
        <v>1074</v>
      </c>
      <c r="H325" s="190" t="s">
        <v>498</v>
      </c>
      <c r="I325" s="190" t="s">
        <v>498</v>
      </c>
      <c r="J325" s="190" t="s">
        <v>481</v>
      </c>
    </row>
    <row r="326" spans="1:11 16384:16384" x14ac:dyDescent="0.25">
      <c r="A326" s="172">
        <v>43887</v>
      </c>
      <c r="B326" s="115">
        <v>0</v>
      </c>
      <c r="C326" s="116">
        <v>8.3333333333333329E-2</v>
      </c>
      <c r="D326" s="122">
        <f>(IF(C326&gt;B326, C326-B326, 1-B326+C326))*24*60</f>
        <v>120</v>
      </c>
      <c r="E326" s="189" t="s">
        <v>935</v>
      </c>
      <c r="H326" s="190" t="s">
        <v>507</v>
      </c>
      <c r="I326" s="190" t="s">
        <v>633</v>
      </c>
      <c r="J326" s="190" t="s">
        <v>427</v>
      </c>
      <c r="XFD326" s="189"/>
    </row>
    <row r="327" spans="1:11 16384:16384" s="189" customFormat="1" hidden="1" x14ac:dyDescent="0.25">
      <c r="A327" s="195">
        <v>43888</v>
      </c>
      <c r="B327" s="192">
        <v>0.31944444444444448</v>
      </c>
      <c r="C327" s="193">
        <v>0.34027777777777773</v>
      </c>
      <c r="D327" s="194">
        <f t="shared" si="3"/>
        <v>29.999999999999893</v>
      </c>
      <c r="E327" s="189" t="s">
        <v>1346</v>
      </c>
      <c r="F327" s="190"/>
      <c r="G327" s="189" t="s">
        <v>609</v>
      </c>
      <c r="H327" s="190" t="s">
        <v>484</v>
      </c>
      <c r="I327" s="190" t="s">
        <v>480</v>
      </c>
      <c r="J327" s="190" t="s">
        <v>481</v>
      </c>
    </row>
    <row r="328" spans="1:11 16384:16384" s="189" customFormat="1" hidden="1" x14ac:dyDescent="0.25">
      <c r="A328" s="195">
        <v>43888</v>
      </c>
      <c r="B328" s="192">
        <v>0.39583333333333331</v>
      </c>
      <c r="C328" s="193">
        <v>0.54166666666666663</v>
      </c>
      <c r="D328" s="194">
        <f t="shared" si="3"/>
        <v>209.99999999999997</v>
      </c>
      <c r="E328" s="189" t="s">
        <v>1347</v>
      </c>
      <c r="F328" s="190"/>
      <c r="G328" s="189" t="s">
        <v>1348</v>
      </c>
      <c r="H328" s="190" t="s">
        <v>484</v>
      </c>
      <c r="I328" s="190" t="s">
        <v>492</v>
      </c>
      <c r="J328" s="190" t="s">
        <v>499</v>
      </c>
      <c r="K328" s="189" t="s">
        <v>1022</v>
      </c>
    </row>
    <row r="329" spans="1:11 16384:16384" s="189" customFormat="1" hidden="1" x14ac:dyDescent="0.25">
      <c r="A329" s="195">
        <v>43888</v>
      </c>
      <c r="B329" s="192">
        <v>0.375</v>
      </c>
      <c r="C329" s="193">
        <v>0.4375</v>
      </c>
      <c r="D329" s="194">
        <f t="shared" si="3"/>
        <v>90</v>
      </c>
      <c r="E329" s="189" t="s">
        <v>1349</v>
      </c>
      <c r="F329" s="190"/>
      <c r="G329" s="189" t="s">
        <v>1350</v>
      </c>
      <c r="H329" s="190" t="s">
        <v>495</v>
      </c>
      <c r="I329" s="190" t="s">
        <v>489</v>
      </c>
      <c r="J329" s="190" t="s">
        <v>481</v>
      </c>
    </row>
    <row r="330" spans="1:11 16384:16384" s="189" customFormat="1" hidden="1" x14ac:dyDescent="0.25">
      <c r="A330" s="195">
        <v>43888</v>
      </c>
      <c r="B330" s="192">
        <v>0.39583333333333331</v>
      </c>
      <c r="C330" s="193">
        <v>0.5625</v>
      </c>
      <c r="D330" s="194">
        <f t="shared" si="3"/>
        <v>240</v>
      </c>
      <c r="E330" s="189" t="s">
        <v>1351</v>
      </c>
      <c r="F330" s="190"/>
      <c r="G330" s="189" t="s">
        <v>1352</v>
      </c>
      <c r="H330" s="190" t="s">
        <v>495</v>
      </c>
      <c r="I330" s="190" t="s">
        <v>489</v>
      </c>
      <c r="J330" s="190" t="s">
        <v>481</v>
      </c>
    </row>
    <row r="331" spans="1:11 16384:16384" s="189" customFormat="1" hidden="1" x14ac:dyDescent="0.25">
      <c r="A331" s="195">
        <v>43888</v>
      </c>
      <c r="B331" s="192">
        <v>0.27083333333333331</v>
      </c>
      <c r="C331" s="193">
        <v>0.5625</v>
      </c>
      <c r="D331" s="194">
        <f t="shared" si="3"/>
        <v>420</v>
      </c>
      <c r="E331" s="189" t="s">
        <v>1188</v>
      </c>
      <c r="F331" s="190"/>
      <c r="G331" s="189" t="s">
        <v>1037</v>
      </c>
      <c r="H331" s="190"/>
      <c r="I331" s="190"/>
      <c r="J331" s="190"/>
      <c r="K331" s="189" t="s">
        <v>1098</v>
      </c>
    </row>
    <row r="332" spans="1:11 16384:16384" s="189" customFormat="1" ht="30" x14ac:dyDescent="0.25">
      <c r="A332" s="195">
        <v>43888</v>
      </c>
      <c r="B332" s="192">
        <v>0.3125</v>
      </c>
      <c r="C332" s="193">
        <v>0.47916666666666669</v>
      </c>
      <c r="D332" s="194">
        <f t="shared" ref="D332:D337" si="5">(IF(C332&gt;B332, C332-B332, 1-B332+C332))*24*60</f>
        <v>240</v>
      </c>
      <c r="E332" s="189" t="s">
        <v>967</v>
      </c>
      <c r="F332" s="190"/>
      <c r="G332" s="189" t="s">
        <v>968</v>
      </c>
      <c r="H332" s="190" t="s">
        <v>507</v>
      </c>
      <c r="I332" s="190" t="s">
        <v>633</v>
      </c>
      <c r="J332" s="190" t="s">
        <v>427</v>
      </c>
    </row>
    <row r="333" spans="1:11 16384:16384" s="189" customFormat="1" hidden="1" x14ac:dyDescent="0.25">
      <c r="A333" s="195">
        <v>43888</v>
      </c>
      <c r="B333" s="192">
        <v>0.47222222222222227</v>
      </c>
      <c r="C333" s="193">
        <v>0.48958333333333331</v>
      </c>
      <c r="D333" s="194">
        <f t="shared" si="5"/>
        <v>24.999999999999911</v>
      </c>
      <c r="E333" s="189" t="s">
        <v>1353</v>
      </c>
      <c r="F333" s="190"/>
      <c r="G333" s="189" t="s">
        <v>596</v>
      </c>
      <c r="H333" s="190" t="s">
        <v>507</v>
      </c>
      <c r="I333" s="190" t="s">
        <v>570</v>
      </c>
      <c r="J333" s="190" t="s">
        <v>481</v>
      </c>
      <c r="K333" s="189" t="s">
        <v>1112</v>
      </c>
    </row>
    <row r="334" spans="1:11 16384:16384" s="189" customFormat="1" ht="30" x14ac:dyDescent="0.25">
      <c r="A334" s="195">
        <v>43888</v>
      </c>
      <c r="B334" s="192">
        <v>0.54166666666666663</v>
      </c>
      <c r="C334" s="193">
        <v>0.61458333333333337</v>
      </c>
      <c r="D334" s="194">
        <f t="shared" si="5"/>
        <v>105.00000000000011</v>
      </c>
      <c r="E334" s="189" t="s">
        <v>969</v>
      </c>
      <c r="F334" s="190"/>
      <c r="H334" s="190" t="s">
        <v>507</v>
      </c>
      <c r="I334" s="190" t="s">
        <v>633</v>
      </c>
      <c r="J334" s="190" t="s">
        <v>427</v>
      </c>
    </row>
    <row r="335" spans="1:11 16384:16384" s="189" customFormat="1" hidden="1" x14ac:dyDescent="0.25">
      <c r="A335" s="195">
        <v>43888</v>
      </c>
      <c r="B335" s="192">
        <v>0.625</v>
      </c>
      <c r="C335" s="193">
        <v>0.63888888888888895</v>
      </c>
      <c r="D335" s="194">
        <f t="shared" si="5"/>
        <v>20.000000000000089</v>
      </c>
      <c r="E335" s="189" t="s">
        <v>1354</v>
      </c>
      <c r="F335" s="190"/>
      <c r="G335" s="189" t="s">
        <v>581</v>
      </c>
      <c r="H335" s="190" t="s">
        <v>498</v>
      </c>
      <c r="I335" s="190" t="s">
        <v>498</v>
      </c>
      <c r="J335" s="190" t="s">
        <v>481</v>
      </c>
    </row>
    <row r="336" spans="1:11 16384:16384" s="189" customFormat="1" hidden="1" x14ac:dyDescent="0.25">
      <c r="A336" s="195">
        <v>43888</v>
      </c>
      <c r="B336" s="192">
        <v>0.64236111111111105</v>
      </c>
      <c r="C336" s="193">
        <v>0.67708333333333337</v>
      </c>
      <c r="D336" s="194">
        <f t="shared" si="5"/>
        <v>50.000000000000142</v>
      </c>
      <c r="E336" s="189" t="s">
        <v>1355</v>
      </c>
      <c r="F336" s="190"/>
      <c r="G336" s="189" t="s">
        <v>581</v>
      </c>
      <c r="H336" s="190" t="s">
        <v>498</v>
      </c>
      <c r="I336" s="190" t="s">
        <v>498</v>
      </c>
      <c r="J336" s="190" t="s">
        <v>481</v>
      </c>
    </row>
    <row r="337" spans="1:10" s="189" customFormat="1" hidden="1" x14ac:dyDescent="0.25">
      <c r="A337" s="195">
        <v>43888</v>
      </c>
      <c r="B337" s="192">
        <v>0.78125</v>
      </c>
      <c r="C337" s="193">
        <v>0.82291666666666663</v>
      </c>
      <c r="D337" s="194">
        <f t="shared" si="5"/>
        <v>59.999999999999943</v>
      </c>
      <c r="E337" s="189" t="s">
        <v>1356</v>
      </c>
      <c r="F337" s="190"/>
      <c r="G337" s="189" t="s">
        <v>943</v>
      </c>
      <c r="H337" s="190" t="s">
        <v>498</v>
      </c>
      <c r="I337" s="190" t="s">
        <v>807</v>
      </c>
      <c r="J337" s="190" t="s">
        <v>481</v>
      </c>
    </row>
    <row r="338" spans="1:10" s="189" customFormat="1" hidden="1" x14ac:dyDescent="0.25">
      <c r="A338" s="195">
        <v>43889</v>
      </c>
      <c r="B338" s="192">
        <v>0.27083333333333331</v>
      </c>
      <c r="C338" s="193">
        <v>0.375</v>
      </c>
      <c r="D338" s="194">
        <f t="shared" si="3"/>
        <v>150.00000000000003</v>
      </c>
      <c r="E338" s="189" t="s">
        <v>1357</v>
      </c>
      <c r="F338" s="190"/>
      <c r="G338" s="189" t="s">
        <v>1358</v>
      </c>
      <c r="H338" s="190" t="s">
        <v>498</v>
      </c>
      <c r="I338" s="190" t="s">
        <v>498</v>
      </c>
      <c r="J338" s="190" t="s">
        <v>481</v>
      </c>
    </row>
    <row r="339" spans="1:10" s="189" customFormat="1" hidden="1" x14ac:dyDescent="0.25">
      <c r="A339" s="195">
        <v>43889</v>
      </c>
      <c r="B339" s="192">
        <v>0.27083333333333331</v>
      </c>
      <c r="C339" s="193">
        <v>0.4375</v>
      </c>
      <c r="D339" s="194">
        <f t="shared" si="3"/>
        <v>240</v>
      </c>
      <c r="E339" s="189" t="s">
        <v>1201</v>
      </c>
      <c r="F339" s="190"/>
      <c r="G339" s="189" t="s">
        <v>1359</v>
      </c>
      <c r="H339" s="190" t="s">
        <v>479</v>
      </c>
      <c r="I339" s="190" t="s">
        <v>489</v>
      </c>
      <c r="J339" s="190" t="s">
        <v>499</v>
      </c>
    </row>
    <row r="340" spans="1:10" s="189" customFormat="1" hidden="1" x14ac:dyDescent="0.25">
      <c r="A340" s="195">
        <v>43889</v>
      </c>
      <c r="B340" s="192">
        <v>0.52083333333333337</v>
      </c>
      <c r="C340" s="193">
        <v>0.625</v>
      </c>
      <c r="D340" s="194">
        <f t="shared" si="3"/>
        <v>149.99999999999994</v>
      </c>
      <c r="E340" s="189" t="s">
        <v>1360</v>
      </c>
      <c r="F340" s="190"/>
      <c r="G340" s="189" t="s">
        <v>1359</v>
      </c>
      <c r="H340" s="190" t="s">
        <v>556</v>
      </c>
      <c r="I340" s="190" t="s">
        <v>492</v>
      </c>
      <c r="J340" s="190" t="s">
        <v>499</v>
      </c>
    </row>
    <row r="341" spans="1:10" s="189" customFormat="1" hidden="1" x14ac:dyDescent="0.25">
      <c r="A341" s="195">
        <v>43889</v>
      </c>
      <c r="B341" s="192">
        <v>0.64583333333333337</v>
      </c>
      <c r="C341" s="193">
        <v>0.69791666666666663</v>
      </c>
      <c r="D341" s="194">
        <f t="shared" si="3"/>
        <v>74.999999999999886</v>
      </c>
      <c r="E341" s="189" t="s">
        <v>1361</v>
      </c>
      <c r="F341" s="190"/>
      <c r="G341" s="189" t="s">
        <v>1359</v>
      </c>
      <c r="H341" s="190" t="s">
        <v>479</v>
      </c>
      <c r="I341" s="190" t="s">
        <v>489</v>
      </c>
      <c r="J341" s="190" t="s">
        <v>499</v>
      </c>
    </row>
    <row r="342" spans="1:10" s="189" customFormat="1" hidden="1" x14ac:dyDescent="0.25">
      <c r="A342" s="195">
        <v>43889</v>
      </c>
      <c r="B342" s="192">
        <v>0.2638888888888889</v>
      </c>
      <c r="C342" s="193">
        <v>0.42708333333333331</v>
      </c>
      <c r="D342" s="194">
        <f t="shared" ref="D342:D361" si="6">(IF(C342&gt;B342, C342-B342, 1-B342+C342))*24*60</f>
        <v>234.99999999999997</v>
      </c>
      <c r="E342" s="189" t="s">
        <v>1362</v>
      </c>
      <c r="F342" s="190"/>
      <c r="G342" s="189" t="s">
        <v>1363</v>
      </c>
      <c r="H342" s="190" t="s">
        <v>507</v>
      </c>
      <c r="I342" s="190" t="s">
        <v>633</v>
      </c>
      <c r="J342" s="190" t="s">
        <v>481</v>
      </c>
    </row>
    <row r="343" spans="1:10" s="189" customFormat="1" hidden="1" x14ac:dyDescent="0.25">
      <c r="A343" s="195">
        <v>43889</v>
      </c>
      <c r="B343" s="192">
        <v>0.55208333333333337</v>
      </c>
      <c r="C343" s="193">
        <v>0.71875</v>
      </c>
      <c r="D343" s="194">
        <f t="shared" si="6"/>
        <v>239.99999999999994</v>
      </c>
      <c r="E343" s="189" t="s">
        <v>1364</v>
      </c>
      <c r="F343" s="190"/>
      <c r="G343" s="189" t="s">
        <v>1240</v>
      </c>
      <c r="H343" s="190" t="s">
        <v>498</v>
      </c>
      <c r="I343" s="190" t="s">
        <v>504</v>
      </c>
      <c r="J343" s="190" t="s">
        <v>499</v>
      </c>
    </row>
    <row r="344" spans="1:10" s="189" customFormat="1" ht="30" hidden="1" x14ac:dyDescent="0.25">
      <c r="A344" s="195">
        <v>43889</v>
      </c>
      <c r="B344" s="192">
        <v>0.625</v>
      </c>
      <c r="C344" s="193">
        <v>0.67708333333333337</v>
      </c>
      <c r="D344" s="194">
        <f t="shared" si="6"/>
        <v>75.000000000000057</v>
      </c>
      <c r="E344" s="189" t="s">
        <v>1365</v>
      </c>
      <c r="F344" s="190"/>
      <c r="G344" s="189" t="s">
        <v>1366</v>
      </c>
      <c r="H344" s="190" t="s">
        <v>498</v>
      </c>
      <c r="I344" s="190" t="s">
        <v>504</v>
      </c>
      <c r="J344" s="190" t="s">
        <v>481</v>
      </c>
    </row>
    <row r="345" spans="1:10" hidden="1" x14ac:dyDescent="0.25">
      <c r="A345" s="172">
        <v>43889</v>
      </c>
      <c r="B345" s="115">
        <v>0.77777777777777779</v>
      </c>
      <c r="C345" s="116">
        <v>0.79861111111111116</v>
      </c>
      <c r="D345" s="122">
        <f t="shared" si="6"/>
        <v>30.000000000000053</v>
      </c>
      <c r="E345" s="189" t="s">
        <v>970</v>
      </c>
      <c r="H345" s="190" t="s">
        <v>507</v>
      </c>
      <c r="I345" s="190" t="s">
        <v>527</v>
      </c>
      <c r="J345" s="190" t="s">
        <v>427</v>
      </c>
    </row>
    <row r="346" spans="1:10" hidden="1" x14ac:dyDescent="0.25">
      <c r="A346" s="172">
        <v>43889</v>
      </c>
      <c r="B346" s="115">
        <v>0.79166666666666663</v>
      </c>
      <c r="C346" s="116">
        <v>0.89583333333333337</v>
      </c>
      <c r="D346" s="122">
        <f>(IF(C346&gt;B346, C346-B346, 1-B346+C346))*24*60</f>
        <v>150.00000000000011</v>
      </c>
      <c r="E346" s="189" t="s">
        <v>842</v>
      </c>
      <c r="G346" s="189" t="s">
        <v>972</v>
      </c>
      <c r="H346" s="190" t="s">
        <v>513</v>
      </c>
      <c r="I346" s="114" t="s">
        <v>514</v>
      </c>
      <c r="J346" s="190" t="s">
        <v>499</v>
      </c>
    </row>
    <row r="347" spans="1:10" hidden="1" x14ac:dyDescent="0.25">
      <c r="A347" s="172">
        <v>43889</v>
      </c>
      <c r="B347" s="115">
        <v>0.89583333333333337</v>
      </c>
      <c r="C347" s="116">
        <v>0</v>
      </c>
      <c r="D347" s="122">
        <f>(IF(C347&gt;B347, C347-B347, 1-B347+C347))*24*60</f>
        <v>149.99999999999994</v>
      </c>
      <c r="E347" s="189" t="s">
        <v>1145</v>
      </c>
      <c r="G347" s="189" t="s">
        <v>972</v>
      </c>
      <c r="H347" s="190" t="s">
        <v>513</v>
      </c>
      <c r="I347" s="114" t="s">
        <v>514</v>
      </c>
      <c r="J347" s="190" t="s">
        <v>499</v>
      </c>
    </row>
    <row r="348" spans="1:10" hidden="1" x14ac:dyDescent="0.25">
      <c r="A348" s="172">
        <v>43890</v>
      </c>
      <c r="B348" s="115">
        <v>0</v>
      </c>
      <c r="C348" s="116">
        <v>8.3333333333333329E-2</v>
      </c>
      <c r="D348" s="122">
        <f t="shared" si="6"/>
        <v>120</v>
      </c>
      <c r="E348" s="189" t="s">
        <v>971</v>
      </c>
      <c r="G348" s="189" t="s">
        <v>972</v>
      </c>
      <c r="H348" s="190" t="s">
        <v>507</v>
      </c>
      <c r="I348" s="190" t="s">
        <v>527</v>
      </c>
      <c r="J348" s="190" t="s">
        <v>427</v>
      </c>
    </row>
    <row r="349" spans="1:10" ht="30" hidden="1" x14ac:dyDescent="0.25">
      <c r="A349" s="172">
        <v>43890</v>
      </c>
      <c r="B349" s="115">
        <v>0.3611111111111111</v>
      </c>
      <c r="C349" s="116">
        <v>0.47916666666666669</v>
      </c>
      <c r="D349" s="122">
        <f t="shared" si="6"/>
        <v>170.00000000000003</v>
      </c>
      <c r="E349" s="189" t="s">
        <v>1367</v>
      </c>
      <c r="G349" s="189" t="s">
        <v>1368</v>
      </c>
      <c r="H349" s="190" t="s">
        <v>498</v>
      </c>
      <c r="I349" s="190" t="s">
        <v>498</v>
      </c>
      <c r="J349" s="190" t="s">
        <v>499</v>
      </c>
    </row>
    <row r="350" spans="1:10" hidden="1" x14ac:dyDescent="0.25">
      <c r="A350" s="172">
        <v>43890</v>
      </c>
      <c r="B350" s="115">
        <v>0.4826388888888889</v>
      </c>
      <c r="C350" s="116">
        <v>0.52083333333333337</v>
      </c>
      <c r="D350" s="122">
        <f t="shared" si="6"/>
        <v>55.000000000000043</v>
      </c>
      <c r="E350" s="189" t="s">
        <v>1369</v>
      </c>
      <c r="G350" s="189" t="s">
        <v>1368</v>
      </c>
      <c r="H350" s="190" t="s">
        <v>498</v>
      </c>
      <c r="I350" s="190" t="s">
        <v>541</v>
      </c>
      <c r="J350" s="190" t="s">
        <v>481</v>
      </c>
    </row>
    <row r="351" spans="1:10" hidden="1" x14ac:dyDescent="0.25">
      <c r="A351" s="172">
        <v>43890</v>
      </c>
      <c r="B351" s="115">
        <v>0.59027777777777779</v>
      </c>
      <c r="C351" s="116">
        <v>0.72916666666666663</v>
      </c>
      <c r="D351" s="122">
        <f t="shared" si="6"/>
        <v>199.99999999999994</v>
      </c>
      <c r="E351" s="189" t="s">
        <v>1370</v>
      </c>
      <c r="G351" s="189" t="s">
        <v>1371</v>
      </c>
      <c r="H351" s="190"/>
      <c r="I351" s="190"/>
      <c r="J351" s="190"/>
    </row>
    <row r="352" spans="1:10" hidden="1" x14ac:dyDescent="0.25">
      <c r="A352" s="172">
        <v>43890</v>
      </c>
      <c r="B352" s="115">
        <v>0.35416666666666669</v>
      </c>
      <c r="C352" s="116">
        <v>0.5625</v>
      </c>
      <c r="D352" s="122">
        <f t="shared" si="6"/>
        <v>300</v>
      </c>
      <c r="E352" s="189" t="s">
        <v>1372</v>
      </c>
      <c r="G352" s="189" t="s">
        <v>1373</v>
      </c>
      <c r="H352" s="190" t="s">
        <v>507</v>
      </c>
      <c r="I352" s="190" t="s">
        <v>527</v>
      </c>
      <c r="J352" s="190" t="s">
        <v>481</v>
      </c>
    </row>
    <row r="353" spans="1:11" hidden="1" x14ac:dyDescent="0.25">
      <c r="A353" s="172">
        <v>43890</v>
      </c>
      <c r="B353" s="115">
        <v>0.35416666666666669</v>
      </c>
      <c r="C353" s="116">
        <v>0.5625</v>
      </c>
      <c r="D353" s="122">
        <f t="shared" si="6"/>
        <v>300</v>
      </c>
      <c r="E353" s="189" t="s">
        <v>1374</v>
      </c>
      <c r="G353" s="189" t="s">
        <v>1375</v>
      </c>
      <c r="H353" s="190" t="s">
        <v>498</v>
      </c>
      <c r="I353" s="190"/>
      <c r="J353" s="190"/>
    </row>
    <row r="354" spans="1:11" hidden="1" x14ac:dyDescent="0.25">
      <c r="A354" s="172">
        <v>43890</v>
      </c>
      <c r="B354" s="115">
        <v>0.8125</v>
      </c>
      <c r="C354" s="116">
        <v>0.83333333333333337</v>
      </c>
      <c r="D354" s="122">
        <f t="shared" si="6"/>
        <v>30.000000000000053</v>
      </c>
      <c r="E354" s="189" t="s">
        <v>1376</v>
      </c>
      <c r="G354" s="189" t="s">
        <v>972</v>
      </c>
      <c r="H354" s="190" t="s">
        <v>498</v>
      </c>
      <c r="I354" s="190" t="s">
        <v>641</v>
      </c>
      <c r="J354" s="190" t="s">
        <v>481</v>
      </c>
    </row>
    <row r="355" spans="1:11" ht="30" hidden="1" x14ac:dyDescent="0.25">
      <c r="A355" s="172">
        <v>43890</v>
      </c>
      <c r="B355" s="115">
        <v>0.83333333333333337</v>
      </c>
      <c r="C355" s="116">
        <v>0.84722222222222221</v>
      </c>
      <c r="D355" s="122">
        <f t="shared" si="6"/>
        <v>19.999999999999929</v>
      </c>
      <c r="E355" s="189" t="s">
        <v>1377</v>
      </c>
      <c r="G355" s="189" t="s">
        <v>972</v>
      </c>
      <c r="H355" s="190" t="s">
        <v>507</v>
      </c>
      <c r="I355" s="190" t="s">
        <v>633</v>
      </c>
      <c r="J355" s="190" t="s">
        <v>481</v>
      </c>
    </row>
    <row r="356" spans="1:11" hidden="1" x14ac:dyDescent="0.25">
      <c r="A356" s="172">
        <v>43890</v>
      </c>
      <c r="B356" s="115">
        <v>0.85416666666666663</v>
      </c>
      <c r="C356" s="116">
        <v>0.86458333333333337</v>
      </c>
      <c r="D356" s="122">
        <f t="shared" si="6"/>
        <v>15.000000000000107</v>
      </c>
      <c r="E356" s="189" t="s">
        <v>1378</v>
      </c>
      <c r="G356" s="189" t="s">
        <v>972</v>
      </c>
      <c r="H356" s="190" t="s">
        <v>484</v>
      </c>
      <c r="I356" s="190" t="s">
        <v>492</v>
      </c>
      <c r="J356" s="190" t="s">
        <v>481</v>
      </c>
    </row>
    <row r="357" spans="1:11" hidden="1" x14ac:dyDescent="0.25">
      <c r="A357" s="172">
        <v>43890</v>
      </c>
      <c r="B357" s="115">
        <v>0.86805555555555547</v>
      </c>
      <c r="C357" s="116">
        <v>0.89583333333333337</v>
      </c>
      <c r="D357" s="122">
        <f t="shared" si="6"/>
        <v>40.000000000000178</v>
      </c>
      <c r="E357" s="189" t="s">
        <v>675</v>
      </c>
      <c r="G357" s="189" t="s">
        <v>972</v>
      </c>
      <c r="H357" s="190" t="s">
        <v>513</v>
      </c>
      <c r="I357" s="190" t="s">
        <v>519</v>
      </c>
      <c r="J357" s="190" t="s">
        <v>481</v>
      </c>
    </row>
    <row r="358" spans="1:11" hidden="1" x14ac:dyDescent="0.25">
      <c r="A358" s="172">
        <v>43890</v>
      </c>
      <c r="B358" s="115">
        <v>0.29166666666666669</v>
      </c>
      <c r="C358" s="116">
        <v>0.66666666666666663</v>
      </c>
      <c r="D358" s="122">
        <f t="shared" si="6"/>
        <v>539.99999999999989</v>
      </c>
      <c r="E358" s="189" t="s">
        <v>1188</v>
      </c>
      <c r="G358" s="189" t="s">
        <v>1037</v>
      </c>
      <c r="H358" s="190"/>
      <c r="I358" s="190"/>
      <c r="J358" s="190"/>
      <c r="K358" s="113" t="s">
        <v>1098</v>
      </c>
    </row>
    <row r="359" spans="1:11" hidden="1" x14ac:dyDescent="0.25">
      <c r="A359" s="172">
        <v>43890</v>
      </c>
      <c r="B359" s="115">
        <v>0.39583333333333331</v>
      </c>
      <c r="C359" s="116">
        <v>0.41666666666666669</v>
      </c>
      <c r="D359" s="122">
        <f t="shared" si="6"/>
        <v>30.000000000000053</v>
      </c>
      <c r="E359" s="189" t="s">
        <v>1379</v>
      </c>
      <c r="G359" s="189" t="s">
        <v>865</v>
      </c>
      <c r="H359" s="114" t="s">
        <v>479</v>
      </c>
      <c r="I359" s="190" t="s">
        <v>489</v>
      </c>
      <c r="J359" s="190" t="s">
        <v>481</v>
      </c>
    </row>
    <row r="360" spans="1:11" hidden="1" x14ac:dyDescent="0.25">
      <c r="A360" s="172">
        <v>43890</v>
      </c>
      <c r="B360" s="115">
        <v>0.5</v>
      </c>
      <c r="C360" s="116">
        <v>0.53125</v>
      </c>
      <c r="D360" s="122">
        <f t="shared" si="6"/>
        <v>45</v>
      </c>
      <c r="E360" s="189" t="s">
        <v>1380</v>
      </c>
      <c r="G360" s="189" t="s">
        <v>852</v>
      </c>
      <c r="H360" s="114" t="s">
        <v>484</v>
      </c>
      <c r="I360" s="190" t="s">
        <v>492</v>
      </c>
      <c r="J360" s="190" t="s">
        <v>499</v>
      </c>
    </row>
    <row r="361" spans="1:11" hidden="1" x14ac:dyDescent="0.25">
      <c r="A361" s="172">
        <v>43890</v>
      </c>
      <c r="B361" s="115">
        <v>0.53125</v>
      </c>
      <c r="C361" s="116">
        <v>0.5625</v>
      </c>
      <c r="D361" s="122">
        <f t="shared" si="6"/>
        <v>45</v>
      </c>
      <c r="E361" s="189" t="s">
        <v>1381</v>
      </c>
      <c r="G361" s="189" t="s">
        <v>852</v>
      </c>
      <c r="H361" s="114" t="s">
        <v>495</v>
      </c>
      <c r="I361" s="190" t="s">
        <v>489</v>
      </c>
      <c r="J361" s="190" t="s">
        <v>499</v>
      </c>
    </row>
    <row r="362" spans="1:11" ht="30" hidden="1" x14ac:dyDescent="0.25">
      <c r="A362" s="172">
        <v>43890</v>
      </c>
      <c r="B362" s="115">
        <v>0.64583333333333337</v>
      </c>
      <c r="C362" s="116">
        <v>0.66666666666666663</v>
      </c>
      <c r="D362" s="122">
        <f t="shared" ref="D362" si="7">(IF(C362&gt;B362, C362-B362, 1-B362+C362))*24*60</f>
        <v>29.999999999999893</v>
      </c>
      <c r="E362" s="189" t="s">
        <v>1382</v>
      </c>
      <c r="G362" s="189" t="s">
        <v>865</v>
      </c>
      <c r="H362" s="114" t="s">
        <v>479</v>
      </c>
      <c r="I362" s="190" t="s">
        <v>489</v>
      </c>
      <c r="J362" s="190" t="s">
        <v>481</v>
      </c>
    </row>
    <row r="363" spans="1:11" x14ac:dyDescent="0.25">
      <c r="I363" s="190"/>
      <c r="J363" s="190"/>
    </row>
    <row r="364" spans="1:11" x14ac:dyDescent="0.25">
      <c r="I364" s="190"/>
      <c r="J364" s="190"/>
    </row>
    <row r="365" spans="1:11" x14ac:dyDescent="0.25">
      <c r="F365" s="190" t="s">
        <v>1322</v>
      </c>
      <c r="I365" s="190"/>
      <c r="J365" s="190"/>
    </row>
    <row r="366" spans="1:11" x14ac:dyDescent="0.25">
      <c r="I366" s="190"/>
      <c r="J366" s="190"/>
    </row>
    <row r="367" spans="1:11" x14ac:dyDescent="0.25">
      <c r="I367" s="190"/>
      <c r="J367" s="190"/>
    </row>
    <row r="368" spans="1:11" x14ac:dyDescent="0.25">
      <c r="J368" s="190"/>
    </row>
    <row r="369" spans="10:10" x14ac:dyDescent="0.25">
      <c r="J369" s="190"/>
    </row>
    <row r="370" spans="10:10" x14ac:dyDescent="0.25">
      <c r="J370" s="190"/>
    </row>
    <row r="371" spans="10:10" x14ac:dyDescent="0.25">
      <c r="J371" s="190"/>
    </row>
    <row r="372" spans="10:10" x14ac:dyDescent="0.25">
      <c r="J372" s="190"/>
    </row>
    <row r="373" spans="10:10" x14ac:dyDescent="0.25">
      <c r="J373" s="190"/>
    </row>
    <row r="374" spans="10:10" x14ac:dyDescent="0.25">
      <c r="J374" s="190"/>
    </row>
    <row r="375" spans="10:10" x14ac:dyDescent="0.25">
      <c r="J375" s="190"/>
    </row>
    <row r="376" spans="10:10" x14ac:dyDescent="0.25">
      <c r="J376" s="190"/>
    </row>
    <row r="377" spans="10:10" x14ac:dyDescent="0.25">
      <c r="J377" s="190"/>
    </row>
    <row r="378" spans="10:10" x14ac:dyDescent="0.25">
      <c r="J378" s="190"/>
    </row>
    <row r="379" spans="10:10" x14ac:dyDescent="0.25">
      <c r="J379" s="190"/>
    </row>
  </sheetData>
  <autoFilter ref="A2:K362" xr:uid="{00000000-0009-0000-0000-000005000000}">
    <filterColumn colId="7">
      <filters>
        <filter val="Barley"/>
      </filters>
    </filterColumn>
    <filterColumn colId="8">
      <filters>
        <filter val="Barley Line 4"/>
      </filters>
    </filterColumn>
    <filterColumn colId="9">
      <filters>
        <filter val="Breakdown"/>
      </filters>
    </filterColumn>
    <sortState xmlns:xlrd2="http://schemas.microsoft.com/office/spreadsheetml/2017/richdata2" ref="A3:K4">
      <sortCondition sortBy="cellColor" ref="E2:E75" dxfId="1653"/>
    </sortState>
  </autoFilter>
  <conditionalFormatting sqref="A1:J1048576">
    <cfRule type="expression" dxfId="1652" priority="229">
      <formula>$H1="Barley"</formula>
    </cfRule>
    <cfRule type="expression" dxfId="1651" priority="230">
      <formula>$H1="Mill_D"</formula>
    </cfRule>
    <cfRule type="expression" dxfId="1650" priority="231">
      <formula>$H1="Mill_C"</formula>
    </cfRule>
    <cfRule type="expression" dxfId="1649" priority="232">
      <formula>$H1="Mill_B"</formula>
    </cfRule>
    <cfRule type="expression" dxfId="1648" priority="233">
      <formula>$H1="Mill_A"</formula>
    </cfRule>
    <cfRule type="expression" dxfId="1647" priority="234">
      <formula>$H1="silo"</formula>
    </cfRule>
    <cfRule type="expression" dxfId="1646" priority="235">
      <formula>$H1="Barley"</formula>
    </cfRule>
    <cfRule type="expression" dxfId="1645" priority="236">
      <formula>$H1="Mill_D"</formula>
    </cfRule>
    <cfRule type="expression" dxfId="1644" priority="237">
      <formula>$H1="Mill_C"</formula>
    </cfRule>
    <cfRule type="expression" dxfId="1643" priority="238">
      <formula>$H1="Mill_B"</formula>
    </cfRule>
    <cfRule type="expression" dxfId="1642" priority="239">
      <formula>$H1="Mill_A"</formula>
    </cfRule>
    <cfRule type="expression" dxfId="1641" priority="240">
      <formula>$H1="silo"</formula>
    </cfRule>
    <cfRule type="expression" dxfId="1640" priority="241">
      <formula>$H1="Barley"</formula>
    </cfRule>
    <cfRule type="expression" dxfId="1639" priority="242">
      <formula>$H1="Mill_D"</formula>
    </cfRule>
    <cfRule type="expression" dxfId="1638" priority="243">
      <formula>$H1="Mill_C"</formula>
    </cfRule>
    <cfRule type="expression" dxfId="1637" priority="244">
      <formula>$H1="Mill_B"</formula>
    </cfRule>
    <cfRule type="expression" dxfId="1636" priority="245">
      <formula>$H1="Mill_A"</formula>
    </cfRule>
    <cfRule type="expression" dxfId="1635" priority="246">
      <formula>$H1="silo"</formula>
    </cfRule>
    <cfRule type="containsText" dxfId="1634" priority="247" operator="containsText" text="Preventive">
      <formula>NOT(ISERROR(SEARCH("Preventive",A1)))</formula>
    </cfRule>
    <cfRule type="containsText" dxfId="1633" priority="248" operator="containsText" text="Breakdown">
      <formula>NOT(ISERROR(SEARCH("Breakdown",A1)))</formula>
    </cfRule>
  </conditionalFormatting>
  <conditionalFormatting sqref="J79:J81 J83:J211 J1:J77 J214:J1048576">
    <cfRule type="containsText" dxfId="1632" priority="217" operator="containsText" text="Preventive">
      <formula>NOT(ISERROR(SEARCH("Preventive",J1)))</formula>
    </cfRule>
    <cfRule type="containsText" dxfId="1631" priority="218" operator="containsText" text="Breakdown">
      <formula>NOT(ISERROR(SEARCH("Breakdown",J1)))</formula>
    </cfRule>
  </conditionalFormatting>
  <conditionalFormatting sqref="J213">
    <cfRule type="containsText" dxfId="1630" priority="215" operator="containsText" text="Preventive">
      <formula>NOT(ISERROR(SEARCH("Preventive",J213)))</formula>
    </cfRule>
    <cfRule type="containsText" dxfId="1629" priority="216" operator="containsText" text="Breakdown">
      <formula>NOT(ISERROR(SEARCH("Breakdown",J213)))</formula>
    </cfRule>
  </conditionalFormatting>
  <conditionalFormatting sqref="J220">
    <cfRule type="containsText" dxfId="1628" priority="213" operator="containsText" text="Preventive">
      <formula>NOT(ISERROR(SEARCH("Preventive",J220)))</formula>
    </cfRule>
    <cfRule type="containsText" dxfId="1627" priority="214" operator="containsText" text="Breakdown">
      <formula>NOT(ISERROR(SEARCH("Breakdown",J220)))</formula>
    </cfRule>
  </conditionalFormatting>
  <conditionalFormatting sqref="J212">
    <cfRule type="containsText" dxfId="1626" priority="227" operator="containsText" text="Preventive">
      <formula>NOT(ISERROR(SEARCH("Preventive",J212)))</formula>
    </cfRule>
    <cfRule type="containsText" dxfId="1625" priority="228" operator="containsText" text="Breakdown">
      <formula>NOT(ISERROR(SEARCH("Breakdown",J212)))</formula>
    </cfRule>
  </conditionalFormatting>
  <conditionalFormatting sqref="J82">
    <cfRule type="containsText" dxfId="1624" priority="203" operator="containsText" text="Preventive">
      <formula>NOT(ISERROR(SEARCH("Preventive",J82)))</formula>
    </cfRule>
    <cfRule type="containsText" dxfId="1623" priority="204" operator="containsText" text="Breakdown">
      <formula>NOT(ISERROR(SEARCH("Breakdown",J82)))</formula>
    </cfRule>
  </conditionalFormatting>
  <conditionalFormatting sqref="J78">
    <cfRule type="containsText" dxfId="1622" priority="201" operator="containsText" text="Preventive">
      <formula>NOT(ISERROR(SEARCH("Preventive",J78)))</formula>
    </cfRule>
    <cfRule type="containsText" dxfId="1621" priority="202" operator="containsText" text="Breakdown">
      <formula>NOT(ISERROR(SEARCH("Breakdown",J78)))</formula>
    </cfRule>
  </conditionalFormatting>
  <dataValidations count="3">
    <dataValidation type="list" allowBlank="1" showInputMessage="1" showErrorMessage="1" sqref="I3:I345 I348:I367" xr:uid="{83376ACF-1003-4D24-8AE5-9ABA766A8ABE}">
      <formula1>INDIRECT(H3)</formula1>
    </dataValidation>
    <dataValidation type="list" allowBlank="1" showInputMessage="1" showErrorMessage="1" sqref="J3:J379" xr:uid="{BB68936B-3A68-45BB-8253-28D3BB103DE4}">
      <formula1>MaintType</formula1>
    </dataValidation>
    <dataValidation type="list" allowBlank="1" showInputMessage="1" showErrorMessage="1" sqref="H3:H358" xr:uid="{8ADC80BE-956D-4589-9C77-89971D4AD3EB}">
      <formula1>Section</formula1>
    </dataValidation>
  </dataValidations>
  <pageMargins left="0.25" right="0.25" top="0.75" bottom="0.75" header="0.3" footer="0.3"/>
  <pageSetup paperSize="9" scale="80" orientation="landscape" horizontalDpi="30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22232-EC7D-4ECF-AD33-5481D23C6420}">
  <sheetPr filterMode="1">
    <tabColor rgb="FFFF0000"/>
  </sheetPr>
  <dimension ref="A1:XFD376"/>
  <sheetViews>
    <sheetView workbookViewId="0">
      <selection activeCell="E363" sqref="E363"/>
    </sheetView>
  </sheetViews>
  <sheetFormatPr defaultColWidth="9.140625" defaultRowHeight="15" x14ac:dyDescent="0.25"/>
  <cols>
    <col min="1" max="1" width="11" style="114" customWidth="1"/>
    <col min="2" max="2" width="10.28515625" style="115" bestFit="1" customWidth="1"/>
    <col min="3" max="3" width="10.28515625" style="116" bestFit="1" customWidth="1"/>
    <col min="4" max="4" width="9.5703125" style="122" bestFit="1" customWidth="1"/>
    <col min="5" max="5" width="70" style="189" customWidth="1"/>
    <col min="6" max="6" width="5.85546875" style="190" customWidth="1"/>
    <col min="7" max="7" width="27.5703125" style="189" customWidth="1"/>
    <col min="8" max="8" width="8.42578125" style="114" bestFit="1" customWidth="1"/>
    <col min="9" max="9" width="15.85546875" style="114" bestFit="1" customWidth="1"/>
    <col min="10" max="10" width="12" style="114" bestFit="1" customWidth="1"/>
    <col min="11" max="11" width="13.85546875" style="113" customWidth="1"/>
    <col min="12" max="16384" width="9.140625" style="113"/>
  </cols>
  <sheetData>
    <row r="1" spans="1:11" s="120" customFormat="1" ht="33" customHeight="1" x14ac:dyDescent="0.25">
      <c r="A1" s="111" t="s">
        <v>3</v>
      </c>
      <c r="B1" s="118" t="s">
        <v>468</v>
      </c>
      <c r="C1" s="119" t="s">
        <v>469</v>
      </c>
      <c r="D1" s="112" t="s">
        <v>470</v>
      </c>
      <c r="E1" s="164" t="s">
        <v>471</v>
      </c>
      <c r="F1" s="112"/>
      <c r="G1" s="112" t="s">
        <v>472</v>
      </c>
      <c r="H1" s="112" t="s">
        <v>473</v>
      </c>
      <c r="I1" s="112" t="s">
        <v>474</v>
      </c>
      <c r="J1" s="111" t="s">
        <v>475</v>
      </c>
      <c r="K1" s="112" t="s">
        <v>476</v>
      </c>
    </row>
    <row r="2" spans="1:11" x14ac:dyDescent="0.25">
      <c r="B2" s="121"/>
      <c r="C2" s="113"/>
      <c r="F2" s="114"/>
    </row>
    <row r="3" spans="1:11" s="189" customFormat="1" hidden="1" x14ac:dyDescent="0.25">
      <c r="A3" s="195">
        <v>43891</v>
      </c>
      <c r="B3" s="192">
        <v>0.29166666666666669</v>
      </c>
      <c r="C3" s="193">
        <v>0.30555555555555552</v>
      </c>
      <c r="D3" s="194">
        <f t="shared" ref="D3:D35" si="0">(IF(C3&gt;B3, C3-B3, 1-B3+C3))*24*60</f>
        <v>19.999999999999929</v>
      </c>
      <c r="E3" s="189" t="s">
        <v>1383</v>
      </c>
      <c r="F3" s="190">
        <v>1</v>
      </c>
      <c r="G3" s="189" t="s">
        <v>857</v>
      </c>
      <c r="H3" s="190" t="s">
        <v>495</v>
      </c>
      <c r="I3" s="190" t="s">
        <v>480</v>
      </c>
      <c r="J3" s="190" t="s">
        <v>481</v>
      </c>
    </row>
    <row r="4" spans="1:11" s="189" customFormat="1" hidden="1" x14ac:dyDescent="0.25">
      <c r="A4" s="195">
        <v>43891</v>
      </c>
      <c r="B4" s="192">
        <v>0.29166666666666669</v>
      </c>
      <c r="C4" s="193">
        <v>0.66666666666666663</v>
      </c>
      <c r="D4" s="194">
        <f t="shared" si="0"/>
        <v>539.99999999999989</v>
      </c>
      <c r="E4" s="189" t="s">
        <v>1188</v>
      </c>
      <c r="F4" s="190"/>
      <c r="G4" s="189" t="s">
        <v>1037</v>
      </c>
      <c r="H4" s="190"/>
      <c r="I4" s="190"/>
      <c r="J4" s="190"/>
      <c r="K4" s="189" t="s">
        <v>1098</v>
      </c>
    </row>
    <row r="5" spans="1:11" s="189" customFormat="1" hidden="1" x14ac:dyDescent="0.25">
      <c r="A5" s="195">
        <v>43891</v>
      </c>
      <c r="B5" s="192">
        <v>0.3611111111111111</v>
      </c>
      <c r="C5" s="193">
        <v>0.38541666666666669</v>
      </c>
      <c r="D5" s="194">
        <f t="shared" si="0"/>
        <v>35.000000000000036</v>
      </c>
      <c r="E5" s="189" t="s">
        <v>1384</v>
      </c>
      <c r="F5" s="190"/>
      <c r="G5" s="189" t="s">
        <v>1385</v>
      </c>
      <c r="H5" s="190" t="s">
        <v>498</v>
      </c>
      <c r="I5" s="190" t="s">
        <v>498</v>
      </c>
      <c r="J5" s="190" t="s">
        <v>481</v>
      </c>
    </row>
    <row r="6" spans="1:11" s="189" customFormat="1" hidden="1" x14ac:dyDescent="0.25">
      <c r="A6" s="195">
        <v>43891</v>
      </c>
      <c r="B6" s="192">
        <v>0.39930555555555558</v>
      </c>
      <c r="C6" s="193">
        <v>0.5625</v>
      </c>
      <c r="D6" s="194">
        <f t="shared" si="0"/>
        <v>234.99999999999997</v>
      </c>
      <c r="E6" s="189" t="s">
        <v>1386</v>
      </c>
      <c r="F6" s="190"/>
      <c r="G6" s="189" t="s">
        <v>1387</v>
      </c>
      <c r="H6" s="190" t="s">
        <v>498</v>
      </c>
      <c r="I6" s="190" t="s">
        <v>498</v>
      </c>
      <c r="J6" s="190" t="s">
        <v>499</v>
      </c>
    </row>
    <row r="7" spans="1:11" s="189" customFormat="1" hidden="1" x14ac:dyDescent="0.25">
      <c r="A7" s="195">
        <v>43891</v>
      </c>
      <c r="B7" s="192">
        <v>0.51041666666666663</v>
      </c>
      <c r="C7" s="193">
        <v>0.52777777777777779</v>
      </c>
      <c r="D7" s="194">
        <f t="shared" si="0"/>
        <v>25.000000000000071</v>
      </c>
      <c r="E7" s="189" t="s">
        <v>1388</v>
      </c>
      <c r="F7" s="190">
        <v>1</v>
      </c>
      <c r="G7" s="189" t="s">
        <v>1387</v>
      </c>
      <c r="H7" s="190" t="s">
        <v>498</v>
      </c>
      <c r="I7" s="190" t="s">
        <v>498</v>
      </c>
      <c r="J7" s="190" t="s">
        <v>481</v>
      </c>
    </row>
    <row r="8" spans="1:11" s="189" customFormat="1" x14ac:dyDescent="0.25">
      <c r="A8" s="195">
        <v>43891</v>
      </c>
      <c r="B8" s="192">
        <v>0.61458333333333337</v>
      </c>
      <c r="C8" s="193">
        <v>0.62847222222222221</v>
      </c>
      <c r="D8" s="194">
        <f t="shared" si="0"/>
        <v>19.999999999999929</v>
      </c>
      <c r="E8" s="189" t="s">
        <v>1389</v>
      </c>
      <c r="F8" s="190"/>
      <c r="G8" s="189" t="s">
        <v>1390</v>
      </c>
      <c r="H8" s="190" t="s">
        <v>507</v>
      </c>
      <c r="I8" s="190" t="s">
        <v>633</v>
      </c>
      <c r="J8" s="190" t="s">
        <v>481</v>
      </c>
    </row>
    <row r="9" spans="1:11" s="189" customFormat="1" hidden="1" x14ac:dyDescent="0.25">
      <c r="A9" s="195">
        <v>43891</v>
      </c>
      <c r="B9" s="192">
        <v>0.63194444444444442</v>
      </c>
      <c r="C9" s="193">
        <v>0.63888888888888895</v>
      </c>
      <c r="D9" s="194">
        <f t="shared" si="0"/>
        <v>10.000000000000124</v>
      </c>
      <c r="E9" s="189" t="s">
        <v>1391</v>
      </c>
      <c r="F9" s="190">
        <v>1</v>
      </c>
      <c r="G9" s="189" t="s">
        <v>640</v>
      </c>
      <c r="H9" s="190" t="s">
        <v>507</v>
      </c>
      <c r="I9" s="190" t="s">
        <v>531</v>
      </c>
      <c r="J9" s="190" t="s">
        <v>481</v>
      </c>
    </row>
    <row r="10" spans="1:11" s="189" customFormat="1" hidden="1" x14ac:dyDescent="0.25">
      <c r="A10" s="195">
        <v>43891</v>
      </c>
      <c r="B10" s="192">
        <v>0.8125</v>
      </c>
      <c r="C10" s="193">
        <v>0.83333333333333337</v>
      </c>
      <c r="D10" s="194">
        <f t="shared" si="0"/>
        <v>30.000000000000053</v>
      </c>
      <c r="E10" s="189" t="s">
        <v>1392</v>
      </c>
      <c r="F10" s="190">
        <v>1</v>
      </c>
      <c r="G10" s="189" t="s">
        <v>1393</v>
      </c>
      <c r="H10" s="190" t="s">
        <v>513</v>
      </c>
      <c r="I10" s="190" t="s">
        <v>519</v>
      </c>
      <c r="J10" s="190" t="s">
        <v>481</v>
      </c>
    </row>
    <row r="11" spans="1:11" s="189" customFormat="1" hidden="1" x14ac:dyDescent="0.25">
      <c r="A11" s="195">
        <v>43891</v>
      </c>
      <c r="B11" s="192">
        <v>6.5972222222222224E-2</v>
      </c>
      <c r="C11" s="193">
        <v>8.6805555555555566E-2</v>
      </c>
      <c r="D11" s="194">
        <f t="shared" si="0"/>
        <v>30.000000000000014</v>
      </c>
      <c r="E11" s="189" t="s">
        <v>1394</v>
      </c>
      <c r="F11" s="190"/>
      <c r="G11" s="189" t="s">
        <v>972</v>
      </c>
      <c r="H11" s="190" t="s">
        <v>507</v>
      </c>
      <c r="I11" s="190" t="s">
        <v>531</v>
      </c>
      <c r="J11" s="190" t="s">
        <v>481</v>
      </c>
    </row>
    <row r="12" spans="1:11" s="189" customFormat="1" hidden="1" x14ac:dyDescent="0.25">
      <c r="A12" s="195">
        <v>43892</v>
      </c>
      <c r="B12" s="192">
        <v>0.30555555555555552</v>
      </c>
      <c r="C12" s="193">
        <v>0.34027777777777773</v>
      </c>
      <c r="D12" s="194">
        <f t="shared" si="0"/>
        <v>49.999999999999986</v>
      </c>
      <c r="E12" s="189" t="s">
        <v>1395</v>
      </c>
      <c r="F12" s="190"/>
      <c r="G12" s="189" t="s">
        <v>1396</v>
      </c>
      <c r="H12" s="190" t="s">
        <v>513</v>
      </c>
      <c r="I12" s="190" t="s">
        <v>582</v>
      </c>
      <c r="J12" s="190" t="s">
        <v>481</v>
      </c>
    </row>
    <row r="13" spans="1:11" s="189" customFormat="1" hidden="1" x14ac:dyDescent="0.25">
      <c r="A13" s="195">
        <v>43892</v>
      </c>
      <c r="B13" s="192">
        <v>0.39583333333333331</v>
      </c>
      <c r="C13" s="193">
        <v>0.4375</v>
      </c>
      <c r="D13" s="194">
        <f t="shared" si="0"/>
        <v>60.000000000000028</v>
      </c>
      <c r="E13" s="189" t="s">
        <v>1397</v>
      </c>
      <c r="F13" s="190"/>
      <c r="G13" s="189" t="s">
        <v>980</v>
      </c>
      <c r="H13" s="190"/>
      <c r="I13" s="190"/>
      <c r="J13" s="190"/>
    </row>
    <row r="14" spans="1:11" s="189" customFormat="1" hidden="1" x14ac:dyDescent="0.25">
      <c r="A14" s="195">
        <v>43892</v>
      </c>
      <c r="B14" s="192">
        <v>0.43055555555555558</v>
      </c>
      <c r="C14" s="193">
        <v>0.47916666666666669</v>
      </c>
      <c r="D14" s="194">
        <f t="shared" si="0"/>
        <v>69.999999999999986</v>
      </c>
      <c r="E14" s="189" t="s">
        <v>1398</v>
      </c>
      <c r="F14" s="190"/>
      <c r="G14" s="189" t="s">
        <v>1399</v>
      </c>
      <c r="H14" s="190"/>
      <c r="I14" s="190"/>
      <c r="J14" s="190"/>
    </row>
    <row r="15" spans="1:11" s="189" customFormat="1" hidden="1" x14ac:dyDescent="0.25">
      <c r="A15" s="195">
        <v>43892</v>
      </c>
      <c r="B15" s="192">
        <v>0.45833333333333331</v>
      </c>
      <c r="C15" s="193">
        <v>0.47916666666666669</v>
      </c>
      <c r="D15" s="194">
        <f t="shared" si="0"/>
        <v>30.000000000000053</v>
      </c>
      <c r="E15" s="189" t="s">
        <v>1400</v>
      </c>
      <c r="F15" s="190"/>
      <c r="G15" s="189" t="s">
        <v>986</v>
      </c>
      <c r="H15" s="190" t="s">
        <v>513</v>
      </c>
      <c r="I15" s="190" t="s">
        <v>582</v>
      </c>
      <c r="J15" s="190" t="s">
        <v>481</v>
      </c>
    </row>
    <row r="16" spans="1:11" s="189" customFormat="1" hidden="1" x14ac:dyDescent="0.25">
      <c r="A16" s="195">
        <v>43892</v>
      </c>
      <c r="B16" s="192">
        <v>0.29166666666666669</v>
      </c>
      <c r="C16" s="193">
        <v>0.66666666666666663</v>
      </c>
      <c r="D16" s="194">
        <f t="shared" si="0"/>
        <v>539.99999999999989</v>
      </c>
      <c r="E16" s="189" t="s">
        <v>1188</v>
      </c>
      <c r="F16" s="190"/>
      <c r="G16" s="189" t="s">
        <v>1037</v>
      </c>
      <c r="H16" s="190"/>
      <c r="I16" s="190"/>
      <c r="J16" s="190"/>
      <c r="K16" s="189" t="s">
        <v>1098</v>
      </c>
    </row>
    <row r="17" spans="1:11" s="189" customFormat="1" hidden="1" x14ac:dyDescent="0.25">
      <c r="A17" s="195">
        <v>43892</v>
      </c>
      <c r="B17" s="192">
        <v>0.2638888888888889</v>
      </c>
      <c r="C17" s="193">
        <v>0.29166666666666669</v>
      </c>
      <c r="D17" s="194">
        <f t="shared" si="0"/>
        <v>40.000000000000014</v>
      </c>
      <c r="E17" s="189" t="s">
        <v>1401</v>
      </c>
      <c r="F17" s="190"/>
      <c r="G17" s="189" t="s">
        <v>596</v>
      </c>
      <c r="H17" s="190"/>
      <c r="I17" s="190"/>
      <c r="J17" s="190"/>
    </row>
    <row r="18" spans="1:11" s="189" customFormat="1" hidden="1" x14ac:dyDescent="0.25">
      <c r="A18" s="195">
        <v>43892</v>
      </c>
      <c r="B18" s="192">
        <v>0.2986111111111111</v>
      </c>
      <c r="C18" s="193">
        <v>0.34722222222222227</v>
      </c>
      <c r="D18" s="194">
        <f t="shared" si="0"/>
        <v>70.000000000000071</v>
      </c>
      <c r="E18" s="189" t="s">
        <v>1402</v>
      </c>
      <c r="F18" s="190"/>
      <c r="G18" s="189" t="s">
        <v>1403</v>
      </c>
      <c r="H18" s="190" t="s">
        <v>498</v>
      </c>
      <c r="I18" s="190" t="s">
        <v>498</v>
      </c>
      <c r="J18" s="190" t="s">
        <v>481</v>
      </c>
    </row>
    <row r="19" spans="1:11" s="189" customFormat="1" hidden="1" x14ac:dyDescent="0.25">
      <c r="A19" s="195">
        <v>43892</v>
      </c>
      <c r="B19" s="192">
        <v>0.8125</v>
      </c>
      <c r="C19" s="193">
        <v>0.83333333333333337</v>
      </c>
      <c r="D19" s="194">
        <f>(IF(C19&gt;B19, C19-B19, 1-B19+C19))*24*60</f>
        <v>30.000000000000053</v>
      </c>
      <c r="E19" s="189" t="s">
        <v>973</v>
      </c>
      <c r="F19" s="190">
        <v>1</v>
      </c>
      <c r="G19" s="189" t="s">
        <v>972</v>
      </c>
      <c r="H19" s="190" t="s">
        <v>507</v>
      </c>
      <c r="I19" s="190" t="s">
        <v>633</v>
      </c>
      <c r="J19" s="190" t="s">
        <v>427</v>
      </c>
    </row>
    <row r="20" spans="1:11" s="189" customFormat="1" ht="30" hidden="1" x14ac:dyDescent="0.25">
      <c r="A20" s="195">
        <v>43892</v>
      </c>
      <c r="B20" s="192">
        <v>0.40625</v>
      </c>
      <c r="C20" s="193">
        <v>0.5625</v>
      </c>
      <c r="D20" s="194">
        <f t="shared" si="0"/>
        <v>225</v>
      </c>
      <c r="E20" s="189" t="s">
        <v>1404</v>
      </c>
      <c r="F20" s="190"/>
      <c r="G20" s="189" t="s">
        <v>1405</v>
      </c>
      <c r="H20" s="190" t="s">
        <v>507</v>
      </c>
      <c r="I20" s="190" t="s">
        <v>527</v>
      </c>
      <c r="J20" s="190" t="s">
        <v>481</v>
      </c>
    </row>
    <row r="21" spans="1:11" s="189" customFormat="1" hidden="1" x14ac:dyDescent="0.25">
      <c r="A21" s="195">
        <v>43892</v>
      </c>
      <c r="B21" s="192">
        <v>0.3888888888888889</v>
      </c>
      <c r="C21" s="193">
        <v>0.40277777777777773</v>
      </c>
      <c r="D21" s="194">
        <f t="shared" si="0"/>
        <v>19.999999999999929</v>
      </c>
      <c r="E21" s="189" t="s">
        <v>1406</v>
      </c>
      <c r="F21" s="190"/>
      <c r="G21" s="189" t="s">
        <v>1407</v>
      </c>
      <c r="H21" s="190" t="s">
        <v>498</v>
      </c>
      <c r="I21" s="190" t="s">
        <v>1408</v>
      </c>
      <c r="J21" s="190" t="s">
        <v>481</v>
      </c>
    </row>
    <row r="22" spans="1:11" s="189" customFormat="1" hidden="1" x14ac:dyDescent="0.25">
      <c r="A22" s="195">
        <v>43892</v>
      </c>
      <c r="B22" s="192">
        <v>0.91666666666666663</v>
      </c>
      <c r="C22" s="193">
        <v>0.9375</v>
      </c>
      <c r="D22" s="194">
        <f t="shared" si="0"/>
        <v>30.000000000000053</v>
      </c>
      <c r="E22" s="189" t="s">
        <v>1409</v>
      </c>
      <c r="F22" s="190"/>
      <c r="G22" s="189" t="s">
        <v>972</v>
      </c>
      <c r="H22" s="190" t="s">
        <v>498</v>
      </c>
      <c r="I22" s="190" t="s">
        <v>498</v>
      </c>
      <c r="J22" s="190" t="s">
        <v>481</v>
      </c>
    </row>
    <row r="23" spans="1:11" s="189" customFormat="1" hidden="1" x14ac:dyDescent="0.25">
      <c r="A23" s="195">
        <v>43893</v>
      </c>
      <c r="B23" s="192">
        <v>0.30555555555555552</v>
      </c>
      <c r="C23" s="193">
        <v>0.31597222222222221</v>
      </c>
      <c r="D23" s="194">
        <f t="shared" si="0"/>
        <v>15.000000000000027</v>
      </c>
      <c r="E23" s="189" t="s">
        <v>1410</v>
      </c>
      <c r="F23" s="190"/>
      <c r="G23" s="189" t="s">
        <v>986</v>
      </c>
      <c r="H23" s="190" t="s">
        <v>479</v>
      </c>
      <c r="I23" s="190" t="s">
        <v>480</v>
      </c>
      <c r="J23" s="190" t="s">
        <v>481</v>
      </c>
    </row>
    <row r="24" spans="1:11" s="189" customFormat="1" hidden="1" x14ac:dyDescent="0.25">
      <c r="A24" s="195">
        <v>43893</v>
      </c>
      <c r="B24" s="192">
        <v>0.27083333333333331</v>
      </c>
      <c r="C24" s="193">
        <v>0.52083333333333337</v>
      </c>
      <c r="D24" s="194">
        <f t="shared" si="0"/>
        <v>360.00000000000011</v>
      </c>
      <c r="E24" s="189" t="s">
        <v>1188</v>
      </c>
      <c r="F24" s="190"/>
      <c r="G24" s="189" t="s">
        <v>1037</v>
      </c>
      <c r="H24" s="190"/>
      <c r="I24" s="190"/>
      <c r="J24" s="190"/>
      <c r="K24" s="189" t="s">
        <v>1098</v>
      </c>
    </row>
    <row r="25" spans="1:11" s="189" customFormat="1" hidden="1" x14ac:dyDescent="0.25">
      <c r="A25" s="195">
        <v>43893</v>
      </c>
      <c r="B25" s="192">
        <v>0.44791666666666669</v>
      </c>
      <c r="C25" s="193">
        <v>0.5</v>
      </c>
      <c r="D25" s="194">
        <f t="shared" si="0"/>
        <v>74.999999999999972</v>
      </c>
      <c r="E25" s="189" t="s">
        <v>675</v>
      </c>
      <c r="F25" s="190"/>
      <c r="G25" s="189" t="s">
        <v>865</v>
      </c>
      <c r="H25" s="190" t="s">
        <v>513</v>
      </c>
      <c r="I25" s="190" t="s">
        <v>519</v>
      </c>
      <c r="J25" s="190" t="s">
        <v>481</v>
      </c>
    </row>
    <row r="26" spans="1:11" s="189" customFormat="1" hidden="1" x14ac:dyDescent="0.25">
      <c r="A26" s="195">
        <v>43893</v>
      </c>
      <c r="B26" s="192">
        <v>0.64583333333333337</v>
      </c>
      <c r="C26" s="193">
        <v>0.67708333333333337</v>
      </c>
      <c r="D26" s="194">
        <f t="shared" si="0"/>
        <v>45</v>
      </c>
      <c r="E26" s="189" t="s">
        <v>1411</v>
      </c>
      <c r="F26" s="190"/>
      <c r="G26" s="189" t="s">
        <v>1399</v>
      </c>
      <c r="H26" s="190" t="s">
        <v>484</v>
      </c>
      <c r="I26" s="190" t="s">
        <v>480</v>
      </c>
      <c r="J26" s="190" t="s">
        <v>481</v>
      </c>
    </row>
    <row r="27" spans="1:11" s="189" customFormat="1" hidden="1" x14ac:dyDescent="0.25">
      <c r="A27" s="195">
        <v>43893</v>
      </c>
      <c r="B27" s="192">
        <v>0.64583333333333337</v>
      </c>
      <c r="C27" s="193">
        <v>0.66666666666666663</v>
      </c>
      <c r="D27" s="194">
        <f t="shared" si="0"/>
        <v>29.999999999999893</v>
      </c>
      <c r="E27" s="189" t="s">
        <v>1412</v>
      </c>
      <c r="F27" s="190">
        <v>1</v>
      </c>
      <c r="G27" s="189" t="s">
        <v>1413</v>
      </c>
      <c r="H27" s="190" t="s">
        <v>484</v>
      </c>
      <c r="I27" s="190" t="s">
        <v>492</v>
      </c>
      <c r="J27" s="190" t="s">
        <v>481</v>
      </c>
    </row>
    <row r="28" spans="1:11" s="189" customFormat="1" hidden="1" x14ac:dyDescent="0.25">
      <c r="A28" s="195">
        <v>43893</v>
      </c>
      <c r="B28" s="192">
        <v>0.6875</v>
      </c>
      <c r="C28" s="193">
        <v>0.70833333333333337</v>
      </c>
      <c r="D28" s="194">
        <f t="shared" si="0"/>
        <v>30.000000000000053</v>
      </c>
      <c r="E28" s="189" t="s">
        <v>1414</v>
      </c>
      <c r="F28" s="190"/>
      <c r="G28" s="189" t="s">
        <v>1413</v>
      </c>
      <c r="H28" s="190" t="s">
        <v>484</v>
      </c>
      <c r="I28" s="190" t="s">
        <v>480</v>
      </c>
      <c r="J28" s="190" t="s">
        <v>481</v>
      </c>
    </row>
    <row r="29" spans="1:11" s="189" customFormat="1" hidden="1" x14ac:dyDescent="0.25">
      <c r="A29" s="195">
        <v>43893</v>
      </c>
      <c r="B29" s="192">
        <v>0.35416666666666669</v>
      </c>
      <c r="C29" s="193">
        <v>0.5625</v>
      </c>
      <c r="D29" s="194">
        <f>(IF(C29&gt;B29, C29-B29, 1-B29+C29))*24*60</f>
        <v>300</v>
      </c>
      <c r="E29" s="189" t="s">
        <v>1415</v>
      </c>
      <c r="F29" s="190"/>
      <c r="G29" s="189" t="s">
        <v>1416</v>
      </c>
      <c r="H29" s="190" t="s">
        <v>507</v>
      </c>
      <c r="I29" s="190" t="s">
        <v>531</v>
      </c>
      <c r="J29" s="190" t="s">
        <v>481</v>
      </c>
    </row>
    <row r="30" spans="1:11" s="189" customFormat="1" hidden="1" x14ac:dyDescent="0.25">
      <c r="A30" s="195">
        <v>43893</v>
      </c>
      <c r="B30" s="192">
        <v>0.45833333333333331</v>
      </c>
      <c r="C30" s="193">
        <v>0.5</v>
      </c>
      <c r="D30" s="194">
        <f>(IF(C30&gt;B30, C30-B30, 1-B30+C30))*24*60</f>
        <v>60.000000000000028</v>
      </c>
      <c r="E30" s="189" t="s">
        <v>1417</v>
      </c>
      <c r="F30" s="190"/>
      <c r="G30" s="189" t="s">
        <v>1278</v>
      </c>
      <c r="H30" s="190" t="s">
        <v>498</v>
      </c>
      <c r="I30" s="190" t="s">
        <v>498</v>
      </c>
      <c r="J30" s="190" t="s">
        <v>481</v>
      </c>
    </row>
    <row r="31" spans="1:11" s="189" customFormat="1" hidden="1" x14ac:dyDescent="0.25">
      <c r="A31" s="195">
        <v>43893</v>
      </c>
      <c r="B31" s="192">
        <v>0.47916666666666669</v>
      </c>
      <c r="C31" s="193">
        <v>0.52083333333333337</v>
      </c>
      <c r="D31" s="194">
        <f>(IF(C31&gt;B31, C31-B31, 1-B31+C31))*24*60</f>
        <v>60.000000000000028</v>
      </c>
      <c r="E31" s="189" t="s">
        <v>1418</v>
      </c>
      <c r="F31" s="190"/>
      <c r="G31" s="189" t="s">
        <v>1407</v>
      </c>
      <c r="H31" s="190" t="s">
        <v>498</v>
      </c>
      <c r="I31" s="190" t="s">
        <v>498</v>
      </c>
      <c r="J31" s="190" t="s">
        <v>481</v>
      </c>
    </row>
    <row r="32" spans="1:11" s="189" customFormat="1" hidden="1" x14ac:dyDescent="0.25">
      <c r="A32" s="195">
        <v>43893</v>
      </c>
      <c r="B32" s="192">
        <v>0.85416666666666663</v>
      </c>
      <c r="C32" s="193">
        <v>0.86458333333333337</v>
      </c>
      <c r="D32" s="194">
        <f>(IF(C32&gt;B32, C32-B32, 1-B32+C32))*24*60</f>
        <v>15.000000000000107</v>
      </c>
      <c r="E32" s="189" t="s">
        <v>973</v>
      </c>
      <c r="F32" s="190">
        <v>1</v>
      </c>
      <c r="G32" s="189" t="s">
        <v>972</v>
      </c>
      <c r="H32" s="190" t="s">
        <v>507</v>
      </c>
      <c r="I32" s="190" t="s">
        <v>633</v>
      </c>
      <c r="J32" s="190" t="s">
        <v>427</v>
      </c>
    </row>
    <row r="33" spans="1:11" s="189" customFormat="1" hidden="1" x14ac:dyDescent="0.25">
      <c r="A33" s="195">
        <v>43893</v>
      </c>
      <c r="B33" s="192">
        <v>1.3888888888888888E-2</v>
      </c>
      <c r="C33" s="193">
        <v>2.0833333333333332E-2</v>
      </c>
      <c r="D33" s="194">
        <f t="shared" si="0"/>
        <v>10</v>
      </c>
      <c r="E33" s="189" t="s">
        <v>1419</v>
      </c>
      <c r="F33" s="190">
        <v>1</v>
      </c>
      <c r="G33" s="189" t="s">
        <v>972</v>
      </c>
      <c r="H33" s="190" t="s">
        <v>507</v>
      </c>
      <c r="I33" s="190" t="s">
        <v>570</v>
      </c>
      <c r="J33" s="190" t="s">
        <v>481</v>
      </c>
    </row>
    <row r="34" spans="1:11" s="189" customFormat="1" hidden="1" x14ac:dyDescent="0.25">
      <c r="A34" s="195">
        <v>43894</v>
      </c>
      <c r="B34" s="192">
        <v>0.3125</v>
      </c>
      <c r="C34" s="193">
        <v>0.33333333333333331</v>
      </c>
      <c r="D34" s="194">
        <f t="shared" si="0"/>
        <v>29.999999999999972</v>
      </c>
      <c r="E34" s="189" t="s">
        <v>1420</v>
      </c>
      <c r="F34" s="190"/>
      <c r="G34" s="189" t="s">
        <v>491</v>
      </c>
      <c r="H34" s="190" t="s">
        <v>479</v>
      </c>
      <c r="I34" s="190" t="s">
        <v>480</v>
      </c>
      <c r="J34" s="190" t="s">
        <v>481</v>
      </c>
    </row>
    <row r="35" spans="1:11" s="189" customFormat="1" hidden="1" x14ac:dyDescent="0.25">
      <c r="A35" s="195">
        <v>43894</v>
      </c>
      <c r="B35" s="192">
        <v>0.35416666666666669</v>
      </c>
      <c r="C35" s="193">
        <v>0.45833333333333331</v>
      </c>
      <c r="D35" s="194">
        <f t="shared" si="0"/>
        <v>149.99999999999994</v>
      </c>
      <c r="E35" s="189" t="s">
        <v>1421</v>
      </c>
      <c r="F35" s="190"/>
      <c r="G35" s="189" t="s">
        <v>1422</v>
      </c>
      <c r="H35" s="190" t="s">
        <v>484</v>
      </c>
      <c r="I35" s="190" t="s">
        <v>480</v>
      </c>
      <c r="J35" s="190" t="s">
        <v>499</v>
      </c>
    </row>
    <row r="36" spans="1:11" s="189" customFormat="1" hidden="1" x14ac:dyDescent="0.25">
      <c r="A36" s="195">
        <v>43894</v>
      </c>
      <c r="B36" s="192">
        <v>0.45833333333333331</v>
      </c>
      <c r="C36" s="193">
        <v>0.5625</v>
      </c>
      <c r="D36" s="194">
        <f t="shared" ref="D36:D171" si="1">(IF(C36&gt;B36, C36-B36, 1-B36+C36))*24*60</f>
        <v>150.00000000000003</v>
      </c>
      <c r="E36" s="189" t="s">
        <v>1423</v>
      </c>
      <c r="F36" s="190"/>
      <c r="G36" s="189" t="s">
        <v>1422</v>
      </c>
      <c r="H36" s="190" t="s">
        <v>479</v>
      </c>
      <c r="I36" s="190" t="s">
        <v>480</v>
      </c>
      <c r="J36" s="190" t="s">
        <v>499</v>
      </c>
    </row>
    <row r="37" spans="1:11" s="189" customFormat="1" ht="30" hidden="1" x14ac:dyDescent="0.25">
      <c r="A37" s="195">
        <v>43894</v>
      </c>
      <c r="B37" s="192">
        <v>0.4375</v>
      </c>
      <c r="C37" s="193">
        <v>0.47916666666666669</v>
      </c>
      <c r="D37" s="194">
        <f t="shared" si="1"/>
        <v>60.000000000000028</v>
      </c>
      <c r="E37" s="189" t="s">
        <v>1424</v>
      </c>
      <c r="F37" s="190"/>
      <c r="G37" s="189" t="s">
        <v>1425</v>
      </c>
      <c r="H37" s="190" t="s">
        <v>556</v>
      </c>
      <c r="I37" s="190" t="s">
        <v>480</v>
      </c>
      <c r="J37" s="190" t="s">
        <v>481</v>
      </c>
    </row>
    <row r="38" spans="1:11" s="189" customFormat="1" hidden="1" x14ac:dyDescent="0.25">
      <c r="A38" s="195">
        <v>43894</v>
      </c>
      <c r="B38" s="192">
        <v>0.52083333333333337</v>
      </c>
      <c r="C38" s="193">
        <v>0.5625</v>
      </c>
      <c r="D38" s="194">
        <f t="shared" si="1"/>
        <v>59.999999999999943</v>
      </c>
      <c r="E38" s="189" t="s">
        <v>1426</v>
      </c>
      <c r="F38" s="190"/>
      <c r="G38" s="189" t="s">
        <v>1425</v>
      </c>
      <c r="H38" s="190"/>
      <c r="I38" s="190"/>
      <c r="J38" s="190"/>
    </row>
    <row r="39" spans="1:11" s="189" customFormat="1" hidden="1" x14ac:dyDescent="0.25">
      <c r="A39" s="195">
        <v>43894</v>
      </c>
      <c r="B39" s="192">
        <v>0.27083333333333331</v>
      </c>
      <c r="C39" s="193">
        <v>0.66666666666666663</v>
      </c>
      <c r="D39" s="194">
        <f t="shared" si="1"/>
        <v>570</v>
      </c>
      <c r="E39" s="189" t="s">
        <v>1188</v>
      </c>
      <c r="F39" s="190"/>
      <c r="G39" s="189" t="s">
        <v>1037</v>
      </c>
      <c r="H39" s="190"/>
      <c r="I39" s="190"/>
      <c r="J39" s="190"/>
      <c r="K39" s="189" t="s">
        <v>1098</v>
      </c>
    </row>
    <row r="40" spans="1:11" s="189" customFormat="1" hidden="1" x14ac:dyDescent="0.25">
      <c r="A40" s="195">
        <v>43894</v>
      </c>
      <c r="B40" s="192">
        <v>0.61458333333333337</v>
      </c>
      <c r="C40" s="193">
        <v>0.62847222222222221</v>
      </c>
      <c r="D40" s="194">
        <f t="shared" si="1"/>
        <v>19.999999999999929</v>
      </c>
      <c r="E40" s="189" t="s">
        <v>1427</v>
      </c>
      <c r="F40" s="190"/>
      <c r="G40" s="189" t="s">
        <v>1428</v>
      </c>
      <c r="H40" s="190" t="s">
        <v>479</v>
      </c>
      <c r="I40" s="190" t="s">
        <v>480</v>
      </c>
      <c r="J40" s="190" t="s">
        <v>481</v>
      </c>
    </row>
    <row r="41" spans="1:11" s="189" customFormat="1" hidden="1" x14ac:dyDescent="0.25">
      <c r="A41" s="195">
        <v>43894</v>
      </c>
      <c r="B41" s="192">
        <v>0.63194444444444442</v>
      </c>
      <c r="C41" s="193">
        <v>0.63888888888888895</v>
      </c>
      <c r="D41" s="194">
        <f t="shared" si="1"/>
        <v>10.000000000000124</v>
      </c>
      <c r="E41" s="189" t="s">
        <v>1429</v>
      </c>
      <c r="F41" s="190"/>
      <c r="G41" s="189" t="s">
        <v>1428</v>
      </c>
      <c r="H41" s="190" t="s">
        <v>479</v>
      </c>
      <c r="I41" s="190" t="s">
        <v>480</v>
      </c>
      <c r="J41" s="190" t="s">
        <v>481</v>
      </c>
    </row>
    <row r="42" spans="1:11" s="189" customFormat="1" hidden="1" x14ac:dyDescent="0.25">
      <c r="A42" s="195">
        <v>43894</v>
      </c>
      <c r="B42" s="192">
        <v>0.65625</v>
      </c>
      <c r="C42" s="193">
        <v>0.68055555555555547</v>
      </c>
      <c r="D42" s="194">
        <f t="shared" si="1"/>
        <v>34.999999999999872</v>
      </c>
      <c r="E42" s="189" t="s">
        <v>1430</v>
      </c>
      <c r="F42" s="190"/>
      <c r="G42" s="189" t="s">
        <v>1428</v>
      </c>
      <c r="H42" s="190"/>
      <c r="I42" s="190"/>
      <c r="J42" s="190"/>
    </row>
    <row r="43" spans="1:11" s="189" customFormat="1" hidden="1" x14ac:dyDescent="0.25">
      <c r="A43" s="195">
        <v>43894</v>
      </c>
      <c r="B43" s="192">
        <v>0.27083333333333331</v>
      </c>
      <c r="C43" s="193">
        <v>0.33333333333333331</v>
      </c>
      <c r="D43" s="194">
        <f t="shared" si="1"/>
        <v>90</v>
      </c>
      <c r="E43" s="189" t="s">
        <v>1431</v>
      </c>
      <c r="F43" s="190"/>
      <c r="G43" s="189" t="s">
        <v>640</v>
      </c>
      <c r="H43" s="190" t="s">
        <v>498</v>
      </c>
      <c r="I43" s="190" t="s">
        <v>498</v>
      </c>
      <c r="J43" s="190" t="s">
        <v>499</v>
      </c>
    </row>
    <row r="44" spans="1:11" s="189" customFormat="1" hidden="1" x14ac:dyDescent="0.25">
      <c r="A44" s="195">
        <v>43894</v>
      </c>
      <c r="B44" s="192">
        <v>0.45833333333333331</v>
      </c>
      <c r="C44" s="193">
        <v>0.47916666666666669</v>
      </c>
      <c r="D44" s="194">
        <f t="shared" si="1"/>
        <v>30.000000000000053</v>
      </c>
      <c r="E44" s="189" t="s">
        <v>1432</v>
      </c>
      <c r="F44" s="190"/>
      <c r="G44" s="189" t="s">
        <v>1041</v>
      </c>
      <c r="H44" s="190" t="s">
        <v>498</v>
      </c>
      <c r="I44" s="190" t="s">
        <v>498</v>
      </c>
      <c r="J44" s="190" t="s">
        <v>481</v>
      </c>
    </row>
    <row r="45" spans="1:11" s="189" customFormat="1" hidden="1" x14ac:dyDescent="0.25">
      <c r="A45" s="195">
        <v>43894</v>
      </c>
      <c r="B45" s="192">
        <v>0.35416666666666669</v>
      </c>
      <c r="C45" s="193">
        <v>0.54166666666666663</v>
      </c>
      <c r="D45" s="194">
        <f t="shared" si="1"/>
        <v>269.99999999999989</v>
      </c>
      <c r="E45" s="189" t="s">
        <v>1433</v>
      </c>
      <c r="F45" s="190"/>
      <c r="G45" s="189" t="s">
        <v>1434</v>
      </c>
      <c r="H45" s="190" t="s">
        <v>498</v>
      </c>
      <c r="I45" s="190" t="s">
        <v>504</v>
      </c>
      <c r="J45" s="190" t="s">
        <v>481</v>
      </c>
    </row>
    <row r="46" spans="1:11" s="189" customFormat="1" hidden="1" x14ac:dyDescent="0.25">
      <c r="A46" s="195">
        <v>43894</v>
      </c>
      <c r="B46" s="192">
        <v>0.28125</v>
      </c>
      <c r="C46" s="193">
        <v>0.2951388888888889</v>
      </c>
      <c r="D46" s="194">
        <f t="shared" ref="D46" si="2">(IF(C46&gt;B46, C46-B46, 1-B46+C46))*24*60</f>
        <v>20.000000000000007</v>
      </c>
      <c r="E46" s="189" t="s">
        <v>974</v>
      </c>
      <c r="F46" s="190"/>
      <c r="G46" s="189" t="s">
        <v>596</v>
      </c>
      <c r="H46" s="190" t="s">
        <v>507</v>
      </c>
      <c r="I46" s="190" t="s">
        <v>527</v>
      </c>
      <c r="J46" s="190" t="s">
        <v>427</v>
      </c>
    </row>
    <row r="47" spans="1:11" s="189" customFormat="1" hidden="1" x14ac:dyDescent="0.25">
      <c r="A47" s="195">
        <v>43894</v>
      </c>
      <c r="B47" s="192">
        <v>0.27083333333333331</v>
      </c>
      <c r="C47" s="193">
        <v>0.57291666666666663</v>
      </c>
      <c r="D47" s="194">
        <f t="shared" si="1"/>
        <v>435</v>
      </c>
      <c r="E47" s="189" t="s">
        <v>1435</v>
      </c>
      <c r="F47" s="190"/>
      <c r="G47" s="189" t="s">
        <v>1436</v>
      </c>
      <c r="H47" s="190" t="s">
        <v>507</v>
      </c>
      <c r="I47" s="190" t="s">
        <v>633</v>
      </c>
      <c r="J47" s="190"/>
    </row>
    <row r="48" spans="1:11" s="189" customFormat="1" hidden="1" x14ac:dyDescent="0.25">
      <c r="A48" s="195">
        <v>43895</v>
      </c>
      <c r="B48" s="192">
        <v>0.35416666666666669</v>
      </c>
      <c r="C48" s="193">
        <v>0.58333333333333337</v>
      </c>
      <c r="D48" s="194">
        <f t="shared" si="1"/>
        <v>330</v>
      </c>
      <c r="E48" s="189" t="s">
        <v>1437</v>
      </c>
      <c r="F48" s="190"/>
      <c r="G48" s="189" t="s">
        <v>1438</v>
      </c>
      <c r="H48" s="190" t="s">
        <v>484</v>
      </c>
      <c r="I48" s="190" t="s">
        <v>492</v>
      </c>
      <c r="J48" s="190" t="s">
        <v>499</v>
      </c>
      <c r="K48" s="189" t="s">
        <v>1022</v>
      </c>
    </row>
    <row r="49" spans="1:10" s="189" customFormat="1" hidden="1" x14ac:dyDescent="0.25">
      <c r="A49" s="195">
        <v>43895</v>
      </c>
      <c r="B49" s="192">
        <v>0.3125</v>
      </c>
      <c r="C49" s="193">
        <v>0.32291666666666669</v>
      </c>
      <c r="D49" s="194">
        <f t="shared" si="1"/>
        <v>15.000000000000027</v>
      </c>
      <c r="E49" s="189" t="s">
        <v>759</v>
      </c>
      <c r="F49" s="190"/>
      <c r="G49" s="189" t="s">
        <v>1439</v>
      </c>
      <c r="H49" s="190" t="s">
        <v>513</v>
      </c>
      <c r="I49" s="190" t="s">
        <v>550</v>
      </c>
      <c r="J49" s="190" t="s">
        <v>481</v>
      </c>
    </row>
    <row r="50" spans="1:10" s="189" customFormat="1" hidden="1" x14ac:dyDescent="0.25">
      <c r="A50" s="195">
        <v>43895</v>
      </c>
      <c r="B50" s="192">
        <v>0.35416666666666669</v>
      </c>
      <c r="C50" s="193">
        <v>0.36458333333333331</v>
      </c>
      <c r="D50" s="194">
        <f t="shared" si="1"/>
        <v>14.999999999999947</v>
      </c>
      <c r="E50" s="189" t="s">
        <v>1440</v>
      </c>
      <c r="F50" s="190"/>
      <c r="G50" s="189" t="s">
        <v>978</v>
      </c>
      <c r="H50" s="190" t="s">
        <v>513</v>
      </c>
      <c r="I50" s="190" t="s">
        <v>519</v>
      </c>
      <c r="J50" s="190" t="s">
        <v>481</v>
      </c>
    </row>
    <row r="51" spans="1:10" s="189" customFormat="1" ht="30" hidden="1" x14ac:dyDescent="0.25">
      <c r="A51" s="195">
        <v>43895</v>
      </c>
      <c r="B51" s="192">
        <v>0.375</v>
      </c>
      <c r="C51" s="193">
        <v>0.58333333333333337</v>
      </c>
      <c r="D51" s="194">
        <f t="shared" si="1"/>
        <v>300.00000000000006</v>
      </c>
      <c r="E51" s="189" t="s">
        <v>1441</v>
      </c>
      <c r="F51" s="190"/>
      <c r="G51" s="189" t="s">
        <v>1439</v>
      </c>
      <c r="H51" s="190"/>
      <c r="I51" s="190"/>
      <c r="J51" s="190"/>
    </row>
    <row r="52" spans="1:10" s="189" customFormat="1" hidden="1" x14ac:dyDescent="0.25">
      <c r="A52" s="195">
        <v>43895</v>
      </c>
      <c r="B52" s="192">
        <v>0.26041666666666669</v>
      </c>
      <c r="C52" s="193">
        <v>0.57291666666666663</v>
      </c>
      <c r="D52" s="194">
        <f t="shared" si="1"/>
        <v>449.99999999999989</v>
      </c>
      <c r="E52" s="189" t="s">
        <v>1435</v>
      </c>
      <c r="F52" s="190"/>
      <c r="G52" s="189" t="s">
        <v>1436</v>
      </c>
      <c r="H52" s="190" t="s">
        <v>507</v>
      </c>
      <c r="I52" s="190" t="s">
        <v>633</v>
      </c>
      <c r="J52" s="190"/>
    </row>
    <row r="53" spans="1:10" s="189" customFormat="1" hidden="1" x14ac:dyDescent="0.25">
      <c r="A53" s="195">
        <v>43895</v>
      </c>
      <c r="B53" s="192">
        <v>0.33680555555555558</v>
      </c>
      <c r="C53" s="193">
        <v>0.34722222222222227</v>
      </c>
      <c r="D53" s="194">
        <f t="shared" si="1"/>
        <v>15.000000000000027</v>
      </c>
      <c r="E53" s="189" t="s">
        <v>1442</v>
      </c>
      <c r="F53" s="190"/>
      <c r="G53" s="189" t="s">
        <v>1041</v>
      </c>
      <c r="H53" s="190" t="s">
        <v>507</v>
      </c>
      <c r="I53" s="190" t="s">
        <v>570</v>
      </c>
      <c r="J53" s="190" t="s">
        <v>481</v>
      </c>
    </row>
    <row r="54" spans="1:10" s="189" customFormat="1" hidden="1" x14ac:dyDescent="0.25">
      <c r="A54" s="195">
        <v>43895</v>
      </c>
      <c r="B54" s="192">
        <v>0.46180555555555558</v>
      </c>
      <c r="C54" s="193">
        <v>0.47916666666666669</v>
      </c>
      <c r="D54" s="194">
        <f t="shared" si="1"/>
        <v>24.999999999999993</v>
      </c>
      <c r="E54" s="189" t="s">
        <v>1443</v>
      </c>
      <c r="F54" s="190"/>
      <c r="G54" s="189" t="s">
        <v>1041</v>
      </c>
      <c r="H54" s="190" t="s">
        <v>498</v>
      </c>
      <c r="I54" s="190" t="s">
        <v>504</v>
      </c>
      <c r="J54" s="190" t="s">
        <v>481</v>
      </c>
    </row>
    <row r="55" spans="1:10" s="189" customFormat="1" hidden="1" x14ac:dyDescent="0.25">
      <c r="A55" s="195">
        <v>43895</v>
      </c>
      <c r="B55" s="192">
        <v>0.83333333333333337</v>
      </c>
      <c r="C55" s="193">
        <v>0.84375</v>
      </c>
      <c r="D55" s="194">
        <f t="shared" si="1"/>
        <v>14.999999999999947</v>
      </c>
      <c r="E55" s="189" t="s">
        <v>1444</v>
      </c>
      <c r="F55" s="190"/>
      <c r="G55" s="189" t="s">
        <v>972</v>
      </c>
      <c r="H55" s="190" t="s">
        <v>479</v>
      </c>
      <c r="I55" s="190" t="s">
        <v>492</v>
      </c>
      <c r="J55" s="190" t="s">
        <v>481</v>
      </c>
    </row>
    <row r="56" spans="1:10" s="189" customFormat="1" hidden="1" x14ac:dyDescent="0.25">
      <c r="A56" s="195">
        <v>43895</v>
      </c>
      <c r="B56" s="192">
        <v>0.85416666666666663</v>
      </c>
      <c r="C56" s="193">
        <v>0.875</v>
      </c>
      <c r="D56" s="194">
        <f t="shared" si="1"/>
        <v>30.000000000000053</v>
      </c>
      <c r="E56" s="189" t="s">
        <v>1445</v>
      </c>
      <c r="F56" s="190"/>
      <c r="G56" s="189" t="s">
        <v>972</v>
      </c>
      <c r="H56" s="190" t="s">
        <v>479</v>
      </c>
      <c r="I56" s="190" t="s">
        <v>492</v>
      </c>
      <c r="J56" s="190" t="s">
        <v>481</v>
      </c>
    </row>
    <row r="57" spans="1:10" s="189" customFormat="1" hidden="1" x14ac:dyDescent="0.25">
      <c r="A57" s="195">
        <v>43895</v>
      </c>
      <c r="B57" s="192">
        <v>0.77777777777777779</v>
      </c>
      <c r="C57" s="193">
        <v>0.79166666666666663</v>
      </c>
      <c r="D57" s="194">
        <f t="shared" si="1"/>
        <v>19.999999999999929</v>
      </c>
      <c r="E57" s="189" t="s">
        <v>1376</v>
      </c>
      <c r="F57" s="190">
        <v>1</v>
      </c>
      <c r="G57" s="189" t="s">
        <v>972</v>
      </c>
      <c r="H57" s="190" t="s">
        <v>498</v>
      </c>
      <c r="I57" s="190" t="s">
        <v>641</v>
      </c>
      <c r="J57" s="190" t="s">
        <v>481</v>
      </c>
    </row>
    <row r="58" spans="1:10" s="189" customFormat="1" hidden="1" x14ac:dyDescent="0.25">
      <c r="A58" s="195">
        <v>43896</v>
      </c>
      <c r="B58" s="192">
        <v>0.35416666666666669</v>
      </c>
      <c r="C58" s="193">
        <v>0.4375</v>
      </c>
      <c r="D58" s="194">
        <f t="shared" si="1"/>
        <v>119.99999999999997</v>
      </c>
      <c r="E58" s="189" t="s">
        <v>1446</v>
      </c>
      <c r="F58" s="190"/>
      <c r="G58" s="189" t="s">
        <v>1447</v>
      </c>
      <c r="H58" s="190" t="s">
        <v>484</v>
      </c>
      <c r="I58" s="190" t="s">
        <v>480</v>
      </c>
      <c r="J58" s="190" t="s">
        <v>481</v>
      </c>
    </row>
    <row r="59" spans="1:10" s="189" customFormat="1" hidden="1" x14ac:dyDescent="0.25">
      <c r="A59" s="195">
        <v>43896</v>
      </c>
      <c r="B59" s="192">
        <v>0.52083333333333337</v>
      </c>
      <c r="C59" s="193">
        <v>0.58333333333333337</v>
      </c>
      <c r="D59" s="194">
        <f t="shared" si="1"/>
        <v>90</v>
      </c>
      <c r="E59" s="189" t="s">
        <v>1448</v>
      </c>
      <c r="F59" s="190"/>
      <c r="G59" s="189" t="s">
        <v>1447</v>
      </c>
      <c r="H59" s="190" t="s">
        <v>484</v>
      </c>
      <c r="I59" s="190" t="s">
        <v>480</v>
      </c>
      <c r="J59" s="190" t="s">
        <v>481</v>
      </c>
    </row>
    <row r="60" spans="1:10" s="189" customFormat="1" ht="30" hidden="1" x14ac:dyDescent="0.25">
      <c r="A60" s="195">
        <v>43896</v>
      </c>
      <c r="B60" s="192">
        <v>0.29166666666666669</v>
      </c>
      <c r="C60" s="193">
        <v>0.5625</v>
      </c>
      <c r="D60" s="194">
        <f t="shared" si="1"/>
        <v>390</v>
      </c>
      <c r="E60" s="189" t="s">
        <v>1449</v>
      </c>
      <c r="F60" s="190"/>
      <c r="G60" s="189" t="s">
        <v>1450</v>
      </c>
      <c r="H60" s="190" t="s">
        <v>556</v>
      </c>
      <c r="I60" s="190" t="s">
        <v>480</v>
      </c>
      <c r="J60" s="190" t="s">
        <v>481</v>
      </c>
    </row>
    <row r="61" spans="1:10" s="189" customFormat="1" hidden="1" x14ac:dyDescent="0.25">
      <c r="A61" s="195">
        <v>43896</v>
      </c>
      <c r="B61" s="192">
        <v>0.29166666666666669</v>
      </c>
      <c r="C61" s="193">
        <v>0.5</v>
      </c>
      <c r="D61" s="194">
        <f t="shared" si="1"/>
        <v>300</v>
      </c>
      <c r="E61" s="189" t="s">
        <v>1451</v>
      </c>
      <c r="F61" s="190"/>
      <c r="G61" s="189" t="s">
        <v>1452</v>
      </c>
      <c r="H61" s="190" t="s">
        <v>484</v>
      </c>
      <c r="I61" s="190" t="s">
        <v>492</v>
      </c>
      <c r="J61" s="190" t="s">
        <v>499</v>
      </c>
    </row>
    <row r="62" spans="1:10" s="189" customFormat="1" hidden="1" x14ac:dyDescent="0.25">
      <c r="A62" s="195">
        <v>43896</v>
      </c>
      <c r="B62" s="192">
        <v>0.52083333333333337</v>
      </c>
      <c r="C62" s="193">
        <v>0.58333333333333337</v>
      </c>
      <c r="D62" s="194">
        <f t="shared" si="1"/>
        <v>90</v>
      </c>
      <c r="E62" s="189" t="s">
        <v>1453</v>
      </c>
      <c r="F62" s="190"/>
      <c r="G62" s="189" t="s">
        <v>1452</v>
      </c>
      <c r="H62" s="190" t="s">
        <v>513</v>
      </c>
      <c r="I62" s="190" t="s">
        <v>620</v>
      </c>
      <c r="J62" s="190" t="s">
        <v>499</v>
      </c>
    </row>
    <row r="63" spans="1:10" s="189" customFormat="1" hidden="1" x14ac:dyDescent="0.25">
      <c r="A63" s="195">
        <v>43896</v>
      </c>
      <c r="B63" s="192">
        <v>0.60416666666666663</v>
      </c>
      <c r="C63" s="193">
        <v>0.72222222222222221</v>
      </c>
      <c r="D63" s="194">
        <f t="shared" si="1"/>
        <v>170.00000000000003</v>
      </c>
      <c r="E63" s="189" t="s">
        <v>1454</v>
      </c>
      <c r="F63" s="190"/>
      <c r="G63" s="189" t="s">
        <v>803</v>
      </c>
      <c r="H63" s="190" t="s">
        <v>484</v>
      </c>
      <c r="I63" s="190" t="s">
        <v>480</v>
      </c>
      <c r="J63" s="190" t="s">
        <v>499</v>
      </c>
    </row>
    <row r="64" spans="1:10" s="189" customFormat="1" ht="30" hidden="1" x14ac:dyDescent="0.25">
      <c r="A64" s="195">
        <v>43896</v>
      </c>
      <c r="B64" s="192">
        <v>0.35416666666666669</v>
      </c>
      <c r="C64" s="193">
        <v>0.5</v>
      </c>
      <c r="D64" s="194">
        <f t="shared" si="1"/>
        <v>209.99999999999997</v>
      </c>
      <c r="E64" s="189" t="s">
        <v>1455</v>
      </c>
      <c r="F64" s="190"/>
      <c r="G64" s="189" t="s">
        <v>1456</v>
      </c>
      <c r="H64" s="190" t="s">
        <v>507</v>
      </c>
      <c r="I64" s="190" t="s">
        <v>531</v>
      </c>
      <c r="J64" s="190" t="s">
        <v>499</v>
      </c>
    </row>
    <row r="65" spans="1:11" s="189" customFormat="1" hidden="1" x14ac:dyDescent="0.25">
      <c r="A65" s="195">
        <v>43896</v>
      </c>
      <c r="B65" s="192">
        <v>0.625</v>
      </c>
      <c r="C65" s="193">
        <v>0.66666666666666663</v>
      </c>
      <c r="D65" s="194">
        <f t="shared" si="1"/>
        <v>59.999999999999943</v>
      </c>
      <c r="E65" s="189" t="s">
        <v>1457</v>
      </c>
      <c r="F65" s="190"/>
      <c r="G65" s="189" t="s">
        <v>1458</v>
      </c>
      <c r="H65" s="190" t="s">
        <v>498</v>
      </c>
      <c r="I65" s="190" t="s">
        <v>498</v>
      </c>
      <c r="J65" s="190" t="s">
        <v>481</v>
      </c>
    </row>
    <row r="66" spans="1:11" s="189" customFormat="1" hidden="1" x14ac:dyDescent="0.25">
      <c r="A66" s="195">
        <v>43896</v>
      </c>
      <c r="B66" s="192">
        <v>0.77083333333333337</v>
      </c>
      <c r="C66" s="193">
        <v>0.79166666666666663</v>
      </c>
      <c r="D66" s="194">
        <f t="shared" si="1"/>
        <v>29.999999999999893</v>
      </c>
      <c r="E66" s="189" t="s">
        <v>1459</v>
      </c>
      <c r="F66" s="190">
        <v>1</v>
      </c>
      <c r="G66" s="189" t="s">
        <v>972</v>
      </c>
      <c r="H66" s="190" t="s">
        <v>498</v>
      </c>
      <c r="I66" s="190" t="s">
        <v>498</v>
      </c>
      <c r="J66" s="190" t="s">
        <v>481</v>
      </c>
    </row>
    <row r="67" spans="1:11" s="189" customFormat="1" hidden="1" x14ac:dyDescent="0.25">
      <c r="A67" s="195">
        <v>43896</v>
      </c>
      <c r="B67" s="192">
        <v>0.8125</v>
      </c>
      <c r="C67" s="193">
        <v>0.91666666666666663</v>
      </c>
      <c r="D67" s="194">
        <f t="shared" si="1"/>
        <v>149.99999999999994</v>
      </c>
      <c r="E67" s="189" t="s">
        <v>1460</v>
      </c>
      <c r="F67" s="190"/>
      <c r="G67" s="189" t="s">
        <v>972</v>
      </c>
      <c r="H67" s="190" t="s">
        <v>484</v>
      </c>
      <c r="I67" s="190" t="s">
        <v>489</v>
      </c>
      <c r="J67" s="190" t="s">
        <v>499</v>
      </c>
    </row>
    <row r="68" spans="1:11" s="189" customFormat="1" hidden="1" x14ac:dyDescent="0.25">
      <c r="A68" s="195">
        <v>43897</v>
      </c>
      <c r="B68" s="192">
        <v>0.47916666666666669</v>
      </c>
      <c r="C68" s="193">
        <v>0.48958333333333331</v>
      </c>
      <c r="D68" s="194">
        <f t="shared" si="1"/>
        <v>14.999999999999947</v>
      </c>
      <c r="E68" s="189" t="s">
        <v>1461</v>
      </c>
      <c r="F68" s="190"/>
      <c r="G68" s="189" t="s">
        <v>986</v>
      </c>
      <c r="H68" s="190" t="s">
        <v>484</v>
      </c>
      <c r="I68" s="190" t="s">
        <v>489</v>
      </c>
      <c r="J68" s="190" t="s">
        <v>481</v>
      </c>
    </row>
    <row r="69" spans="1:11" s="189" customFormat="1" hidden="1" x14ac:dyDescent="0.25">
      <c r="A69" s="195">
        <v>43897</v>
      </c>
      <c r="B69" s="192">
        <v>0.41666666666666669</v>
      </c>
      <c r="C69" s="193">
        <v>0.42708333333333331</v>
      </c>
      <c r="D69" s="194">
        <f t="shared" si="1"/>
        <v>14.999999999999947</v>
      </c>
      <c r="E69" s="189" t="s">
        <v>1462</v>
      </c>
      <c r="F69" s="190"/>
      <c r="G69" s="189" t="s">
        <v>1463</v>
      </c>
      <c r="H69" s="190" t="s">
        <v>513</v>
      </c>
      <c r="I69" s="190" t="s">
        <v>582</v>
      </c>
      <c r="J69" s="190" t="s">
        <v>481</v>
      </c>
    </row>
    <row r="70" spans="1:11" s="189" customFormat="1" hidden="1" x14ac:dyDescent="0.25">
      <c r="A70" s="195">
        <v>43897</v>
      </c>
      <c r="B70" s="192">
        <v>0.45833333333333331</v>
      </c>
      <c r="C70" s="193">
        <v>0.47222222222222227</v>
      </c>
      <c r="D70" s="194">
        <f t="shared" si="1"/>
        <v>20.000000000000089</v>
      </c>
      <c r="E70" s="189" t="s">
        <v>1464</v>
      </c>
      <c r="F70" s="190"/>
      <c r="G70" s="189" t="s">
        <v>1463</v>
      </c>
      <c r="H70" s="190" t="s">
        <v>498</v>
      </c>
      <c r="I70" s="190" t="s">
        <v>498</v>
      </c>
      <c r="J70" s="190" t="s">
        <v>481</v>
      </c>
    </row>
    <row r="71" spans="1:11" s="189" customFormat="1" hidden="1" x14ac:dyDescent="0.25">
      <c r="A71" s="195">
        <v>43897</v>
      </c>
      <c r="B71" s="192">
        <v>0.27083333333333331</v>
      </c>
      <c r="C71" s="193">
        <v>0.66666666666666663</v>
      </c>
      <c r="D71" s="194">
        <f t="shared" si="1"/>
        <v>570</v>
      </c>
      <c r="E71" s="189" t="s">
        <v>1188</v>
      </c>
      <c r="F71" s="190"/>
      <c r="G71" s="189" t="s">
        <v>1037</v>
      </c>
      <c r="H71" s="190"/>
      <c r="I71" s="190"/>
      <c r="J71" s="190"/>
      <c r="K71" s="189" t="s">
        <v>1098</v>
      </c>
    </row>
    <row r="72" spans="1:11" s="189" customFormat="1" hidden="1" x14ac:dyDescent="0.25">
      <c r="A72" s="195">
        <v>43897</v>
      </c>
      <c r="B72" s="192">
        <v>0.60416666666666663</v>
      </c>
      <c r="C72" s="193">
        <v>0.72916666666666663</v>
      </c>
      <c r="D72" s="194">
        <f t="shared" si="1"/>
        <v>180</v>
      </c>
      <c r="E72" s="189" t="s">
        <v>1465</v>
      </c>
      <c r="F72" s="190"/>
      <c r="G72" s="189" t="s">
        <v>1466</v>
      </c>
      <c r="H72" s="190" t="s">
        <v>498</v>
      </c>
      <c r="I72" s="190" t="s">
        <v>498</v>
      </c>
      <c r="J72" s="190" t="s">
        <v>481</v>
      </c>
    </row>
    <row r="73" spans="1:11" s="189" customFormat="1" hidden="1" x14ac:dyDescent="0.25">
      <c r="A73" s="195">
        <v>43897</v>
      </c>
      <c r="B73" s="192">
        <v>0.76041666666666663</v>
      </c>
      <c r="C73" s="193">
        <v>0.79166666666666663</v>
      </c>
      <c r="D73" s="194">
        <f t="shared" si="1"/>
        <v>45</v>
      </c>
      <c r="E73" s="189" t="s">
        <v>1208</v>
      </c>
      <c r="F73" s="190"/>
      <c r="G73" s="189" t="s">
        <v>972</v>
      </c>
      <c r="H73" s="190" t="s">
        <v>498</v>
      </c>
      <c r="I73" s="190" t="s">
        <v>498</v>
      </c>
      <c r="J73" s="190" t="s">
        <v>481</v>
      </c>
    </row>
    <row r="74" spans="1:11" s="189" customFormat="1" hidden="1" x14ac:dyDescent="0.25">
      <c r="A74" s="195">
        <v>43897</v>
      </c>
      <c r="B74" s="192">
        <v>0.77083333333333337</v>
      </c>
      <c r="C74" s="193">
        <v>0.8125</v>
      </c>
      <c r="D74" s="194">
        <f t="shared" si="1"/>
        <v>59.999999999999943</v>
      </c>
      <c r="E74" s="189" t="s">
        <v>975</v>
      </c>
      <c r="F74" s="190"/>
      <c r="G74" s="189" t="s">
        <v>972</v>
      </c>
      <c r="H74" s="190" t="s">
        <v>513</v>
      </c>
      <c r="I74" s="190" t="s">
        <v>514</v>
      </c>
      <c r="J74" s="190" t="s">
        <v>427</v>
      </c>
    </row>
    <row r="75" spans="1:11" s="189" customFormat="1" ht="30" hidden="1" x14ac:dyDescent="0.25">
      <c r="A75" s="195">
        <v>43897</v>
      </c>
      <c r="B75" s="192">
        <v>0.9375</v>
      </c>
      <c r="C75" s="193">
        <v>0.98611111111111116</v>
      </c>
      <c r="D75" s="194">
        <f t="shared" si="1"/>
        <v>70.000000000000071</v>
      </c>
      <c r="E75" s="189" t="s">
        <v>976</v>
      </c>
      <c r="F75" s="190"/>
      <c r="G75" s="189" t="s">
        <v>972</v>
      </c>
      <c r="H75" s="190" t="s">
        <v>513</v>
      </c>
      <c r="I75" s="190" t="s">
        <v>833</v>
      </c>
      <c r="J75" s="190" t="s">
        <v>427</v>
      </c>
    </row>
    <row r="76" spans="1:11" s="189" customFormat="1" hidden="1" x14ac:dyDescent="0.25">
      <c r="A76" s="195">
        <v>43897</v>
      </c>
      <c r="B76" s="192">
        <v>0</v>
      </c>
      <c r="C76" s="193">
        <v>2.0833333333333332E-2</v>
      </c>
      <c r="D76" s="194">
        <f t="shared" si="1"/>
        <v>30</v>
      </c>
      <c r="E76" s="189" t="s">
        <v>1467</v>
      </c>
      <c r="F76" s="190"/>
      <c r="G76" s="189" t="s">
        <v>972</v>
      </c>
      <c r="H76" s="190" t="s">
        <v>498</v>
      </c>
      <c r="I76" s="190" t="s">
        <v>498</v>
      </c>
      <c r="J76" s="190" t="s">
        <v>481</v>
      </c>
    </row>
    <row r="77" spans="1:11" s="189" customFormat="1" hidden="1" x14ac:dyDescent="0.25">
      <c r="A77" s="195">
        <v>43898</v>
      </c>
      <c r="B77" s="192">
        <v>0.29166666666666669</v>
      </c>
      <c r="C77" s="193">
        <v>0.30555555555555552</v>
      </c>
      <c r="D77" s="194">
        <f t="shared" si="1"/>
        <v>19.999999999999929</v>
      </c>
      <c r="E77" s="189" t="s">
        <v>977</v>
      </c>
      <c r="F77" s="190"/>
      <c r="G77" s="189" t="s">
        <v>978</v>
      </c>
      <c r="H77" s="190" t="s">
        <v>513</v>
      </c>
      <c r="I77" s="190" t="s">
        <v>550</v>
      </c>
      <c r="J77" s="190" t="s">
        <v>427</v>
      </c>
    </row>
    <row r="78" spans="1:11" s="189" customFormat="1" hidden="1" x14ac:dyDescent="0.25">
      <c r="A78" s="195">
        <v>43898</v>
      </c>
      <c r="B78" s="192">
        <v>0.3263888888888889</v>
      </c>
      <c r="C78" s="193">
        <v>0.34722222222222227</v>
      </c>
      <c r="D78" s="194">
        <f t="shared" si="1"/>
        <v>30.000000000000053</v>
      </c>
      <c r="E78" s="189" t="s">
        <v>1468</v>
      </c>
      <c r="F78" s="190"/>
      <c r="G78" s="189" t="s">
        <v>1463</v>
      </c>
      <c r="H78" s="190" t="s">
        <v>479</v>
      </c>
      <c r="I78" s="190" t="s">
        <v>480</v>
      </c>
      <c r="J78" s="190" t="s">
        <v>481</v>
      </c>
    </row>
    <row r="79" spans="1:11" s="189" customFormat="1" hidden="1" x14ac:dyDescent="0.25">
      <c r="A79" s="195">
        <v>43898</v>
      </c>
      <c r="B79" s="192">
        <v>0.45833333333333331</v>
      </c>
      <c r="C79" s="193">
        <v>0.47916666666666669</v>
      </c>
      <c r="D79" s="194">
        <f t="shared" si="1"/>
        <v>30.000000000000053</v>
      </c>
      <c r="E79" s="189" t="s">
        <v>635</v>
      </c>
      <c r="F79" s="190"/>
      <c r="G79" s="189" t="s">
        <v>1422</v>
      </c>
      <c r="H79" s="190" t="s">
        <v>513</v>
      </c>
      <c r="I79" s="190" t="s">
        <v>519</v>
      </c>
      <c r="J79" s="190" t="s">
        <v>481</v>
      </c>
    </row>
    <row r="80" spans="1:11" s="189" customFormat="1" hidden="1" x14ac:dyDescent="0.25">
      <c r="A80" s="195">
        <v>43898</v>
      </c>
      <c r="B80" s="192">
        <v>0.27083333333333331</v>
      </c>
      <c r="C80" s="193">
        <v>0.66666666666666663</v>
      </c>
      <c r="D80" s="194">
        <f t="shared" si="1"/>
        <v>570</v>
      </c>
      <c r="E80" s="189" t="s">
        <v>1188</v>
      </c>
      <c r="F80" s="190"/>
      <c r="G80" s="189" t="s">
        <v>1037</v>
      </c>
      <c r="H80" s="190"/>
      <c r="I80" s="190"/>
      <c r="J80" s="190"/>
      <c r="K80" s="189" t="s">
        <v>1098</v>
      </c>
    </row>
    <row r="81" spans="1:11" s="189" customFormat="1" hidden="1" x14ac:dyDescent="0.25">
      <c r="A81" s="195">
        <v>43898</v>
      </c>
      <c r="B81" s="192">
        <v>0.625</v>
      </c>
      <c r="C81" s="193">
        <v>0.63888888888888895</v>
      </c>
      <c r="D81" s="194">
        <f t="shared" si="1"/>
        <v>20.000000000000089</v>
      </c>
      <c r="E81" s="189" t="s">
        <v>1469</v>
      </c>
      <c r="F81" s="190"/>
      <c r="G81" s="189" t="s">
        <v>1470</v>
      </c>
      <c r="H81" s="190" t="s">
        <v>556</v>
      </c>
      <c r="I81" s="190" t="s">
        <v>492</v>
      </c>
      <c r="J81" s="190" t="s">
        <v>481</v>
      </c>
    </row>
    <row r="82" spans="1:11" s="189" customFormat="1" hidden="1" x14ac:dyDescent="0.25">
      <c r="A82" s="195">
        <v>43898</v>
      </c>
      <c r="B82" s="192">
        <v>0.6875</v>
      </c>
      <c r="C82" s="193">
        <v>0.70833333333333337</v>
      </c>
      <c r="D82" s="194">
        <f t="shared" si="1"/>
        <v>30.000000000000053</v>
      </c>
      <c r="E82" s="189" t="s">
        <v>1471</v>
      </c>
      <c r="F82" s="190"/>
      <c r="G82" s="189" t="s">
        <v>1470</v>
      </c>
      <c r="H82" s="190" t="s">
        <v>513</v>
      </c>
      <c r="I82" s="190" t="s">
        <v>582</v>
      </c>
      <c r="J82" s="190" t="s">
        <v>481</v>
      </c>
    </row>
    <row r="83" spans="1:11" s="189" customFormat="1" hidden="1" x14ac:dyDescent="0.25">
      <c r="A83" s="195">
        <v>43898</v>
      </c>
      <c r="B83" s="192">
        <v>0.35416666666666669</v>
      </c>
      <c r="C83" s="193">
        <v>0.39583333333333331</v>
      </c>
      <c r="D83" s="194">
        <f t="shared" si="1"/>
        <v>59.999999999999943</v>
      </c>
      <c r="E83" s="189" t="s">
        <v>1472</v>
      </c>
      <c r="F83" s="190"/>
      <c r="G83" s="189" t="s">
        <v>1473</v>
      </c>
      <c r="H83" s="190" t="s">
        <v>498</v>
      </c>
      <c r="I83" s="190" t="s">
        <v>498</v>
      </c>
      <c r="J83" s="190" t="s">
        <v>481</v>
      </c>
    </row>
    <row r="84" spans="1:11" s="189" customFormat="1" hidden="1" x14ac:dyDescent="0.25">
      <c r="A84" s="195">
        <v>43898</v>
      </c>
      <c r="B84" s="192">
        <v>0.4375</v>
      </c>
      <c r="C84" s="193">
        <v>0.64583333333333337</v>
      </c>
      <c r="D84" s="194">
        <f t="shared" si="1"/>
        <v>300.00000000000006</v>
      </c>
      <c r="E84" s="189" t="s">
        <v>1474</v>
      </c>
      <c r="F84" s="190"/>
      <c r="G84" s="189" t="s">
        <v>1473</v>
      </c>
      <c r="H84" s="190" t="s">
        <v>498</v>
      </c>
      <c r="I84" s="190" t="s">
        <v>641</v>
      </c>
      <c r="J84" s="190" t="s">
        <v>481</v>
      </c>
    </row>
    <row r="85" spans="1:11" s="189" customFormat="1" hidden="1" x14ac:dyDescent="0.25">
      <c r="A85" s="195">
        <v>43898</v>
      </c>
      <c r="B85" s="192">
        <v>0.46875</v>
      </c>
      <c r="C85" s="193">
        <v>0.48958333333333331</v>
      </c>
      <c r="D85" s="194">
        <f t="shared" si="1"/>
        <v>29.999999999999972</v>
      </c>
      <c r="E85" s="189" t="s">
        <v>1475</v>
      </c>
      <c r="F85" s="190"/>
      <c r="G85" s="189" t="s">
        <v>1476</v>
      </c>
      <c r="H85" s="190" t="s">
        <v>498</v>
      </c>
      <c r="I85" s="190" t="s">
        <v>541</v>
      </c>
      <c r="J85" s="190" t="s">
        <v>481</v>
      </c>
    </row>
    <row r="86" spans="1:11" s="189" customFormat="1" hidden="1" x14ac:dyDescent="0.25">
      <c r="A86" s="195">
        <v>43898</v>
      </c>
      <c r="B86" s="192">
        <v>4.1666666666666664E-2</v>
      </c>
      <c r="C86" s="193">
        <v>5.5555555555555552E-2</v>
      </c>
      <c r="D86" s="194">
        <f t="shared" si="1"/>
        <v>20</v>
      </c>
      <c r="E86" s="189" t="s">
        <v>1477</v>
      </c>
      <c r="F86" s="190"/>
      <c r="G86" s="189" t="s">
        <v>972</v>
      </c>
      <c r="H86" s="190" t="s">
        <v>479</v>
      </c>
      <c r="I86" s="190" t="s">
        <v>492</v>
      </c>
      <c r="J86" s="190" t="s">
        <v>481</v>
      </c>
    </row>
    <row r="87" spans="1:11" s="189" customFormat="1" hidden="1" x14ac:dyDescent="0.25">
      <c r="A87" s="195">
        <v>43898</v>
      </c>
      <c r="B87" s="192">
        <v>0.8125</v>
      </c>
      <c r="C87" s="193">
        <v>0.81944444444444453</v>
      </c>
      <c r="D87" s="194">
        <f t="shared" si="1"/>
        <v>10.000000000000124</v>
      </c>
      <c r="E87" s="189" t="s">
        <v>1478</v>
      </c>
      <c r="F87" s="190"/>
      <c r="G87" s="189" t="s">
        <v>560</v>
      </c>
      <c r="H87" s="190" t="s">
        <v>507</v>
      </c>
      <c r="I87" s="190" t="s">
        <v>527</v>
      </c>
      <c r="J87" s="190" t="s">
        <v>481</v>
      </c>
    </row>
    <row r="88" spans="1:11" s="189" customFormat="1" hidden="1" x14ac:dyDescent="0.25">
      <c r="A88" s="195">
        <v>43899</v>
      </c>
      <c r="B88" s="192">
        <v>0.35416666666666669</v>
      </c>
      <c r="C88" s="193">
        <v>0.36458333333333331</v>
      </c>
      <c r="D88" s="194">
        <f t="shared" si="1"/>
        <v>14.999999999999947</v>
      </c>
      <c r="E88" s="189" t="s">
        <v>1479</v>
      </c>
      <c r="F88" s="190"/>
      <c r="G88" s="189" t="s">
        <v>516</v>
      </c>
      <c r="H88" s="190" t="s">
        <v>513</v>
      </c>
      <c r="I88" s="190" t="s">
        <v>553</v>
      </c>
      <c r="J88" s="190" t="s">
        <v>481</v>
      </c>
    </row>
    <row r="89" spans="1:11" s="189" customFormat="1" hidden="1" x14ac:dyDescent="0.25">
      <c r="A89" s="195">
        <v>43899</v>
      </c>
      <c r="B89" s="192">
        <v>0.4375</v>
      </c>
      <c r="C89" s="193">
        <v>0.45833333333333331</v>
      </c>
      <c r="D89" s="194">
        <f t="shared" si="1"/>
        <v>29.999999999999972</v>
      </c>
      <c r="E89" s="189" t="s">
        <v>1480</v>
      </c>
      <c r="F89" s="190"/>
      <c r="G89" s="189" t="s">
        <v>857</v>
      </c>
      <c r="H89" s="190"/>
      <c r="I89" s="190"/>
      <c r="J89" s="190"/>
    </row>
    <row r="90" spans="1:11" s="189" customFormat="1" hidden="1" x14ac:dyDescent="0.25">
      <c r="A90" s="195">
        <v>43899</v>
      </c>
      <c r="B90" s="192">
        <v>0.53125</v>
      </c>
      <c r="C90" s="193">
        <v>0.54166666666666663</v>
      </c>
      <c r="D90" s="194">
        <f t="shared" si="1"/>
        <v>14.999999999999947</v>
      </c>
      <c r="E90" s="189" t="s">
        <v>784</v>
      </c>
      <c r="F90" s="190"/>
      <c r="G90" s="189" t="s">
        <v>986</v>
      </c>
      <c r="H90" s="190" t="s">
        <v>513</v>
      </c>
      <c r="I90" s="190" t="s">
        <v>620</v>
      </c>
      <c r="J90" s="190" t="s">
        <v>481</v>
      </c>
    </row>
    <row r="91" spans="1:11" s="189" customFormat="1" hidden="1" x14ac:dyDescent="0.25">
      <c r="A91" s="195">
        <v>43899</v>
      </c>
      <c r="B91" s="192">
        <v>0.2986111111111111</v>
      </c>
      <c r="C91" s="193">
        <v>0.3125</v>
      </c>
      <c r="D91" s="194">
        <f t="shared" si="1"/>
        <v>20.000000000000007</v>
      </c>
      <c r="E91" s="189" t="s">
        <v>1481</v>
      </c>
      <c r="F91" s="190"/>
      <c r="G91" s="189" t="s">
        <v>1016</v>
      </c>
      <c r="H91" s="190" t="s">
        <v>513</v>
      </c>
      <c r="I91" s="190" t="s">
        <v>514</v>
      </c>
      <c r="J91" s="190" t="s">
        <v>481</v>
      </c>
    </row>
    <row r="92" spans="1:11" s="189" customFormat="1" hidden="1" x14ac:dyDescent="0.25">
      <c r="A92" s="195">
        <v>43899</v>
      </c>
      <c r="B92" s="192">
        <v>0.27083333333333331</v>
      </c>
      <c r="C92" s="193">
        <v>0.6875</v>
      </c>
      <c r="D92" s="194">
        <f t="shared" si="1"/>
        <v>600</v>
      </c>
      <c r="E92" s="189" t="s">
        <v>1188</v>
      </c>
      <c r="F92" s="190"/>
      <c r="G92" s="189" t="s">
        <v>1037</v>
      </c>
      <c r="H92" s="190"/>
      <c r="I92" s="190"/>
      <c r="J92" s="190"/>
      <c r="K92" s="189" t="s">
        <v>1098</v>
      </c>
    </row>
    <row r="93" spans="1:11" s="189" customFormat="1" hidden="1" x14ac:dyDescent="0.25">
      <c r="A93" s="195">
        <v>43899</v>
      </c>
      <c r="B93" s="192">
        <v>0.375</v>
      </c>
      <c r="C93" s="193">
        <v>0.4375</v>
      </c>
      <c r="D93" s="194">
        <f t="shared" si="1"/>
        <v>90</v>
      </c>
      <c r="E93" s="189" t="s">
        <v>1482</v>
      </c>
      <c r="F93" s="190"/>
      <c r="G93" s="189" t="s">
        <v>841</v>
      </c>
      <c r="H93" s="190"/>
      <c r="I93" s="190"/>
      <c r="J93" s="190"/>
    </row>
    <row r="94" spans="1:11" s="189" customFormat="1" hidden="1" x14ac:dyDescent="0.25">
      <c r="A94" s="195">
        <v>43899</v>
      </c>
      <c r="B94" s="192">
        <v>0.35416666666666669</v>
      </c>
      <c r="C94" s="193">
        <v>0.5</v>
      </c>
      <c r="D94" s="194">
        <f t="shared" si="1"/>
        <v>209.99999999999997</v>
      </c>
      <c r="E94" s="189" t="s">
        <v>1483</v>
      </c>
      <c r="F94" s="190"/>
      <c r="G94" s="189" t="s">
        <v>1473</v>
      </c>
      <c r="H94" s="190" t="s">
        <v>498</v>
      </c>
      <c r="I94" s="190" t="s">
        <v>498</v>
      </c>
      <c r="J94" s="190" t="s">
        <v>481</v>
      </c>
    </row>
    <row r="95" spans="1:11" s="189" customFormat="1" hidden="1" x14ac:dyDescent="0.25">
      <c r="A95" s="195">
        <v>43899</v>
      </c>
      <c r="B95" s="192">
        <v>0.29166666666666669</v>
      </c>
      <c r="C95" s="193">
        <v>0.33333333333333331</v>
      </c>
      <c r="D95" s="194">
        <f t="shared" si="1"/>
        <v>59.999999999999943</v>
      </c>
      <c r="E95" s="189" t="s">
        <v>1484</v>
      </c>
      <c r="F95" s="190"/>
      <c r="G95" s="189" t="s">
        <v>1473</v>
      </c>
      <c r="H95" s="190" t="s">
        <v>498</v>
      </c>
      <c r="I95" s="190" t="s">
        <v>498</v>
      </c>
      <c r="J95" s="190" t="s">
        <v>481</v>
      </c>
    </row>
    <row r="96" spans="1:11" s="189" customFormat="1" hidden="1" x14ac:dyDescent="0.25">
      <c r="A96" s="195">
        <v>43899</v>
      </c>
      <c r="B96" s="192">
        <v>0.50694444444444442</v>
      </c>
      <c r="C96" s="193">
        <v>0.57291666666666663</v>
      </c>
      <c r="D96" s="194">
        <f t="shared" si="1"/>
        <v>94.999999999999986</v>
      </c>
      <c r="E96" s="189" t="s">
        <v>1485</v>
      </c>
      <c r="F96" s="190"/>
      <c r="G96" s="189" t="s">
        <v>1473</v>
      </c>
      <c r="H96" s="190" t="s">
        <v>498</v>
      </c>
      <c r="I96" s="190" t="s">
        <v>498</v>
      </c>
      <c r="J96" s="190" t="s">
        <v>481</v>
      </c>
    </row>
    <row r="97" spans="1:11" s="189" customFormat="1" x14ac:dyDescent="0.25">
      <c r="A97" s="195">
        <v>43899</v>
      </c>
      <c r="B97" s="192">
        <v>0.60416666666666663</v>
      </c>
      <c r="C97" s="193">
        <v>0.72916666666666663</v>
      </c>
      <c r="D97" s="194">
        <f t="shared" si="1"/>
        <v>180</v>
      </c>
      <c r="E97" s="189" t="s">
        <v>1435</v>
      </c>
      <c r="F97" s="190">
        <v>1</v>
      </c>
      <c r="G97" s="189" t="s">
        <v>1121</v>
      </c>
      <c r="H97" s="190" t="s">
        <v>507</v>
      </c>
      <c r="I97" s="190" t="s">
        <v>633</v>
      </c>
      <c r="J97" s="190" t="s">
        <v>481</v>
      </c>
    </row>
    <row r="98" spans="1:11" s="189" customFormat="1" hidden="1" x14ac:dyDescent="0.25">
      <c r="A98" s="195">
        <v>43899</v>
      </c>
      <c r="B98" s="192">
        <v>0.75694444444444453</v>
      </c>
      <c r="C98" s="193">
        <v>0.79166666666666663</v>
      </c>
      <c r="D98" s="194">
        <f t="shared" si="1"/>
        <v>49.999999999999822</v>
      </c>
      <c r="E98" s="189" t="s">
        <v>1486</v>
      </c>
      <c r="F98" s="190"/>
      <c r="G98" s="189" t="s">
        <v>607</v>
      </c>
      <c r="H98" s="190"/>
      <c r="I98" s="190"/>
      <c r="J98" s="190"/>
    </row>
    <row r="99" spans="1:11" s="189" customFormat="1" hidden="1" x14ac:dyDescent="0.25">
      <c r="A99" s="195">
        <v>43899</v>
      </c>
      <c r="B99" s="192">
        <v>0.79861111111111116</v>
      </c>
      <c r="C99" s="193">
        <v>0.8125</v>
      </c>
      <c r="D99" s="194">
        <f t="shared" si="1"/>
        <v>19.999999999999929</v>
      </c>
      <c r="E99" s="189" t="s">
        <v>675</v>
      </c>
      <c r="F99" s="190"/>
      <c r="G99" s="189" t="s">
        <v>972</v>
      </c>
      <c r="H99" s="190" t="s">
        <v>513</v>
      </c>
      <c r="I99" s="190" t="s">
        <v>519</v>
      </c>
      <c r="J99" s="190" t="s">
        <v>481</v>
      </c>
    </row>
    <row r="100" spans="1:11" s="189" customFormat="1" hidden="1" x14ac:dyDescent="0.25">
      <c r="A100" s="195">
        <v>43899</v>
      </c>
      <c r="B100" s="192">
        <v>0.83333333333333337</v>
      </c>
      <c r="C100" s="193">
        <v>0.84722222222222221</v>
      </c>
      <c r="D100" s="194">
        <f t="shared" si="1"/>
        <v>19.999999999999929</v>
      </c>
      <c r="E100" s="189" t="s">
        <v>1487</v>
      </c>
      <c r="F100" s="190"/>
      <c r="G100" s="189" t="s">
        <v>972</v>
      </c>
      <c r="H100" s="190" t="s">
        <v>513</v>
      </c>
      <c r="I100" s="190" t="s">
        <v>519</v>
      </c>
      <c r="J100" s="190" t="s">
        <v>481</v>
      </c>
    </row>
    <row r="101" spans="1:11" s="189" customFormat="1" hidden="1" x14ac:dyDescent="0.25">
      <c r="A101" s="195">
        <v>43900</v>
      </c>
      <c r="B101" s="192">
        <v>0.375</v>
      </c>
      <c r="C101" s="193">
        <v>0.3888888888888889</v>
      </c>
      <c r="D101" s="194">
        <f t="shared" si="1"/>
        <v>20.000000000000007</v>
      </c>
      <c r="E101" s="189" t="s">
        <v>1488</v>
      </c>
      <c r="F101" s="190"/>
      <c r="G101" s="189" t="s">
        <v>857</v>
      </c>
      <c r="H101" s="190" t="s">
        <v>556</v>
      </c>
      <c r="I101" s="190" t="s">
        <v>492</v>
      </c>
      <c r="J101" s="190" t="s">
        <v>481</v>
      </c>
    </row>
    <row r="102" spans="1:11" s="189" customFormat="1" hidden="1" x14ac:dyDescent="0.25">
      <c r="A102" s="195">
        <v>43900</v>
      </c>
      <c r="B102" s="192">
        <v>0.39583333333333331</v>
      </c>
      <c r="C102" s="193">
        <v>0.41666666666666669</v>
      </c>
      <c r="D102" s="194">
        <f t="shared" si="1"/>
        <v>30.000000000000053</v>
      </c>
      <c r="E102" s="189" t="s">
        <v>1489</v>
      </c>
      <c r="F102" s="190"/>
      <c r="G102" s="189" t="s">
        <v>986</v>
      </c>
      <c r="H102" s="190" t="s">
        <v>479</v>
      </c>
      <c r="I102" s="190" t="s">
        <v>480</v>
      </c>
      <c r="J102" s="190" t="s">
        <v>481</v>
      </c>
      <c r="K102" s="267"/>
    </row>
    <row r="103" spans="1:11" s="189" customFormat="1" hidden="1" x14ac:dyDescent="0.25">
      <c r="A103" s="195">
        <v>43900</v>
      </c>
      <c r="B103" s="192">
        <v>0.45833333333333331</v>
      </c>
      <c r="C103" s="193">
        <v>0.47916666666666669</v>
      </c>
      <c r="D103" s="194">
        <f t="shared" si="1"/>
        <v>30.000000000000053</v>
      </c>
      <c r="E103" s="189" t="s">
        <v>979</v>
      </c>
      <c r="F103" s="190"/>
      <c r="G103" s="189" t="s">
        <v>980</v>
      </c>
      <c r="H103" s="190" t="s">
        <v>513</v>
      </c>
      <c r="I103" s="190" t="s">
        <v>514</v>
      </c>
      <c r="J103" s="190" t="s">
        <v>427</v>
      </c>
    </row>
    <row r="104" spans="1:11" s="189" customFormat="1" hidden="1" x14ac:dyDescent="0.25">
      <c r="A104" s="195">
        <v>43900</v>
      </c>
      <c r="B104" s="192">
        <v>0.27083333333333331</v>
      </c>
      <c r="C104" s="193">
        <v>0.58333333333333337</v>
      </c>
      <c r="D104" s="194">
        <f t="shared" si="1"/>
        <v>450.00000000000011</v>
      </c>
      <c r="E104" s="189" t="s">
        <v>1490</v>
      </c>
      <c r="F104" s="190"/>
      <c r="G104" s="189" t="s">
        <v>1491</v>
      </c>
      <c r="H104" s="190"/>
      <c r="I104" s="190"/>
      <c r="J104" s="190"/>
    </row>
    <row r="105" spans="1:11" s="189" customFormat="1" hidden="1" x14ac:dyDescent="0.25">
      <c r="A105" s="195">
        <v>43900</v>
      </c>
      <c r="B105" s="192">
        <v>0.63194444444444442</v>
      </c>
      <c r="C105" s="193">
        <v>0.63888888888888895</v>
      </c>
      <c r="D105" s="194">
        <f t="shared" si="1"/>
        <v>10.000000000000124</v>
      </c>
      <c r="E105" s="189" t="s">
        <v>1492</v>
      </c>
      <c r="F105" s="190">
        <v>1</v>
      </c>
      <c r="G105" s="189" t="s">
        <v>983</v>
      </c>
      <c r="H105" s="190" t="s">
        <v>479</v>
      </c>
      <c r="I105" s="190" t="s">
        <v>480</v>
      </c>
      <c r="J105" s="190" t="s">
        <v>481</v>
      </c>
    </row>
    <row r="106" spans="1:11" s="189" customFormat="1" hidden="1" x14ac:dyDescent="0.25">
      <c r="A106" s="195">
        <v>43900</v>
      </c>
      <c r="B106" s="192">
        <v>0.68055555555555547</v>
      </c>
      <c r="C106" s="193">
        <v>0.69097222222222221</v>
      </c>
      <c r="D106" s="194">
        <f t="shared" si="1"/>
        <v>15.000000000000107</v>
      </c>
      <c r="E106" s="189" t="s">
        <v>1493</v>
      </c>
      <c r="F106" s="190">
        <v>1</v>
      </c>
      <c r="G106" s="189" t="s">
        <v>983</v>
      </c>
      <c r="H106" s="190" t="s">
        <v>484</v>
      </c>
      <c r="I106" s="190" t="s">
        <v>489</v>
      </c>
      <c r="J106" s="190" t="s">
        <v>481</v>
      </c>
    </row>
    <row r="107" spans="1:11" s="189" customFormat="1" hidden="1" x14ac:dyDescent="0.25">
      <c r="A107" s="195">
        <v>43900</v>
      </c>
      <c r="B107" s="192">
        <v>0.69097222222222221</v>
      </c>
      <c r="C107" s="193">
        <v>0.70833333333333337</v>
      </c>
      <c r="D107" s="194">
        <f t="shared" si="1"/>
        <v>25.000000000000071</v>
      </c>
      <c r="E107" s="189" t="s">
        <v>1494</v>
      </c>
      <c r="F107" s="190"/>
      <c r="G107" s="189" t="s">
        <v>983</v>
      </c>
      <c r="H107" s="190" t="s">
        <v>479</v>
      </c>
      <c r="I107" s="190" t="s">
        <v>480</v>
      </c>
      <c r="J107" s="190" t="s">
        <v>481</v>
      </c>
    </row>
    <row r="108" spans="1:11" s="189" customFormat="1" hidden="1" x14ac:dyDescent="0.25">
      <c r="A108" s="195">
        <v>43900</v>
      </c>
      <c r="B108" s="192">
        <v>0.34375</v>
      </c>
      <c r="C108" s="193">
        <v>0.36458333333333331</v>
      </c>
      <c r="D108" s="194">
        <f t="shared" si="1"/>
        <v>29.999999999999972</v>
      </c>
      <c r="E108" s="189" t="s">
        <v>1495</v>
      </c>
      <c r="F108" s="190"/>
      <c r="G108" s="189" t="s">
        <v>1041</v>
      </c>
      <c r="H108" s="190" t="s">
        <v>498</v>
      </c>
      <c r="I108" s="190" t="s">
        <v>504</v>
      </c>
      <c r="J108" s="190" t="s">
        <v>481</v>
      </c>
    </row>
    <row r="109" spans="1:11" s="189" customFormat="1" hidden="1" x14ac:dyDescent="0.25">
      <c r="A109" s="195">
        <v>43900</v>
      </c>
      <c r="B109" s="192">
        <v>0.375</v>
      </c>
      <c r="C109" s="193">
        <v>0.3888888888888889</v>
      </c>
      <c r="D109" s="194">
        <f t="shared" si="1"/>
        <v>20.000000000000007</v>
      </c>
      <c r="E109" s="189" t="s">
        <v>1496</v>
      </c>
      <c r="F109" s="190"/>
      <c r="G109" s="189" t="s">
        <v>1473</v>
      </c>
      <c r="H109" s="190" t="s">
        <v>498</v>
      </c>
      <c r="I109" s="190" t="s">
        <v>498</v>
      </c>
      <c r="J109" s="190" t="s">
        <v>481</v>
      </c>
    </row>
    <row r="110" spans="1:11" s="189" customFormat="1" x14ac:dyDescent="0.25">
      <c r="A110" s="195">
        <v>43900</v>
      </c>
      <c r="B110" s="192">
        <v>0.34375</v>
      </c>
      <c r="C110" s="193">
        <v>0.3611111111111111</v>
      </c>
      <c r="D110" s="194">
        <f t="shared" si="1"/>
        <v>24.999999999999993</v>
      </c>
      <c r="E110" s="189" t="s">
        <v>1497</v>
      </c>
      <c r="F110" s="190"/>
      <c r="G110" s="189" t="s">
        <v>1123</v>
      </c>
      <c r="H110" s="190" t="s">
        <v>507</v>
      </c>
      <c r="I110" s="190" t="s">
        <v>633</v>
      </c>
      <c r="J110" s="190" t="s">
        <v>481</v>
      </c>
    </row>
    <row r="111" spans="1:11" s="189" customFormat="1" hidden="1" x14ac:dyDescent="0.25">
      <c r="A111" s="195">
        <v>43900</v>
      </c>
      <c r="B111" s="192">
        <v>0.4375</v>
      </c>
      <c r="C111" s="193">
        <v>0.45833333333333331</v>
      </c>
      <c r="D111" s="194">
        <f t="shared" si="1"/>
        <v>29.999999999999972</v>
      </c>
      <c r="E111" s="189" t="s">
        <v>1498</v>
      </c>
      <c r="F111" s="190">
        <v>1</v>
      </c>
      <c r="G111" s="189" t="s">
        <v>1473</v>
      </c>
      <c r="H111" s="190" t="s">
        <v>498</v>
      </c>
      <c r="I111" s="190" t="s">
        <v>498</v>
      </c>
      <c r="J111" s="190" t="s">
        <v>481</v>
      </c>
    </row>
    <row r="112" spans="1:11" s="189" customFormat="1" hidden="1" x14ac:dyDescent="0.25">
      <c r="A112" s="195">
        <v>43900</v>
      </c>
      <c r="B112" s="192">
        <v>0.85416666666666663</v>
      </c>
      <c r="C112" s="193">
        <v>0.875</v>
      </c>
      <c r="D112" s="194">
        <f t="shared" si="1"/>
        <v>30.000000000000053</v>
      </c>
      <c r="E112" s="189" t="s">
        <v>1499</v>
      </c>
      <c r="F112" s="190">
        <v>1</v>
      </c>
      <c r="G112" s="189" t="s">
        <v>972</v>
      </c>
      <c r="H112" s="190" t="s">
        <v>498</v>
      </c>
      <c r="I112" s="190" t="s">
        <v>498</v>
      </c>
      <c r="J112" s="190" t="s">
        <v>481</v>
      </c>
    </row>
    <row r="113" spans="1:11" s="189" customFormat="1" hidden="1" x14ac:dyDescent="0.25">
      <c r="A113" s="195">
        <v>43900</v>
      </c>
      <c r="B113" s="192">
        <v>0.9375</v>
      </c>
      <c r="C113" s="193">
        <v>0.95833333333333337</v>
      </c>
      <c r="D113" s="194">
        <f t="shared" si="1"/>
        <v>30.000000000000053</v>
      </c>
      <c r="E113" s="189" t="s">
        <v>1500</v>
      </c>
      <c r="F113" s="190">
        <v>1</v>
      </c>
      <c r="G113" s="189" t="s">
        <v>972</v>
      </c>
      <c r="H113" s="190" t="s">
        <v>479</v>
      </c>
      <c r="I113" s="190" t="s">
        <v>480</v>
      </c>
      <c r="J113" s="190" t="s">
        <v>481</v>
      </c>
    </row>
    <row r="114" spans="1:11" s="189" customFormat="1" hidden="1" x14ac:dyDescent="0.25">
      <c r="A114" s="195">
        <v>43900</v>
      </c>
      <c r="B114" s="192">
        <v>0.875</v>
      </c>
      <c r="C114" s="193">
        <v>0.89583333333333337</v>
      </c>
      <c r="D114" s="194">
        <f t="shared" si="1"/>
        <v>30.000000000000053</v>
      </c>
      <c r="E114" s="189" t="s">
        <v>981</v>
      </c>
      <c r="F114" s="190"/>
      <c r="G114" s="189" t="s">
        <v>972</v>
      </c>
      <c r="H114" s="190" t="s">
        <v>513</v>
      </c>
      <c r="I114" s="190" t="s">
        <v>514</v>
      </c>
      <c r="J114" s="190" t="s">
        <v>427</v>
      </c>
    </row>
    <row r="115" spans="1:11" s="189" customFormat="1" hidden="1" x14ac:dyDescent="0.25">
      <c r="A115" s="195">
        <v>43900</v>
      </c>
      <c r="B115" s="192">
        <v>6.25E-2</v>
      </c>
      <c r="C115" s="193">
        <v>8.3333333333333329E-2</v>
      </c>
      <c r="D115" s="194">
        <f t="shared" si="1"/>
        <v>29.999999999999993</v>
      </c>
      <c r="E115" s="189" t="s">
        <v>1501</v>
      </c>
      <c r="F115" s="190"/>
      <c r="G115" s="189" t="s">
        <v>972</v>
      </c>
      <c r="H115" s="190" t="s">
        <v>484</v>
      </c>
      <c r="I115" s="190" t="s">
        <v>489</v>
      </c>
      <c r="J115" s="190" t="s">
        <v>481</v>
      </c>
    </row>
    <row r="116" spans="1:11" s="189" customFormat="1" hidden="1" x14ac:dyDescent="0.25">
      <c r="A116" s="195">
        <v>43901</v>
      </c>
      <c r="B116" s="192">
        <v>0.41666666666666669</v>
      </c>
      <c r="C116" s="193">
        <v>0.47916666666666669</v>
      </c>
      <c r="D116" s="194">
        <f t="shared" si="1"/>
        <v>90</v>
      </c>
      <c r="E116" s="189" t="s">
        <v>1502</v>
      </c>
      <c r="F116" s="190"/>
      <c r="G116" s="189" t="s">
        <v>516</v>
      </c>
      <c r="H116" s="190" t="s">
        <v>484</v>
      </c>
      <c r="I116" s="190" t="s">
        <v>480</v>
      </c>
      <c r="J116" s="190" t="s">
        <v>481</v>
      </c>
    </row>
    <row r="117" spans="1:11" s="189" customFormat="1" hidden="1" x14ac:dyDescent="0.25">
      <c r="A117" s="195">
        <v>43901</v>
      </c>
      <c r="B117" s="192">
        <v>0.39583333333333331</v>
      </c>
      <c r="C117" s="193">
        <v>0.58333333333333337</v>
      </c>
      <c r="D117" s="194">
        <f t="shared" si="1"/>
        <v>270.00000000000011</v>
      </c>
      <c r="E117" s="189" t="s">
        <v>1503</v>
      </c>
      <c r="F117" s="190"/>
      <c r="G117" s="189" t="s">
        <v>1504</v>
      </c>
      <c r="H117" s="190" t="s">
        <v>484</v>
      </c>
      <c r="I117" s="190" t="s">
        <v>492</v>
      </c>
      <c r="J117" s="190" t="s">
        <v>499</v>
      </c>
      <c r="K117" s="189" t="s">
        <v>1022</v>
      </c>
    </row>
    <row r="118" spans="1:11" s="189" customFormat="1" hidden="1" x14ac:dyDescent="0.25">
      <c r="A118" s="195">
        <v>43901</v>
      </c>
      <c r="B118" s="192">
        <v>0.4375</v>
      </c>
      <c r="C118" s="193">
        <v>0.4513888888888889</v>
      </c>
      <c r="D118" s="194">
        <f t="shared" si="1"/>
        <v>20.000000000000007</v>
      </c>
      <c r="E118" s="189" t="s">
        <v>1505</v>
      </c>
      <c r="F118" s="190"/>
      <c r="G118" s="189" t="s">
        <v>978</v>
      </c>
      <c r="H118" s="190" t="s">
        <v>513</v>
      </c>
      <c r="I118" s="190" t="s">
        <v>553</v>
      </c>
      <c r="J118" s="190" t="s">
        <v>481</v>
      </c>
    </row>
    <row r="119" spans="1:11" s="189" customFormat="1" ht="30" hidden="1" x14ac:dyDescent="0.25">
      <c r="A119" s="195">
        <v>43901</v>
      </c>
      <c r="B119" s="192">
        <v>0.5</v>
      </c>
      <c r="C119" s="193">
        <v>0.58333333333333337</v>
      </c>
      <c r="D119" s="194">
        <f>(IF(C119&gt;B119, C119-B119, 1-B119+C119))*24*60</f>
        <v>120.00000000000006</v>
      </c>
      <c r="E119" s="189" t="s">
        <v>1506</v>
      </c>
      <c r="F119" s="190"/>
      <c r="G119" s="189" t="s">
        <v>516</v>
      </c>
      <c r="H119" s="190" t="s">
        <v>484</v>
      </c>
      <c r="I119" s="190" t="s">
        <v>480</v>
      </c>
      <c r="J119" s="190" t="s">
        <v>481</v>
      </c>
    </row>
    <row r="120" spans="1:11" s="189" customFormat="1" hidden="1" x14ac:dyDescent="0.25">
      <c r="A120" s="195">
        <v>43901</v>
      </c>
      <c r="B120" s="192">
        <v>0.60416666666666663</v>
      </c>
      <c r="C120" s="193">
        <v>0.63541666666666663</v>
      </c>
      <c r="D120" s="194">
        <f>(IF(C120&gt;B120, C120-B120, 1-B120+C120))*24*60</f>
        <v>45</v>
      </c>
      <c r="E120" s="189" t="s">
        <v>982</v>
      </c>
      <c r="F120" s="190"/>
      <c r="G120" s="189" t="s">
        <v>983</v>
      </c>
      <c r="H120" s="190" t="s">
        <v>484</v>
      </c>
      <c r="I120" s="190" t="s">
        <v>480</v>
      </c>
      <c r="J120" s="190" t="s">
        <v>427</v>
      </c>
    </row>
    <row r="121" spans="1:11" s="189" customFormat="1" hidden="1" x14ac:dyDescent="0.25">
      <c r="A121" s="195">
        <v>43901</v>
      </c>
      <c r="B121" s="192">
        <v>0.64583333333333337</v>
      </c>
      <c r="C121" s="193">
        <v>0.66666666666666663</v>
      </c>
      <c r="D121" s="194">
        <f>(IF(C121&gt;B121, C121-B121, 1-B121+C121))*24*60</f>
        <v>29.999999999999893</v>
      </c>
      <c r="E121" s="189" t="s">
        <v>1507</v>
      </c>
      <c r="F121" s="190"/>
      <c r="G121" s="189" t="s">
        <v>986</v>
      </c>
      <c r="H121" s="190" t="s">
        <v>479</v>
      </c>
      <c r="I121" s="190" t="s">
        <v>480</v>
      </c>
      <c r="J121" s="190" t="s">
        <v>481</v>
      </c>
    </row>
    <row r="122" spans="1:11" s="189" customFormat="1" hidden="1" x14ac:dyDescent="0.25">
      <c r="A122" s="195">
        <v>43901</v>
      </c>
      <c r="B122" s="192">
        <v>0.65277777777777779</v>
      </c>
      <c r="C122" s="193">
        <v>0.67361111111111116</v>
      </c>
      <c r="D122" s="194">
        <f>(IF(C122&gt;B122, C122-B122, 1-B122+C122))*24*60</f>
        <v>30.000000000000053</v>
      </c>
      <c r="E122" s="189" t="s">
        <v>675</v>
      </c>
      <c r="F122" s="190">
        <v>1</v>
      </c>
      <c r="G122" s="189" t="s">
        <v>1508</v>
      </c>
      <c r="H122" s="190" t="s">
        <v>513</v>
      </c>
      <c r="I122" s="190" t="s">
        <v>519</v>
      </c>
      <c r="J122" s="190" t="s">
        <v>481</v>
      </c>
    </row>
    <row r="123" spans="1:11" s="189" customFormat="1" hidden="1" x14ac:dyDescent="0.25">
      <c r="A123" s="195">
        <v>43901</v>
      </c>
      <c r="B123" s="192">
        <v>0.63888888888888895</v>
      </c>
      <c r="C123" s="193">
        <v>0.64930555555555558</v>
      </c>
      <c r="D123" s="194">
        <f>(IF(C123&gt;B123, C123-B123, 1-B123+C123))*24*60</f>
        <v>14.999999999999947</v>
      </c>
      <c r="E123" s="189" t="s">
        <v>1509</v>
      </c>
      <c r="F123" s="190"/>
      <c r="G123" s="189" t="s">
        <v>978</v>
      </c>
      <c r="H123" s="190" t="s">
        <v>507</v>
      </c>
      <c r="I123" s="190" t="s">
        <v>527</v>
      </c>
      <c r="J123" s="190" t="s">
        <v>481</v>
      </c>
    </row>
    <row r="124" spans="1:11" s="189" customFormat="1" hidden="1" x14ac:dyDescent="0.25">
      <c r="A124" s="195">
        <v>43901</v>
      </c>
      <c r="B124" s="192">
        <v>0.14930555555555555</v>
      </c>
      <c r="C124" s="193">
        <v>0.17708333333333334</v>
      </c>
      <c r="D124" s="194">
        <f t="shared" si="1"/>
        <v>40.000000000000014</v>
      </c>
      <c r="E124" s="189" t="s">
        <v>1510</v>
      </c>
      <c r="F124" s="190"/>
      <c r="G124" s="189" t="s">
        <v>972</v>
      </c>
      <c r="H124" s="190" t="s">
        <v>498</v>
      </c>
      <c r="I124" s="190" t="s">
        <v>541</v>
      </c>
      <c r="J124" s="190" t="s">
        <v>481</v>
      </c>
    </row>
    <row r="125" spans="1:11" s="189" customFormat="1" hidden="1" x14ac:dyDescent="0.25">
      <c r="A125" s="195">
        <v>43901</v>
      </c>
      <c r="B125" s="192">
        <v>0.8125</v>
      </c>
      <c r="C125" s="193">
        <v>0.83333333333333337</v>
      </c>
      <c r="D125" s="194">
        <f t="shared" si="1"/>
        <v>30.000000000000053</v>
      </c>
      <c r="E125" s="189" t="s">
        <v>1511</v>
      </c>
      <c r="F125" s="190"/>
      <c r="G125" s="189" t="s">
        <v>972</v>
      </c>
      <c r="H125" s="190" t="s">
        <v>513</v>
      </c>
      <c r="I125" s="190" t="s">
        <v>582</v>
      </c>
      <c r="J125" s="190" t="s">
        <v>481</v>
      </c>
    </row>
    <row r="126" spans="1:11" s="189" customFormat="1" hidden="1" x14ac:dyDescent="0.25">
      <c r="A126" s="195">
        <v>43901</v>
      </c>
      <c r="B126" s="192">
        <v>0.83680555555555547</v>
      </c>
      <c r="C126" s="193">
        <v>0.84375</v>
      </c>
      <c r="D126" s="194">
        <f t="shared" si="1"/>
        <v>10.000000000000124</v>
      </c>
      <c r="E126" s="189" t="s">
        <v>1512</v>
      </c>
      <c r="F126" s="190"/>
      <c r="G126" s="189" t="s">
        <v>972</v>
      </c>
      <c r="H126" s="190" t="s">
        <v>507</v>
      </c>
      <c r="I126" s="190" t="s">
        <v>570</v>
      </c>
      <c r="J126" s="190" t="s">
        <v>481</v>
      </c>
    </row>
    <row r="127" spans="1:11" s="189" customFormat="1" hidden="1" x14ac:dyDescent="0.25">
      <c r="A127" s="195">
        <v>43902</v>
      </c>
      <c r="B127" s="192">
        <v>0.30555555555555552</v>
      </c>
      <c r="C127" s="193">
        <v>0.31944444444444448</v>
      </c>
      <c r="D127" s="194">
        <f t="shared" si="1"/>
        <v>20.000000000000089</v>
      </c>
      <c r="E127" s="189" t="s">
        <v>1513</v>
      </c>
      <c r="F127" s="190"/>
      <c r="G127" s="189" t="s">
        <v>1463</v>
      </c>
      <c r="H127" s="190" t="s">
        <v>484</v>
      </c>
      <c r="I127" s="190" t="s">
        <v>492</v>
      </c>
      <c r="J127" s="190" t="s">
        <v>481</v>
      </c>
    </row>
    <row r="128" spans="1:11" s="189" customFormat="1" hidden="1" x14ac:dyDescent="0.25">
      <c r="A128" s="195">
        <v>43902</v>
      </c>
      <c r="B128" s="192">
        <v>0.36805555555555558</v>
      </c>
      <c r="C128" s="193">
        <v>0.37847222222222227</v>
      </c>
      <c r="D128" s="194">
        <f t="shared" si="1"/>
        <v>15.000000000000027</v>
      </c>
      <c r="E128" s="189" t="s">
        <v>1514</v>
      </c>
      <c r="F128" s="190"/>
      <c r="G128" s="189" t="s">
        <v>986</v>
      </c>
      <c r="H128" s="190" t="s">
        <v>556</v>
      </c>
      <c r="I128" s="190" t="s">
        <v>492</v>
      </c>
      <c r="J128" s="190" t="s">
        <v>481</v>
      </c>
    </row>
    <row r="129" spans="1:11" s="189" customFormat="1" hidden="1" x14ac:dyDescent="0.25">
      <c r="A129" s="195">
        <v>43902</v>
      </c>
      <c r="B129" s="192">
        <v>0.29166666666666669</v>
      </c>
      <c r="C129" s="193">
        <v>0.5625</v>
      </c>
      <c r="D129" s="194">
        <f t="shared" si="1"/>
        <v>390</v>
      </c>
      <c r="E129" s="189" t="s">
        <v>1515</v>
      </c>
      <c r="F129" s="190"/>
      <c r="G129" s="189" t="s">
        <v>1037</v>
      </c>
      <c r="H129" s="190"/>
      <c r="I129" s="190"/>
      <c r="J129" s="190"/>
      <c r="K129" s="189" t="s">
        <v>1098</v>
      </c>
    </row>
    <row r="130" spans="1:11" s="189" customFormat="1" hidden="1" x14ac:dyDescent="0.25">
      <c r="A130" s="195">
        <v>43902</v>
      </c>
      <c r="B130" s="192">
        <v>0.3888888888888889</v>
      </c>
      <c r="C130" s="193">
        <v>0.39583333333333331</v>
      </c>
      <c r="D130" s="194">
        <f t="shared" si="1"/>
        <v>9.9999999999999645</v>
      </c>
      <c r="E130" s="189" t="s">
        <v>1505</v>
      </c>
      <c r="F130" s="190"/>
      <c r="G130" s="189" t="s">
        <v>978</v>
      </c>
      <c r="H130" s="190" t="s">
        <v>513</v>
      </c>
      <c r="I130" s="190" t="s">
        <v>553</v>
      </c>
      <c r="J130" s="190" t="s">
        <v>481</v>
      </c>
    </row>
    <row r="131" spans="1:11" s="189" customFormat="1" hidden="1" x14ac:dyDescent="0.25">
      <c r="A131" s="195">
        <v>43902</v>
      </c>
      <c r="B131" s="192">
        <v>0.46527777777777773</v>
      </c>
      <c r="C131" s="193">
        <v>0.47916666666666669</v>
      </c>
      <c r="D131" s="194">
        <f t="shared" si="1"/>
        <v>20.000000000000089</v>
      </c>
      <c r="E131" s="189" t="s">
        <v>984</v>
      </c>
      <c r="F131" s="190"/>
      <c r="G131" s="189" t="s">
        <v>491</v>
      </c>
      <c r="H131" s="190" t="s">
        <v>513</v>
      </c>
      <c r="I131" s="190" t="s">
        <v>519</v>
      </c>
      <c r="J131" s="190" t="s">
        <v>427</v>
      </c>
    </row>
    <row r="132" spans="1:11" s="189" customFormat="1" hidden="1" x14ac:dyDescent="0.25">
      <c r="A132" s="195">
        <v>43902</v>
      </c>
      <c r="B132" s="192">
        <v>0.51388888888888895</v>
      </c>
      <c r="C132" s="193">
        <v>0.52430555555555558</v>
      </c>
      <c r="D132" s="194">
        <f t="shared" si="1"/>
        <v>14.999999999999947</v>
      </c>
      <c r="E132" s="189" t="s">
        <v>1516</v>
      </c>
      <c r="F132" s="190"/>
      <c r="G132" s="189" t="s">
        <v>491</v>
      </c>
      <c r="H132" s="190" t="s">
        <v>479</v>
      </c>
      <c r="I132" s="190" t="s">
        <v>489</v>
      </c>
      <c r="J132" s="190" t="s">
        <v>481</v>
      </c>
    </row>
    <row r="133" spans="1:11" s="189" customFormat="1" hidden="1" x14ac:dyDescent="0.25">
      <c r="A133" s="195">
        <v>43902</v>
      </c>
      <c r="B133" s="192">
        <v>0.61458333333333337</v>
      </c>
      <c r="C133" s="193">
        <v>0.625</v>
      </c>
      <c r="D133" s="194">
        <f t="shared" si="1"/>
        <v>14.999999999999947</v>
      </c>
      <c r="E133" s="189" t="s">
        <v>1427</v>
      </c>
      <c r="F133" s="190"/>
      <c r="G133" s="189" t="s">
        <v>983</v>
      </c>
      <c r="H133" s="190" t="s">
        <v>479</v>
      </c>
      <c r="I133" s="190" t="s">
        <v>480</v>
      </c>
      <c r="J133" s="190" t="s">
        <v>481</v>
      </c>
    </row>
    <row r="134" spans="1:11" s="189" customFormat="1" hidden="1" x14ac:dyDescent="0.25">
      <c r="A134" s="195">
        <v>43902</v>
      </c>
      <c r="B134" s="192">
        <v>0.65625</v>
      </c>
      <c r="C134" s="193">
        <v>0.66666666666666663</v>
      </c>
      <c r="D134" s="194">
        <f t="shared" si="1"/>
        <v>14.999999999999947</v>
      </c>
      <c r="E134" s="189" t="s">
        <v>1517</v>
      </c>
      <c r="F134" s="190"/>
      <c r="G134" s="189" t="s">
        <v>983</v>
      </c>
      <c r="H134" s="190" t="s">
        <v>513</v>
      </c>
      <c r="I134" s="190" t="s">
        <v>620</v>
      </c>
      <c r="J134" s="190" t="s">
        <v>481</v>
      </c>
    </row>
    <row r="135" spans="1:11" s="189" customFormat="1" x14ac:dyDescent="0.25">
      <c r="A135" s="195">
        <v>43902</v>
      </c>
      <c r="B135" s="192">
        <v>0.67361111111111116</v>
      </c>
      <c r="C135" s="193">
        <v>0.68055555555555547</v>
      </c>
      <c r="D135" s="194">
        <f t="shared" si="1"/>
        <v>9.9999999999998046</v>
      </c>
      <c r="E135" s="189" t="s">
        <v>1518</v>
      </c>
      <c r="F135" s="190"/>
      <c r="G135" s="189" t="s">
        <v>983</v>
      </c>
      <c r="H135" s="190" t="s">
        <v>507</v>
      </c>
      <c r="I135" s="190" t="s">
        <v>633</v>
      </c>
      <c r="J135" s="190" t="s">
        <v>481</v>
      </c>
    </row>
    <row r="136" spans="1:11" s="189" customFormat="1" hidden="1" x14ac:dyDescent="0.25">
      <c r="A136" s="195">
        <v>43902</v>
      </c>
      <c r="B136" s="192">
        <v>0.70833333333333337</v>
      </c>
      <c r="C136" s="193">
        <v>0.71875</v>
      </c>
      <c r="D136" s="194">
        <f>(IF(C136&gt;B136, C136-B136, 1-B136+C136))*24*60</f>
        <v>14.999999999999947</v>
      </c>
      <c r="E136" s="189" t="s">
        <v>985</v>
      </c>
      <c r="F136" s="190"/>
      <c r="G136" s="189" t="s">
        <v>986</v>
      </c>
      <c r="H136" s="190" t="s">
        <v>507</v>
      </c>
      <c r="I136" s="190" t="s">
        <v>527</v>
      </c>
      <c r="J136" s="190" t="s">
        <v>427</v>
      </c>
    </row>
    <row r="137" spans="1:11" s="189" customFormat="1" hidden="1" x14ac:dyDescent="0.25">
      <c r="A137" s="195">
        <v>43902</v>
      </c>
      <c r="B137" s="192">
        <v>0.66666666666666663</v>
      </c>
      <c r="C137" s="193">
        <v>0.67708333333333337</v>
      </c>
      <c r="D137" s="194">
        <f>(IF(C137&gt;B137, C137-B137, 1-B137+C137))*24*60</f>
        <v>15.000000000000107</v>
      </c>
      <c r="E137" s="189" t="s">
        <v>1519</v>
      </c>
      <c r="F137" s="190"/>
      <c r="G137" s="189" t="s">
        <v>986</v>
      </c>
      <c r="H137" s="190" t="s">
        <v>507</v>
      </c>
      <c r="I137" s="190" t="s">
        <v>570</v>
      </c>
      <c r="J137" s="190" t="s">
        <v>481</v>
      </c>
    </row>
    <row r="138" spans="1:11" s="189" customFormat="1" hidden="1" x14ac:dyDescent="0.25">
      <c r="A138" s="195">
        <v>43902</v>
      </c>
      <c r="B138" s="192">
        <v>0.34375</v>
      </c>
      <c r="C138" s="193">
        <v>0.36458333333333331</v>
      </c>
      <c r="D138" s="194">
        <f t="shared" si="1"/>
        <v>29.999999999999972</v>
      </c>
      <c r="E138" s="189" t="s">
        <v>1520</v>
      </c>
      <c r="F138" s="190"/>
      <c r="G138" s="189" t="s">
        <v>1043</v>
      </c>
      <c r="H138" s="190" t="s">
        <v>498</v>
      </c>
      <c r="I138" s="190" t="s">
        <v>498</v>
      </c>
      <c r="J138" s="190" t="s">
        <v>481</v>
      </c>
    </row>
    <row r="139" spans="1:11" s="189" customFormat="1" hidden="1" x14ac:dyDescent="0.25">
      <c r="A139" s="195">
        <v>43902</v>
      </c>
      <c r="B139" s="192">
        <v>0.41666666666666669</v>
      </c>
      <c r="C139" s="193">
        <v>0.46875</v>
      </c>
      <c r="D139" s="194">
        <f t="shared" si="1"/>
        <v>74.999999999999972</v>
      </c>
      <c r="E139" s="189" t="s">
        <v>1521</v>
      </c>
      <c r="F139" s="190"/>
      <c r="G139" s="189" t="s">
        <v>1106</v>
      </c>
      <c r="H139" s="190" t="s">
        <v>498</v>
      </c>
      <c r="I139" s="190" t="s">
        <v>498</v>
      </c>
      <c r="J139" s="190" t="s">
        <v>481</v>
      </c>
    </row>
    <row r="140" spans="1:11" s="189" customFormat="1" hidden="1" x14ac:dyDescent="0.25">
      <c r="A140" s="195">
        <v>43902</v>
      </c>
      <c r="B140" s="192">
        <v>0.375</v>
      </c>
      <c r="C140" s="193">
        <v>0.57291666666666663</v>
      </c>
      <c r="D140" s="194">
        <f t="shared" si="1"/>
        <v>284.99999999999994</v>
      </c>
      <c r="E140" s="189" t="s">
        <v>1522</v>
      </c>
      <c r="F140" s="190"/>
      <c r="G140" s="189" t="s">
        <v>1041</v>
      </c>
      <c r="H140" s="190" t="s">
        <v>498</v>
      </c>
      <c r="I140" s="190" t="s">
        <v>498</v>
      </c>
      <c r="J140" s="190" t="s">
        <v>481</v>
      </c>
    </row>
    <row r="141" spans="1:11" s="189" customFormat="1" hidden="1" x14ac:dyDescent="0.25">
      <c r="A141" s="195">
        <v>43902</v>
      </c>
      <c r="B141" s="192">
        <v>0.35416666666666669</v>
      </c>
      <c r="C141" s="193">
        <v>0.70833333333333337</v>
      </c>
      <c r="D141" s="194">
        <f t="shared" si="1"/>
        <v>510</v>
      </c>
      <c r="E141" s="189" t="s">
        <v>1523</v>
      </c>
      <c r="F141" s="190"/>
      <c r="G141" s="189" t="s">
        <v>1524</v>
      </c>
      <c r="H141" s="190"/>
      <c r="I141" s="190"/>
      <c r="J141" s="190"/>
    </row>
    <row r="142" spans="1:11" s="189" customFormat="1" hidden="1" x14ac:dyDescent="0.25">
      <c r="A142" s="195">
        <v>43902</v>
      </c>
      <c r="B142" s="192">
        <v>0.8125</v>
      </c>
      <c r="C142" s="193">
        <v>0.83333333333333337</v>
      </c>
      <c r="D142" s="194">
        <f t="shared" si="1"/>
        <v>30.000000000000053</v>
      </c>
      <c r="E142" s="189" t="s">
        <v>1525</v>
      </c>
      <c r="F142" s="190"/>
      <c r="G142" s="189" t="s">
        <v>972</v>
      </c>
      <c r="H142" s="190" t="s">
        <v>556</v>
      </c>
      <c r="I142" s="190" t="s">
        <v>489</v>
      </c>
      <c r="J142" s="190" t="s">
        <v>481</v>
      </c>
    </row>
    <row r="143" spans="1:11" s="189" customFormat="1" x14ac:dyDescent="0.25">
      <c r="A143" s="195">
        <v>43902</v>
      </c>
      <c r="B143" s="192">
        <v>0.83333333333333337</v>
      </c>
      <c r="C143" s="193">
        <v>0.85416666666666663</v>
      </c>
      <c r="D143" s="194">
        <f t="shared" si="1"/>
        <v>29.999999999999893</v>
      </c>
      <c r="E143" s="189" t="s">
        <v>1526</v>
      </c>
      <c r="F143" s="190"/>
      <c r="G143" s="189" t="s">
        <v>972</v>
      </c>
      <c r="H143" s="190" t="s">
        <v>507</v>
      </c>
      <c r="I143" s="190" t="s">
        <v>633</v>
      </c>
      <c r="J143" s="190" t="s">
        <v>481</v>
      </c>
    </row>
    <row r="144" spans="1:11" s="189" customFormat="1" hidden="1" x14ac:dyDescent="0.25">
      <c r="A144" s="195">
        <v>43903</v>
      </c>
      <c r="B144" s="192">
        <v>0.64583333333333337</v>
      </c>
      <c r="C144" s="193">
        <v>0.70833333333333337</v>
      </c>
      <c r="D144" s="194">
        <f t="shared" si="1"/>
        <v>90</v>
      </c>
      <c r="E144" s="189" t="s">
        <v>1527</v>
      </c>
      <c r="F144" s="190"/>
      <c r="G144" s="189" t="s">
        <v>1528</v>
      </c>
      <c r="H144" s="190" t="s">
        <v>513</v>
      </c>
      <c r="I144" s="190" t="s">
        <v>550</v>
      </c>
      <c r="J144" s="190" t="s">
        <v>481</v>
      </c>
      <c r="K144" s="267"/>
    </row>
    <row r="145" spans="1:11" s="189" customFormat="1" hidden="1" x14ac:dyDescent="0.25">
      <c r="A145" s="195">
        <v>43903</v>
      </c>
      <c r="B145" s="192">
        <v>0.40625</v>
      </c>
      <c r="C145" s="193">
        <v>0.45833333333333331</v>
      </c>
      <c r="D145" s="194">
        <f t="shared" si="1"/>
        <v>74.999999999999972</v>
      </c>
      <c r="E145" s="189" t="s">
        <v>1529</v>
      </c>
      <c r="F145" s="190"/>
      <c r="G145" s="189" t="s">
        <v>1528</v>
      </c>
      <c r="H145" s="190" t="s">
        <v>479</v>
      </c>
      <c r="I145" s="190" t="s">
        <v>489</v>
      </c>
      <c r="J145" s="190" t="s">
        <v>481</v>
      </c>
      <c r="K145" s="267"/>
    </row>
    <row r="146" spans="1:11" s="189" customFormat="1" hidden="1" x14ac:dyDescent="0.25">
      <c r="A146" s="195">
        <v>43903</v>
      </c>
      <c r="B146" s="192">
        <v>0.54166666666666663</v>
      </c>
      <c r="C146" s="193">
        <v>0.5625</v>
      </c>
      <c r="D146" s="194">
        <f t="shared" si="1"/>
        <v>30.000000000000053</v>
      </c>
      <c r="E146" s="189" t="s">
        <v>1530</v>
      </c>
      <c r="F146" s="190"/>
      <c r="G146" s="189" t="s">
        <v>1528</v>
      </c>
      <c r="H146" s="190" t="s">
        <v>479</v>
      </c>
      <c r="I146" s="190" t="s">
        <v>489</v>
      </c>
      <c r="J146" s="190" t="s">
        <v>481</v>
      </c>
      <c r="K146" s="267"/>
    </row>
    <row r="147" spans="1:11" s="189" customFormat="1" hidden="1" x14ac:dyDescent="0.25">
      <c r="A147" s="195">
        <v>43903</v>
      </c>
      <c r="B147" s="192">
        <v>0.57638888888888895</v>
      </c>
      <c r="C147" s="193">
        <v>0.625</v>
      </c>
      <c r="D147" s="194">
        <f t="shared" si="1"/>
        <v>69.999999999999915</v>
      </c>
      <c r="E147" s="189" t="s">
        <v>1531</v>
      </c>
      <c r="F147" s="190"/>
      <c r="G147" s="189" t="s">
        <v>1528</v>
      </c>
      <c r="H147" s="190" t="s">
        <v>479</v>
      </c>
      <c r="I147" s="190" t="s">
        <v>489</v>
      </c>
      <c r="J147" s="190" t="s">
        <v>481</v>
      </c>
    </row>
    <row r="148" spans="1:11" s="189" customFormat="1" hidden="1" x14ac:dyDescent="0.25">
      <c r="A148" s="195">
        <v>43903</v>
      </c>
      <c r="B148" s="192">
        <v>0.27083333333333331</v>
      </c>
      <c r="C148" s="193">
        <v>0.375</v>
      </c>
      <c r="D148" s="194">
        <f t="shared" si="1"/>
        <v>150.00000000000003</v>
      </c>
      <c r="E148" s="189" t="s">
        <v>1532</v>
      </c>
      <c r="F148" s="190"/>
      <c r="G148" s="189" t="s">
        <v>1528</v>
      </c>
      <c r="H148" s="190" t="s">
        <v>484</v>
      </c>
      <c r="I148" s="190" t="s">
        <v>492</v>
      </c>
      <c r="J148" s="190" t="s">
        <v>481</v>
      </c>
    </row>
    <row r="149" spans="1:11" s="189" customFormat="1" ht="30" hidden="1" x14ac:dyDescent="0.25">
      <c r="A149" s="195">
        <v>43903</v>
      </c>
      <c r="B149" s="192">
        <v>0.26041666666666669</v>
      </c>
      <c r="C149" s="193">
        <v>0.5</v>
      </c>
      <c r="D149" s="194">
        <f t="shared" si="1"/>
        <v>345</v>
      </c>
      <c r="E149" s="189" t="s">
        <v>1533</v>
      </c>
      <c r="F149" s="190">
        <v>1</v>
      </c>
      <c r="G149" s="189" t="s">
        <v>1534</v>
      </c>
      <c r="H149" s="190" t="s">
        <v>507</v>
      </c>
      <c r="I149" s="190" t="s">
        <v>531</v>
      </c>
      <c r="J149" s="190" t="s">
        <v>481</v>
      </c>
    </row>
    <row r="150" spans="1:11" s="189" customFormat="1" hidden="1" x14ac:dyDescent="0.25">
      <c r="A150" s="195">
        <v>43903</v>
      </c>
      <c r="B150" s="192">
        <v>0.51041666666666663</v>
      </c>
      <c r="C150" s="193">
        <v>0.55555555555555558</v>
      </c>
      <c r="D150" s="194">
        <f t="shared" si="1"/>
        <v>65.000000000000085</v>
      </c>
      <c r="E150" s="189" t="s">
        <v>1535</v>
      </c>
      <c r="F150" s="190"/>
      <c r="G150" s="189" t="s">
        <v>1473</v>
      </c>
      <c r="H150" s="190" t="s">
        <v>507</v>
      </c>
      <c r="I150" s="190" t="s">
        <v>531</v>
      </c>
      <c r="J150" s="190" t="s">
        <v>481</v>
      </c>
    </row>
    <row r="151" spans="1:11" s="189" customFormat="1" hidden="1" x14ac:dyDescent="0.25">
      <c r="A151" s="195">
        <v>43903</v>
      </c>
      <c r="B151" s="192">
        <v>0.875</v>
      </c>
      <c r="C151" s="193">
        <v>0.88888888888888884</v>
      </c>
      <c r="D151" s="194">
        <f t="shared" si="1"/>
        <v>19.999999999999929</v>
      </c>
      <c r="E151" s="189" t="s">
        <v>1536</v>
      </c>
      <c r="F151" s="190"/>
      <c r="G151" s="189" t="s">
        <v>994</v>
      </c>
      <c r="H151" s="190" t="s">
        <v>484</v>
      </c>
      <c r="I151" s="190" t="s">
        <v>489</v>
      </c>
      <c r="J151" s="190" t="s">
        <v>481</v>
      </c>
    </row>
    <row r="152" spans="1:11" s="189" customFormat="1" hidden="1" x14ac:dyDescent="0.25">
      <c r="A152" s="195">
        <v>43903</v>
      </c>
      <c r="B152" s="192">
        <v>1.7361111111111112E-2</v>
      </c>
      <c r="C152" s="193">
        <v>2.7777777777777776E-2</v>
      </c>
      <c r="D152" s="194">
        <f t="shared" si="1"/>
        <v>14.999999999999996</v>
      </c>
      <c r="E152" s="189" t="s">
        <v>728</v>
      </c>
      <c r="F152" s="190"/>
      <c r="G152" s="189" t="s">
        <v>994</v>
      </c>
      <c r="H152" s="190" t="s">
        <v>484</v>
      </c>
      <c r="I152" s="190" t="s">
        <v>480</v>
      </c>
      <c r="J152" s="190" t="s">
        <v>481</v>
      </c>
    </row>
    <row r="153" spans="1:11" s="189" customFormat="1" hidden="1" x14ac:dyDescent="0.25">
      <c r="A153" s="195">
        <v>43904</v>
      </c>
      <c r="B153" s="192">
        <v>0.35416666666666669</v>
      </c>
      <c r="C153" s="193">
        <v>0.375</v>
      </c>
      <c r="D153" s="194">
        <f t="shared" si="1"/>
        <v>29.999999999999972</v>
      </c>
      <c r="E153" s="189" t="s">
        <v>1537</v>
      </c>
      <c r="F153" s="190"/>
      <c r="G153" s="189" t="s">
        <v>992</v>
      </c>
      <c r="H153" s="190" t="s">
        <v>513</v>
      </c>
      <c r="I153" s="190" t="s">
        <v>519</v>
      </c>
      <c r="J153" s="190" t="s">
        <v>481</v>
      </c>
    </row>
    <row r="154" spans="1:11" s="189" customFormat="1" hidden="1" x14ac:dyDescent="0.25">
      <c r="A154" s="195">
        <v>43904</v>
      </c>
      <c r="B154" s="192">
        <v>0.39583333333333331</v>
      </c>
      <c r="C154" s="193">
        <v>0.5</v>
      </c>
      <c r="D154" s="194">
        <f t="shared" si="1"/>
        <v>150.00000000000003</v>
      </c>
      <c r="E154" s="189" t="s">
        <v>1538</v>
      </c>
      <c r="F154" s="190"/>
      <c r="G154" s="189" t="s">
        <v>605</v>
      </c>
      <c r="H154" s="190"/>
      <c r="I154" s="190"/>
      <c r="J154" s="190"/>
    </row>
    <row r="155" spans="1:11" s="189" customFormat="1" hidden="1" x14ac:dyDescent="0.25">
      <c r="A155" s="195">
        <v>43904</v>
      </c>
      <c r="B155" s="192">
        <v>0.5</v>
      </c>
      <c r="C155" s="193">
        <v>0.52083333333333337</v>
      </c>
      <c r="D155" s="194">
        <f t="shared" si="1"/>
        <v>30.000000000000053</v>
      </c>
      <c r="E155" s="189" t="s">
        <v>1539</v>
      </c>
      <c r="F155" s="190"/>
      <c r="G155" s="189" t="s">
        <v>933</v>
      </c>
      <c r="H155" s="190" t="s">
        <v>513</v>
      </c>
      <c r="I155" s="190" t="s">
        <v>833</v>
      </c>
      <c r="J155" s="190" t="s">
        <v>481</v>
      </c>
    </row>
    <row r="156" spans="1:11" s="189" customFormat="1" hidden="1" x14ac:dyDescent="0.25">
      <c r="A156" s="195">
        <v>43904</v>
      </c>
      <c r="B156" s="192">
        <v>0.52777777777777779</v>
      </c>
      <c r="C156" s="193">
        <v>0.54166666666666663</v>
      </c>
      <c r="D156" s="194">
        <f t="shared" si="1"/>
        <v>19.999999999999929</v>
      </c>
      <c r="E156" s="189" t="s">
        <v>1540</v>
      </c>
      <c r="F156" s="190"/>
      <c r="G156" s="189" t="s">
        <v>933</v>
      </c>
      <c r="H156" s="190" t="s">
        <v>513</v>
      </c>
      <c r="I156" s="190" t="s">
        <v>553</v>
      </c>
      <c r="J156" s="190" t="s">
        <v>481</v>
      </c>
    </row>
    <row r="157" spans="1:11" s="189" customFormat="1" hidden="1" x14ac:dyDescent="0.25">
      <c r="A157" s="195">
        <v>43904</v>
      </c>
      <c r="B157" s="192">
        <v>0.47916666666666669</v>
      </c>
      <c r="C157" s="193">
        <v>0.5</v>
      </c>
      <c r="D157" s="194">
        <f t="shared" si="1"/>
        <v>29.999999999999972</v>
      </c>
      <c r="E157" s="189" t="s">
        <v>1541</v>
      </c>
      <c r="F157" s="190"/>
      <c r="G157" s="189" t="s">
        <v>1542</v>
      </c>
      <c r="H157" s="190" t="s">
        <v>507</v>
      </c>
      <c r="I157" s="190" t="s">
        <v>527</v>
      </c>
      <c r="J157" s="190" t="s">
        <v>481</v>
      </c>
    </row>
    <row r="158" spans="1:11" s="189" customFormat="1" hidden="1" x14ac:dyDescent="0.25">
      <c r="A158" s="195">
        <v>43904</v>
      </c>
      <c r="B158" s="192">
        <v>0.27083333333333331</v>
      </c>
      <c r="C158" s="193">
        <v>0.6875</v>
      </c>
      <c r="D158" s="194">
        <f t="shared" si="1"/>
        <v>600</v>
      </c>
      <c r="E158" s="189" t="s">
        <v>1294</v>
      </c>
      <c r="F158" s="190"/>
      <c r="G158" s="189" t="s">
        <v>1543</v>
      </c>
      <c r="H158" s="190"/>
      <c r="I158" s="190"/>
      <c r="J158" s="190"/>
      <c r="K158" s="189" t="s">
        <v>1098</v>
      </c>
    </row>
    <row r="159" spans="1:11" s="189" customFormat="1" ht="30" hidden="1" x14ac:dyDescent="0.25">
      <c r="A159" s="195">
        <v>43904</v>
      </c>
      <c r="B159" s="192">
        <v>0.33333333333333331</v>
      </c>
      <c r="C159" s="193">
        <v>0.51388888888888895</v>
      </c>
      <c r="D159" s="194">
        <f t="shared" si="1"/>
        <v>260.00000000000011</v>
      </c>
      <c r="E159" s="189" t="s">
        <v>1544</v>
      </c>
      <c r="F159" s="190">
        <v>1</v>
      </c>
      <c r="G159" s="189" t="s">
        <v>1473</v>
      </c>
      <c r="H159" s="190" t="s">
        <v>507</v>
      </c>
      <c r="I159" s="190" t="s">
        <v>531</v>
      </c>
      <c r="J159" s="190" t="s">
        <v>481</v>
      </c>
    </row>
    <row r="160" spans="1:11" s="189" customFormat="1" hidden="1" x14ac:dyDescent="0.25">
      <c r="A160" s="195">
        <v>43904</v>
      </c>
      <c r="B160" s="192">
        <v>0.52083333333333337</v>
      </c>
      <c r="C160" s="193">
        <v>0.57291666666666663</v>
      </c>
      <c r="D160" s="194">
        <f t="shared" si="1"/>
        <v>74.999999999999886</v>
      </c>
      <c r="E160" s="189" t="s">
        <v>1522</v>
      </c>
      <c r="F160" s="190">
        <v>1</v>
      </c>
      <c r="G160" s="189" t="s">
        <v>1204</v>
      </c>
      <c r="H160" s="190" t="s">
        <v>498</v>
      </c>
      <c r="I160" s="190" t="s">
        <v>498</v>
      </c>
      <c r="J160" s="190" t="s">
        <v>481</v>
      </c>
    </row>
    <row r="161" spans="1:11" s="189" customFormat="1" hidden="1" x14ac:dyDescent="0.25">
      <c r="A161" s="195">
        <v>43904</v>
      </c>
      <c r="B161" s="192">
        <v>0.60416666666666663</v>
      </c>
      <c r="C161" s="193">
        <v>0.64583333333333337</v>
      </c>
      <c r="D161" s="194">
        <f t="shared" si="1"/>
        <v>60.000000000000107</v>
      </c>
      <c r="E161" s="189" t="s">
        <v>1545</v>
      </c>
      <c r="F161" s="190">
        <v>1</v>
      </c>
      <c r="G161" s="189" t="s">
        <v>1121</v>
      </c>
      <c r="H161" s="190" t="s">
        <v>498</v>
      </c>
      <c r="I161" s="190" t="s">
        <v>498</v>
      </c>
      <c r="J161" s="190" t="s">
        <v>481</v>
      </c>
    </row>
    <row r="162" spans="1:11" s="189" customFormat="1" hidden="1" x14ac:dyDescent="0.25">
      <c r="A162" s="195">
        <v>43904</v>
      </c>
      <c r="B162" s="192">
        <v>0.67361111111111116</v>
      </c>
      <c r="C162" s="193">
        <v>0.68402777777777779</v>
      </c>
      <c r="D162" s="194">
        <f t="shared" si="1"/>
        <v>14.999999999999947</v>
      </c>
      <c r="E162" s="189" t="s">
        <v>1546</v>
      </c>
      <c r="F162" s="190"/>
      <c r="G162" s="189" t="s">
        <v>1547</v>
      </c>
      <c r="H162" s="190" t="s">
        <v>498</v>
      </c>
      <c r="I162" s="190" t="s">
        <v>498</v>
      </c>
      <c r="J162" s="190" t="s">
        <v>481</v>
      </c>
    </row>
    <row r="163" spans="1:11" s="189" customFormat="1" hidden="1" x14ac:dyDescent="0.25">
      <c r="A163" s="195">
        <v>43904</v>
      </c>
      <c r="B163" s="192">
        <v>0.6875</v>
      </c>
      <c r="C163" s="193">
        <v>0.71875</v>
      </c>
      <c r="D163" s="194">
        <f t="shared" si="1"/>
        <v>45</v>
      </c>
      <c r="E163" s="189" t="s">
        <v>1510</v>
      </c>
      <c r="F163" s="190"/>
      <c r="G163" s="189" t="s">
        <v>1074</v>
      </c>
      <c r="H163" s="190" t="s">
        <v>498</v>
      </c>
      <c r="I163" s="190" t="s">
        <v>541</v>
      </c>
      <c r="J163" s="190" t="s">
        <v>481</v>
      </c>
    </row>
    <row r="164" spans="1:11" s="189" customFormat="1" hidden="1" x14ac:dyDescent="0.25">
      <c r="A164" s="195">
        <v>43904</v>
      </c>
      <c r="B164" s="192">
        <v>0.84722222222222221</v>
      </c>
      <c r="C164" s="193">
        <v>0.85763888888888884</v>
      </c>
      <c r="D164" s="194">
        <f t="shared" si="1"/>
        <v>14.999999999999947</v>
      </c>
      <c r="E164" s="189" t="s">
        <v>1548</v>
      </c>
      <c r="F164" s="190"/>
      <c r="G164" s="189" t="s">
        <v>994</v>
      </c>
      <c r="H164" s="190" t="s">
        <v>479</v>
      </c>
      <c r="I164" s="190" t="s">
        <v>489</v>
      </c>
      <c r="J164" s="190" t="s">
        <v>481</v>
      </c>
    </row>
    <row r="165" spans="1:11" s="189" customFormat="1" hidden="1" x14ac:dyDescent="0.25">
      <c r="A165" s="195">
        <v>43904</v>
      </c>
      <c r="B165" s="192">
        <v>1.0416666666666666E-2</v>
      </c>
      <c r="C165" s="193">
        <v>2.0833333333333332E-2</v>
      </c>
      <c r="D165" s="194">
        <f t="shared" si="1"/>
        <v>15</v>
      </c>
      <c r="E165" s="189" t="s">
        <v>1549</v>
      </c>
      <c r="F165" s="190">
        <v>1</v>
      </c>
      <c r="G165" s="189" t="s">
        <v>994</v>
      </c>
      <c r="H165" s="190" t="s">
        <v>484</v>
      </c>
      <c r="I165" s="190" t="s">
        <v>492</v>
      </c>
      <c r="J165" s="190" t="s">
        <v>481</v>
      </c>
    </row>
    <row r="166" spans="1:11" s="189" customFormat="1" hidden="1" x14ac:dyDescent="0.25">
      <c r="A166" s="195">
        <v>43905</v>
      </c>
      <c r="B166" s="192">
        <v>0.3125</v>
      </c>
      <c r="C166" s="193">
        <v>0.33333333333333331</v>
      </c>
      <c r="D166" s="194">
        <f t="shared" si="1"/>
        <v>29.999999999999972</v>
      </c>
      <c r="E166" s="189" t="s">
        <v>987</v>
      </c>
      <c r="F166" s="190"/>
      <c r="G166" s="189" t="s">
        <v>558</v>
      </c>
      <c r="H166" s="190" t="s">
        <v>513</v>
      </c>
      <c r="I166" s="190" t="s">
        <v>514</v>
      </c>
      <c r="J166" s="190" t="s">
        <v>427</v>
      </c>
    </row>
    <row r="167" spans="1:11" s="189" customFormat="1" hidden="1" x14ac:dyDescent="0.25">
      <c r="A167" s="195">
        <v>43905</v>
      </c>
      <c r="B167" s="192">
        <v>0.29166666666666669</v>
      </c>
      <c r="C167" s="193">
        <v>0.3125</v>
      </c>
      <c r="D167" s="194">
        <f t="shared" si="1"/>
        <v>29.999999999999972</v>
      </c>
      <c r="E167" s="189" t="s">
        <v>1550</v>
      </c>
      <c r="F167" s="190"/>
      <c r="G167" s="189" t="s">
        <v>1080</v>
      </c>
      <c r="H167" s="190" t="s">
        <v>513</v>
      </c>
      <c r="I167" s="190" t="s">
        <v>544</v>
      </c>
      <c r="J167" s="190" t="s">
        <v>481</v>
      </c>
    </row>
    <row r="168" spans="1:11" s="189" customFormat="1" ht="30" hidden="1" x14ac:dyDescent="0.25">
      <c r="A168" s="195">
        <v>43905</v>
      </c>
      <c r="B168" s="192">
        <v>0.5</v>
      </c>
      <c r="C168" s="193">
        <v>0.52777777777777779</v>
      </c>
      <c r="D168" s="194">
        <f t="shared" si="1"/>
        <v>40.000000000000014</v>
      </c>
      <c r="E168" s="189" t="s">
        <v>988</v>
      </c>
      <c r="F168" s="190"/>
      <c r="G168" s="189" t="s">
        <v>989</v>
      </c>
      <c r="H168" s="190" t="s">
        <v>495</v>
      </c>
      <c r="I168" s="190" t="s">
        <v>492</v>
      </c>
      <c r="J168" s="190" t="s">
        <v>427</v>
      </c>
    </row>
    <row r="169" spans="1:11" s="189" customFormat="1" hidden="1" x14ac:dyDescent="0.25">
      <c r="A169" s="195">
        <v>43905</v>
      </c>
      <c r="B169" s="192">
        <v>0.375</v>
      </c>
      <c r="C169" s="193">
        <v>0.54166666666666663</v>
      </c>
      <c r="D169" s="194">
        <f t="shared" si="1"/>
        <v>239.99999999999994</v>
      </c>
      <c r="E169" s="189" t="s">
        <v>1551</v>
      </c>
      <c r="F169" s="190">
        <v>1</v>
      </c>
      <c r="G169" s="189" t="s">
        <v>841</v>
      </c>
      <c r="H169" s="190"/>
      <c r="I169" s="190"/>
      <c r="J169" s="190"/>
    </row>
    <row r="170" spans="1:11" s="189" customFormat="1" hidden="1" x14ac:dyDescent="0.25">
      <c r="A170" s="195">
        <v>43905</v>
      </c>
      <c r="B170" s="192">
        <v>0.27083333333333331</v>
      </c>
      <c r="C170" s="193">
        <v>0.66666666666666663</v>
      </c>
      <c r="D170" s="194">
        <f t="shared" si="1"/>
        <v>570</v>
      </c>
      <c r="E170" s="189" t="s">
        <v>1294</v>
      </c>
      <c r="F170" s="190"/>
      <c r="G170" s="189" t="s">
        <v>533</v>
      </c>
      <c r="H170" s="190"/>
      <c r="I170" s="190"/>
      <c r="J170" s="190"/>
      <c r="K170" s="189" t="s">
        <v>1098</v>
      </c>
    </row>
    <row r="171" spans="1:11" s="189" customFormat="1" hidden="1" x14ac:dyDescent="0.25">
      <c r="A171" s="195">
        <v>43905</v>
      </c>
      <c r="B171" s="192">
        <v>0.625</v>
      </c>
      <c r="C171" s="193">
        <v>0.6875</v>
      </c>
      <c r="D171" s="194">
        <f t="shared" si="1"/>
        <v>90</v>
      </c>
      <c r="E171" s="189" t="s">
        <v>1552</v>
      </c>
      <c r="F171" s="190"/>
      <c r="G171" s="189" t="s">
        <v>1553</v>
      </c>
      <c r="H171" s="190"/>
      <c r="I171" s="190"/>
      <c r="J171" s="190"/>
    </row>
    <row r="172" spans="1:11" s="189" customFormat="1" hidden="1" x14ac:dyDescent="0.25">
      <c r="A172" s="195">
        <v>43904</v>
      </c>
      <c r="B172" s="192">
        <v>0.16666666666666666</v>
      </c>
      <c r="C172" s="193">
        <v>0.25</v>
      </c>
      <c r="D172" s="194">
        <f t="shared" ref="D172" si="3">(IF(C172&gt;B172, C172-B172, 1-B172+C172))*24*60</f>
        <v>120</v>
      </c>
      <c r="E172" s="189" t="s">
        <v>990</v>
      </c>
      <c r="F172" s="190"/>
      <c r="G172" s="189" t="s">
        <v>972</v>
      </c>
      <c r="H172" s="190" t="s">
        <v>507</v>
      </c>
      <c r="I172" s="190" t="s">
        <v>570</v>
      </c>
      <c r="J172" s="190" t="s">
        <v>427</v>
      </c>
    </row>
    <row r="173" spans="1:11" s="189" customFormat="1" ht="30" hidden="1" x14ac:dyDescent="0.25">
      <c r="A173" s="195">
        <v>43905</v>
      </c>
      <c r="B173" s="192">
        <v>0.26041666666666669</v>
      </c>
      <c r="C173" s="193">
        <v>0.54861111111111105</v>
      </c>
      <c r="D173" s="194">
        <f t="shared" ref="D173:D242" si="4">(IF(C173&gt;B173, C173-B173, 1-B173+C173))*24*60</f>
        <v>414.99999999999989</v>
      </c>
      <c r="E173" s="189" t="s">
        <v>1554</v>
      </c>
      <c r="F173" s="190"/>
      <c r="G173" s="189" t="s">
        <v>1555</v>
      </c>
      <c r="H173" s="190" t="s">
        <v>507</v>
      </c>
      <c r="I173" s="190" t="s">
        <v>570</v>
      </c>
      <c r="J173" s="190" t="s">
        <v>481</v>
      </c>
    </row>
    <row r="174" spans="1:11" s="189" customFormat="1" hidden="1" x14ac:dyDescent="0.25">
      <c r="A174" s="195">
        <v>43905</v>
      </c>
      <c r="B174" s="192">
        <v>0.60416666666666663</v>
      </c>
      <c r="C174" s="193">
        <v>0.73958333333333337</v>
      </c>
      <c r="D174" s="194">
        <f t="shared" si="4"/>
        <v>195.00000000000011</v>
      </c>
      <c r="E174" s="189" t="s">
        <v>1556</v>
      </c>
      <c r="F174" s="190"/>
      <c r="G174" s="189" t="s">
        <v>1557</v>
      </c>
      <c r="H174" s="190" t="s">
        <v>498</v>
      </c>
      <c r="I174" s="190" t="s">
        <v>498</v>
      </c>
      <c r="J174" s="190" t="s">
        <v>481</v>
      </c>
    </row>
    <row r="175" spans="1:11" s="189" customFormat="1" hidden="1" x14ac:dyDescent="0.25">
      <c r="A175" s="195">
        <v>43905</v>
      </c>
      <c r="B175" s="192">
        <v>0.47916666666666669</v>
      </c>
      <c r="C175" s="193">
        <v>0.5</v>
      </c>
      <c r="D175" s="194">
        <f t="shared" si="4"/>
        <v>29.999999999999972</v>
      </c>
      <c r="E175" s="189" t="s">
        <v>1558</v>
      </c>
      <c r="F175" s="190"/>
      <c r="G175" s="189" t="s">
        <v>1106</v>
      </c>
      <c r="H175" s="190" t="s">
        <v>498</v>
      </c>
      <c r="I175" s="190" t="s">
        <v>498</v>
      </c>
      <c r="J175" s="190" t="s">
        <v>481</v>
      </c>
    </row>
    <row r="176" spans="1:11" s="189" customFormat="1" hidden="1" x14ac:dyDescent="0.25">
      <c r="A176" s="195">
        <v>43905</v>
      </c>
      <c r="B176" s="192">
        <v>0.52083333333333337</v>
      </c>
      <c r="C176" s="193">
        <v>0.53125</v>
      </c>
      <c r="D176" s="194">
        <f t="shared" si="4"/>
        <v>14.999999999999947</v>
      </c>
      <c r="E176" s="189" t="s">
        <v>1559</v>
      </c>
      <c r="F176" s="190"/>
      <c r="G176" s="189" t="s">
        <v>1106</v>
      </c>
      <c r="H176" s="190" t="s">
        <v>498</v>
      </c>
      <c r="I176" s="190" t="s">
        <v>498</v>
      </c>
      <c r="J176" s="190" t="s">
        <v>481</v>
      </c>
    </row>
    <row r="177" spans="1:11" s="189" customFormat="1" hidden="1" x14ac:dyDescent="0.25">
      <c r="A177" s="195">
        <v>43905</v>
      </c>
      <c r="B177" s="192">
        <v>0.80555555555555547</v>
      </c>
      <c r="C177" s="193">
        <v>0.83333333333333337</v>
      </c>
      <c r="D177" s="194">
        <f t="shared" si="4"/>
        <v>40.000000000000178</v>
      </c>
      <c r="E177" s="189" t="s">
        <v>1560</v>
      </c>
      <c r="F177" s="190">
        <v>1</v>
      </c>
      <c r="G177" s="189" t="s">
        <v>994</v>
      </c>
      <c r="H177" s="190" t="s">
        <v>513</v>
      </c>
      <c r="I177" s="190" t="s">
        <v>582</v>
      </c>
      <c r="J177" s="190" t="s">
        <v>481</v>
      </c>
    </row>
    <row r="178" spans="1:11" s="189" customFormat="1" hidden="1" x14ac:dyDescent="0.25">
      <c r="A178" s="195">
        <v>43905</v>
      </c>
      <c r="B178" s="192">
        <v>0.85416666666666663</v>
      </c>
      <c r="C178" s="193">
        <v>0.86805555555555547</v>
      </c>
      <c r="D178" s="194">
        <f t="shared" si="4"/>
        <v>19.999999999999929</v>
      </c>
      <c r="E178" s="189" t="s">
        <v>1561</v>
      </c>
      <c r="F178" s="190">
        <v>1</v>
      </c>
      <c r="G178" s="189" t="s">
        <v>994</v>
      </c>
      <c r="H178" s="190" t="s">
        <v>498</v>
      </c>
      <c r="I178" s="190" t="s">
        <v>541</v>
      </c>
      <c r="J178" s="190" t="s">
        <v>481</v>
      </c>
    </row>
    <row r="179" spans="1:11" s="189" customFormat="1" hidden="1" x14ac:dyDescent="0.25">
      <c r="A179" s="195">
        <v>43905</v>
      </c>
      <c r="B179" s="192">
        <v>0.97916666666666663</v>
      </c>
      <c r="C179" s="193">
        <v>0.99305555555555547</v>
      </c>
      <c r="D179" s="194">
        <f t="shared" si="4"/>
        <v>19.999999999999929</v>
      </c>
      <c r="E179" s="189" t="s">
        <v>1562</v>
      </c>
      <c r="F179" s="190">
        <v>1</v>
      </c>
      <c r="G179" s="189" t="s">
        <v>994</v>
      </c>
      <c r="H179" s="190" t="s">
        <v>498</v>
      </c>
      <c r="I179" s="190" t="s">
        <v>641</v>
      </c>
      <c r="J179" s="190" t="s">
        <v>481</v>
      </c>
    </row>
    <row r="180" spans="1:11" s="189" customFormat="1" ht="30" hidden="1" x14ac:dyDescent="0.25">
      <c r="A180" s="195">
        <v>43906</v>
      </c>
      <c r="B180" s="192">
        <v>0.27083333333333331</v>
      </c>
      <c r="C180" s="193">
        <v>0.375</v>
      </c>
      <c r="D180" s="194">
        <f t="shared" si="4"/>
        <v>150.00000000000003</v>
      </c>
      <c r="E180" s="189" t="s">
        <v>1563</v>
      </c>
      <c r="F180" s="190"/>
      <c r="G180" s="189" t="s">
        <v>1564</v>
      </c>
      <c r="H180" s="190" t="s">
        <v>513</v>
      </c>
      <c r="I180" s="190" t="s">
        <v>582</v>
      </c>
      <c r="J180" s="190" t="s">
        <v>481</v>
      </c>
    </row>
    <row r="181" spans="1:11" s="189" customFormat="1" hidden="1" x14ac:dyDescent="0.25">
      <c r="A181" s="195">
        <v>43906</v>
      </c>
      <c r="B181" s="192">
        <v>0.375</v>
      </c>
      <c r="C181" s="193">
        <v>0.4375</v>
      </c>
      <c r="D181" s="194">
        <f t="shared" si="4"/>
        <v>90</v>
      </c>
      <c r="E181" s="189" t="s">
        <v>1565</v>
      </c>
      <c r="F181" s="190"/>
      <c r="G181" s="189" t="s">
        <v>1048</v>
      </c>
      <c r="H181" s="190" t="s">
        <v>479</v>
      </c>
      <c r="I181" s="190" t="s">
        <v>492</v>
      </c>
      <c r="J181" s="190" t="s">
        <v>481</v>
      </c>
    </row>
    <row r="182" spans="1:11" s="189" customFormat="1" ht="30" hidden="1" x14ac:dyDescent="0.25">
      <c r="A182" s="195">
        <v>43906</v>
      </c>
      <c r="B182" s="192">
        <v>0.45833333333333331</v>
      </c>
      <c r="C182" s="193">
        <v>0.5625</v>
      </c>
      <c r="D182" s="194">
        <f t="shared" si="4"/>
        <v>150.00000000000003</v>
      </c>
      <c r="E182" s="189" t="s">
        <v>1566</v>
      </c>
      <c r="F182" s="190"/>
      <c r="G182" s="189" t="s">
        <v>1567</v>
      </c>
      <c r="H182" s="190" t="s">
        <v>479</v>
      </c>
      <c r="I182" s="190" t="s">
        <v>492</v>
      </c>
      <c r="J182" s="190" t="s">
        <v>499</v>
      </c>
      <c r="K182" s="267"/>
    </row>
    <row r="183" spans="1:11" s="189" customFormat="1" hidden="1" x14ac:dyDescent="0.25">
      <c r="A183" s="195">
        <v>43906</v>
      </c>
      <c r="B183" s="192">
        <v>0.39583333333333331</v>
      </c>
      <c r="C183" s="193">
        <v>0.41666666666666669</v>
      </c>
      <c r="D183" s="194">
        <f t="shared" si="4"/>
        <v>30.000000000000053</v>
      </c>
      <c r="E183" s="189" t="s">
        <v>991</v>
      </c>
      <c r="F183" s="190"/>
      <c r="G183" s="189" t="s">
        <v>992</v>
      </c>
      <c r="H183" s="190" t="s">
        <v>484</v>
      </c>
      <c r="I183" s="190" t="s">
        <v>480</v>
      </c>
      <c r="J183" s="190" t="s">
        <v>427</v>
      </c>
      <c r="K183" s="267"/>
    </row>
    <row r="184" spans="1:11" s="189" customFormat="1" hidden="1" x14ac:dyDescent="0.25">
      <c r="A184" s="195">
        <v>43906</v>
      </c>
      <c r="B184" s="192">
        <v>0.60416666666666663</v>
      </c>
      <c r="C184" s="193">
        <v>0.625</v>
      </c>
      <c r="D184" s="194">
        <f t="shared" si="4"/>
        <v>30.000000000000053</v>
      </c>
      <c r="E184" s="189" t="s">
        <v>675</v>
      </c>
      <c r="F184" s="190"/>
      <c r="G184" s="189" t="s">
        <v>1568</v>
      </c>
      <c r="H184" s="190" t="s">
        <v>513</v>
      </c>
      <c r="I184" s="190" t="s">
        <v>519</v>
      </c>
      <c r="J184" s="190" t="s">
        <v>481</v>
      </c>
      <c r="K184" s="267"/>
    </row>
    <row r="185" spans="1:11" s="189" customFormat="1" hidden="1" x14ac:dyDescent="0.25">
      <c r="A185" s="195">
        <v>43906</v>
      </c>
      <c r="B185" s="192">
        <v>0.28125</v>
      </c>
      <c r="C185" s="193">
        <v>0.46875</v>
      </c>
      <c r="D185" s="194">
        <f t="shared" si="4"/>
        <v>270</v>
      </c>
      <c r="E185" s="189" t="s">
        <v>1569</v>
      </c>
      <c r="F185" s="190"/>
      <c r="G185" s="189" t="s">
        <v>1074</v>
      </c>
      <c r="H185" s="190" t="s">
        <v>498</v>
      </c>
      <c r="I185" s="190" t="s">
        <v>504</v>
      </c>
      <c r="J185" s="190" t="s">
        <v>481</v>
      </c>
    </row>
    <row r="186" spans="1:11" s="189" customFormat="1" hidden="1" x14ac:dyDescent="0.25">
      <c r="A186" s="195">
        <v>43906</v>
      </c>
      <c r="B186" s="192">
        <v>0.47222222222222227</v>
      </c>
      <c r="C186" s="193">
        <v>0.51041666666666663</v>
      </c>
      <c r="D186" s="194">
        <f t="shared" si="4"/>
        <v>54.999999999999886</v>
      </c>
      <c r="E186" s="189" t="s">
        <v>1570</v>
      </c>
      <c r="F186" s="190"/>
      <c r="G186" s="189" t="s">
        <v>1074</v>
      </c>
      <c r="H186" s="190" t="s">
        <v>498</v>
      </c>
      <c r="I186" s="190" t="s">
        <v>504</v>
      </c>
      <c r="J186" s="190" t="s">
        <v>481</v>
      </c>
    </row>
    <row r="187" spans="1:11" s="189" customFormat="1" hidden="1" x14ac:dyDescent="0.25">
      <c r="A187" s="195">
        <v>43906</v>
      </c>
      <c r="B187" s="192">
        <v>0.26041666666666669</v>
      </c>
      <c r="C187" s="193">
        <v>0.5</v>
      </c>
      <c r="D187" s="194">
        <f t="shared" si="4"/>
        <v>345</v>
      </c>
      <c r="E187" s="189" t="s">
        <v>1571</v>
      </c>
      <c r="F187" s="190"/>
      <c r="G187" s="189" t="s">
        <v>1572</v>
      </c>
      <c r="H187" s="190" t="s">
        <v>498</v>
      </c>
      <c r="I187" s="190" t="s">
        <v>504</v>
      </c>
      <c r="J187" s="190" t="s">
        <v>481</v>
      </c>
    </row>
    <row r="188" spans="1:11" s="189" customFormat="1" hidden="1" x14ac:dyDescent="0.25">
      <c r="A188" s="195">
        <v>43906</v>
      </c>
      <c r="B188" s="192">
        <v>0.95833333333333337</v>
      </c>
      <c r="C188" s="193">
        <v>0.97222222222222221</v>
      </c>
      <c r="D188" s="194">
        <f t="shared" si="4"/>
        <v>19.999999999999929</v>
      </c>
      <c r="E188" s="189" t="s">
        <v>1573</v>
      </c>
      <c r="F188" s="190">
        <v>1</v>
      </c>
      <c r="G188" s="189" t="s">
        <v>994</v>
      </c>
      <c r="H188" s="190" t="s">
        <v>484</v>
      </c>
      <c r="I188" s="190" t="s">
        <v>492</v>
      </c>
      <c r="J188" s="190" t="s">
        <v>481</v>
      </c>
    </row>
    <row r="189" spans="1:11" s="189" customFormat="1" x14ac:dyDescent="0.25">
      <c r="A189" s="195">
        <v>43906</v>
      </c>
      <c r="B189" s="192">
        <v>1.7361111111111112E-2</v>
      </c>
      <c r="C189" s="193">
        <v>2.4305555555555556E-2</v>
      </c>
      <c r="D189" s="194">
        <f t="shared" si="4"/>
        <v>10</v>
      </c>
      <c r="E189" s="189" t="s">
        <v>1574</v>
      </c>
      <c r="F189" s="190"/>
      <c r="G189" s="189" t="s">
        <v>994</v>
      </c>
      <c r="H189" s="190" t="s">
        <v>507</v>
      </c>
      <c r="I189" s="190" t="s">
        <v>633</v>
      </c>
      <c r="J189" s="190" t="s">
        <v>481</v>
      </c>
    </row>
    <row r="190" spans="1:11" s="189" customFormat="1" hidden="1" x14ac:dyDescent="0.25">
      <c r="A190" s="195">
        <v>43906</v>
      </c>
      <c r="B190" s="192">
        <v>0.10416666666666667</v>
      </c>
      <c r="C190" s="193">
        <v>0.16666666666666666</v>
      </c>
      <c r="D190" s="194">
        <f t="shared" si="4"/>
        <v>89.999999999999972</v>
      </c>
      <c r="E190" s="189" t="s">
        <v>993</v>
      </c>
      <c r="F190" s="190"/>
      <c r="G190" s="189" t="s">
        <v>994</v>
      </c>
      <c r="H190" s="190" t="s">
        <v>498</v>
      </c>
      <c r="I190" s="190" t="s">
        <v>498</v>
      </c>
      <c r="J190" s="190" t="s">
        <v>427</v>
      </c>
    </row>
    <row r="191" spans="1:11" s="189" customFormat="1" hidden="1" x14ac:dyDescent="0.25">
      <c r="A191" s="195">
        <v>43907</v>
      </c>
      <c r="B191" s="192">
        <v>0.375</v>
      </c>
      <c r="C191" s="193">
        <v>0.3888888888888889</v>
      </c>
      <c r="D191" s="194">
        <f t="shared" si="4"/>
        <v>20.000000000000007</v>
      </c>
      <c r="E191" s="189" t="s">
        <v>1575</v>
      </c>
      <c r="F191" s="190"/>
      <c r="G191" s="189" t="s">
        <v>631</v>
      </c>
      <c r="H191" s="190" t="s">
        <v>513</v>
      </c>
      <c r="I191" s="190" t="s">
        <v>582</v>
      </c>
      <c r="J191" s="190" t="s">
        <v>481</v>
      </c>
    </row>
    <row r="192" spans="1:11" s="189" customFormat="1" hidden="1" x14ac:dyDescent="0.25">
      <c r="A192" s="195">
        <v>43907</v>
      </c>
      <c r="B192" s="192">
        <v>0.41666666666666669</v>
      </c>
      <c r="C192" s="193">
        <v>0.6875</v>
      </c>
      <c r="D192" s="194">
        <f t="shared" si="4"/>
        <v>390</v>
      </c>
      <c r="E192" s="189" t="s">
        <v>1576</v>
      </c>
      <c r="F192" s="190">
        <v>1</v>
      </c>
      <c r="H192" s="190"/>
      <c r="I192" s="190"/>
      <c r="J192" s="190"/>
    </row>
    <row r="193" spans="1:11" s="189" customFormat="1" hidden="1" x14ac:dyDescent="0.25">
      <c r="A193" s="195">
        <v>43907</v>
      </c>
      <c r="B193" s="192">
        <v>0.6875</v>
      </c>
      <c r="C193" s="193">
        <v>0.70833333333333337</v>
      </c>
      <c r="D193" s="194">
        <f t="shared" si="4"/>
        <v>30.000000000000053</v>
      </c>
      <c r="E193" s="189" t="s">
        <v>1577</v>
      </c>
      <c r="F193" s="190"/>
      <c r="G193" s="189" t="s">
        <v>992</v>
      </c>
      <c r="H193" s="190" t="s">
        <v>513</v>
      </c>
      <c r="I193" s="190" t="s">
        <v>548</v>
      </c>
      <c r="J193" s="190" t="s">
        <v>481</v>
      </c>
    </row>
    <row r="194" spans="1:11" s="189" customFormat="1" ht="30" hidden="1" x14ac:dyDescent="0.25">
      <c r="A194" s="195">
        <v>43907</v>
      </c>
      <c r="B194" s="192">
        <v>0.26041666666666669</v>
      </c>
      <c r="C194" s="193">
        <v>0.5</v>
      </c>
      <c r="D194" s="194">
        <f t="shared" ref="D194:D199" si="5">(IF(C194&gt;B194, C194-B194, 1-B194+C194))*24*60</f>
        <v>345</v>
      </c>
      <c r="E194" s="189" t="s">
        <v>1578</v>
      </c>
      <c r="F194" s="190"/>
      <c r="G194" s="189" t="s">
        <v>1579</v>
      </c>
      <c r="H194" s="190" t="s">
        <v>507</v>
      </c>
      <c r="I194" s="190" t="s">
        <v>570</v>
      </c>
      <c r="J194" s="190" t="s">
        <v>481</v>
      </c>
    </row>
    <row r="195" spans="1:11" s="189" customFormat="1" hidden="1" x14ac:dyDescent="0.25">
      <c r="A195" s="195">
        <v>43907</v>
      </c>
      <c r="B195" s="192">
        <v>0.51041666666666663</v>
      </c>
      <c r="C195" s="193">
        <v>0.625</v>
      </c>
      <c r="D195" s="194">
        <f t="shared" si="5"/>
        <v>165.00000000000006</v>
      </c>
      <c r="E195" s="189" t="s">
        <v>1580</v>
      </c>
      <c r="F195" s="190"/>
      <c r="H195" s="190"/>
      <c r="I195" s="190"/>
      <c r="J195" s="190"/>
    </row>
    <row r="196" spans="1:11" s="189" customFormat="1" ht="30" x14ac:dyDescent="0.25">
      <c r="A196" s="195">
        <v>43907</v>
      </c>
      <c r="B196" s="192">
        <v>0.63541666666666663</v>
      </c>
      <c r="C196" s="193">
        <v>0.64583333333333337</v>
      </c>
      <c r="D196" s="194">
        <f t="shared" si="5"/>
        <v>15.000000000000107</v>
      </c>
      <c r="E196" s="189" t="s">
        <v>1581</v>
      </c>
      <c r="F196" s="190"/>
      <c r="G196" s="189" t="s">
        <v>1582</v>
      </c>
      <c r="H196" s="190" t="s">
        <v>507</v>
      </c>
      <c r="I196" s="190" t="s">
        <v>633</v>
      </c>
      <c r="J196" s="190" t="s">
        <v>481</v>
      </c>
    </row>
    <row r="197" spans="1:11" s="189" customFormat="1" hidden="1" x14ac:dyDescent="0.25">
      <c r="A197" s="195">
        <v>43907</v>
      </c>
      <c r="B197" s="192">
        <v>0.80555555555555547</v>
      </c>
      <c r="C197" s="193">
        <v>0.81597222222222221</v>
      </c>
      <c r="D197" s="194">
        <f t="shared" si="5"/>
        <v>15.000000000000107</v>
      </c>
      <c r="E197" s="189" t="s">
        <v>1583</v>
      </c>
      <c r="F197" s="190"/>
      <c r="G197" s="189" t="s">
        <v>994</v>
      </c>
      <c r="H197" s="190" t="s">
        <v>484</v>
      </c>
      <c r="I197" s="190" t="s">
        <v>489</v>
      </c>
      <c r="J197" s="190" t="s">
        <v>481</v>
      </c>
    </row>
    <row r="198" spans="1:11" s="189" customFormat="1" hidden="1" x14ac:dyDescent="0.25">
      <c r="A198" s="195">
        <v>43907</v>
      </c>
      <c r="B198" s="192">
        <v>0.9375</v>
      </c>
      <c r="C198" s="193">
        <v>0.94791666666666663</v>
      </c>
      <c r="D198" s="194">
        <f t="shared" si="5"/>
        <v>14.999999999999947</v>
      </c>
      <c r="E198" s="189" t="s">
        <v>1584</v>
      </c>
      <c r="F198" s="190"/>
      <c r="G198" s="189" t="s">
        <v>994</v>
      </c>
      <c r="H198" s="190" t="s">
        <v>484</v>
      </c>
      <c r="I198" s="190" t="s">
        <v>480</v>
      </c>
      <c r="J198" s="190" t="s">
        <v>481</v>
      </c>
    </row>
    <row r="199" spans="1:11" s="189" customFormat="1" hidden="1" x14ac:dyDescent="0.25">
      <c r="A199" s="195">
        <v>43907</v>
      </c>
      <c r="B199" s="192">
        <v>0.14583333333333334</v>
      </c>
      <c r="C199" s="193">
        <v>0.16666666666666666</v>
      </c>
      <c r="D199" s="194">
        <f t="shared" si="5"/>
        <v>29.999999999999972</v>
      </c>
      <c r="E199" s="189" t="s">
        <v>1585</v>
      </c>
      <c r="F199" s="190"/>
      <c r="G199" s="189" t="s">
        <v>994</v>
      </c>
      <c r="H199" s="190" t="s">
        <v>484</v>
      </c>
      <c r="I199" s="190" t="s">
        <v>492</v>
      </c>
      <c r="J199" s="190" t="s">
        <v>481</v>
      </c>
    </row>
    <row r="200" spans="1:11" s="189" customFormat="1" hidden="1" x14ac:dyDescent="0.25">
      <c r="A200" s="195">
        <v>43908</v>
      </c>
      <c r="B200" s="192">
        <v>0.27083333333333331</v>
      </c>
      <c r="C200" s="193">
        <v>0.5625</v>
      </c>
      <c r="D200" s="194">
        <f t="shared" si="4"/>
        <v>420</v>
      </c>
      <c r="E200" s="189" t="s">
        <v>1586</v>
      </c>
      <c r="F200" s="190"/>
      <c r="G200" s="189" t="s">
        <v>533</v>
      </c>
      <c r="H200" s="190"/>
      <c r="I200" s="190"/>
      <c r="J200" s="190"/>
      <c r="K200" s="189" t="s">
        <v>1098</v>
      </c>
    </row>
    <row r="201" spans="1:11" s="189" customFormat="1" hidden="1" x14ac:dyDescent="0.25">
      <c r="A201" s="195">
        <v>43908</v>
      </c>
      <c r="B201" s="192">
        <v>0.35416666666666669</v>
      </c>
      <c r="C201" s="193">
        <v>0.375</v>
      </c>
      <c r="D201" s="194">
        <f t="shared" si="4"/>
        <v>29.999999999999972</v>
      </c>
      <c r="E201" s="189" t="s">
        <v>1587</v>
      </c>
      <c r="F201" s="190"/>
      <c r="G201" s="189" t="s">
        <v>631</v>
      </c>
      <c r="H201" s="190" t="s">
        <v>484</v>
      </c>
      <c r="I201" s="190" t="s">
        <v>489</v>
      </c>
      <c r="J201" s="190" t="s">
        <v>481</v>
      </c>
    </row>
    <row r="202" spans="1:11" s="189" customFormat="1" hidden="1" x14ac:dyDescent="0.25">
      <c r="A202" s="195">
        <v>43908</v>
      </c>
      <c r="B202" s="192">
        <v>0.4375</v>
      </c>
      <c r="C202" s="193">
        <v>0.45833333333333331</v>
      </c>
      <c r="D202" s="194">
        <f t="shared" si="4"/>
        <v>29.999999999999972</v>
      </c>
      <c r="E202" s="189" t="s">
        <v>1588</v>
      </c>
      <c r="F202" s="190"/>
      <c r="G202" s="189" t="s">
        <v>1564</v>
      </c>
      <c r="H202" s="190" t="s">
        <v>513</v>
      </c>
      <c r="I202" s="190" t="s">
        <v>548</v>
      </c>
      <c r="J202" s="190" t="s">
        <v>481</v>
      </c>
    </row>
    <row r="203" spans="1:11" s="189" customFormat="1" hidden="1" x14ac:dyDescent="0.25">
      <c r="A203" s="195">
        <v>43908</v>
      </c>
      <c r="B203" s="192">
        <v>0.39583333333333331</v>
      </c>
      <c r="C203" s="193">
        <v>0.41666666666666669</v>
      </c>
      <c r="D203" s="194">
        <f t="shared" si="4"/>
        <v>30.000000000000053</v>
      </c>
      <c r="E203" s="189" t="s">
        <v>1427</v>
      </c>
      <c r="F203" s="190"/>
      <c r="G203" s="189" t="s">
        <v>992</v>
      </c>
      <c r="H203" s="190" t="s">
        <v>513</v>
      </c>
      <c r="I203" s="190" t="s">
        <v>833</v>
      </c>
      <c r="J203" s="190" t="s">
        <v>481</v>
      </c>
    </row>
    <row r="204" spans="1:11" s="189" customFormat="1" x14ac:dyDescent="0.25">
      <c r="A204" s="195">
        <v>43908</v>
      </c>
      <c r="B204" s="192">
        <v>0.5</v>
      </c>
      <c r="C204" s="193">
        <v>0.5625</v>
      </c>
      <c r="D204" s="194">
        <f t="shared" si="4"/>
        <v>90</v>
      </c>
      <c r="E204" s="189" t="s">
        <v>1589</v>
      </c>
      <c r="F204" s="190"/>
      <c r="G204" s="189" t="s">
        <v>1590</v>
      </c>
      <c r="H204" s="190" t="s">
        <v>507</v>
      </c>
      <c r="I204" s="190" t="s">
        <v>633</v>
      </c>
      <c r="J204" s="190" t="s">
        <v>481</v>
      </c>
    </row>
    <row r="205" spans="1:11" s="189" customFormat="1" x14ac:dyDescent="0.25">
      <c r="A205" s="195">
        <v>43908</v>
      </c>
      <c r="B205" s="192">
        <v>0.625</v>
      </c>
      <c r="C205" s="193">
        <v>0.6875</v>
      </c>
      <c r="D205" s="194">
        <f t="shared" si="4"/>
        <v>90</v>
      </c>
      <c r="E205" s="189" t="s">
        <v>1591</v>
      </c>
      <c r="F205" s="190"/>
      <c r="G205" s="189" t="s">
        <v>1004</v>
      </c>
      <c r="H205" s="190" t="s">
        <v>507</v>
      </c>
      <c r="I205" s="190" t="s">
        <v>633</v>
      </c>
      <c r="J205" s="190" t="s">
        <v>481</v>
      </c>
    </row>
    <row r="206" spans="1:11" s="189" customFormat="1" hidden="1" x14ac:dyDescent="0.25">
      <c r="A206" s="195">
        <v>43908</v>
      </c>
      <c r="B206" s="192">
        <v>0.39583333333333331</v>
      </c>
      <c r="C206" s="193">
        <v>0.5625</v>
      </c>
      <c r="D206" s="194">
        <f t="shared" ref="D206:D211" si="6">(IF(C206&gt;B206, C206-B206, 1-B206+C206))*24*60</f>
        <v>240</v>
      </c>
      <c r="E206" s="189" t="s">
        <v>1592</v>
      </c>
      <c r="F206" s="190"/>
      <c r="G206" s="189" t="s">
        <v>1593</v>
      </c>
      <c r="H206" s="190" t="s">
        <v>498</v>
      </c>
      <c r="I206" s="190" t="s">
        <v>498</v>
      </c>
      <c r="J206" s="190" t="s">
        <v>499</v>
      </c>
    </row>
    <row r="207" spans="1:11" s="189" customFormat="1" hidden="1" x14ac:dyDescent="0.25">
      <c r="A207" s="195">
        <v>43908</v>
      </c>
      <c r="B207" s="192">
        <v>0.39583333333333331</v>
      </c>
      <c r="C207" s="193">
        <v>0.5</v>
      </c>
      <c r="D207" s="194">
        <f t="shared" si="6"/>
        <v>150.00000000000003</v>
      </c>
      <c r="E207" s="189" t="s">
        <v>1594</v>
      </c>
      <c r="F207" s="190"/>
      <c r="G207" s="189" t="s">
        <v>625</v>
      </c>
      <c r="H207" s="190" t="s">
        <v>507</v>
      </c>
      <c r="I207" s="190" t="s">
        <v>527</v>
      </c>
      <c r="J207" s="190" t="s">
        <v>481</v>
      </c>
    </row>
    <row r="208" spans="1:11" s="189" customFormat="1" hidden="1" x14ac:dyDescent="0.25">
      <c r="A208" s="195">
        <v>43908</v>
      </c>
      <c r="B208" s="192">
        <v>0.51041666666666663</v>
      </c>
      <c r="C208" s="193">
        <v>0.5625</v>
      </c>
      <c r="D208" s="194">
        <f t="shared" si="6"/>
        <v>75.000000000000057</v>
      </c>
      <c r="E208" s="189" t="s">
        <v>1595</v>
      </c>
      <c r="F208" s="190"/>
      <c r="G208" s="189" t="s">
        <v>625</v>
      </c>
      <c r="H208" s="190" t="s">
        <v>507</v>
      </c>
      <c r="I208" s="190" t="s">
        <v>570</v>
      </c>
      <c r="J208" s="190" t="s">
        <v>481</v>
      </c>
    </row>
    <row r="209" spans="1:10" s="189" customFormat="1" hidden="1" x14ac:dyDescent="0.25">
      <c r="A209" s="195">
        <v>43908</v>
      </c>
      <c r="B209" s="192">
        <v>0.27083333333333331</v>
      </c>
      <c r="C209" s="193">
        <v>0.39583333333333331</v>
      </c>
      <c r="D209" s="194">
        <f t="shared" si="6"/>
        <v>180</v>
      </c>
      <c r="E209" s="189" t="s">
        <v>1596</v>
      </c>
      <c r="F209" s="190"/>
      <c r="G209" s="189" t="s">
        <v>1403</v>
      </c>
      <c r="H209" s="190" t="s">
        <v>507</v>
      </c>
      <c r="I209" s="190" t="s">
        <v>570</v>
      </c>
      <c r="J209" s="190" t="s">
        <v>481</v>
      </c>
    </row>
    <row r="210" spans="1:10" s="189" customFormat="1" x14ac:dyDescent="0.25">
      <c r="A210" s="195">
        <v>43908</v>
      </c>
      <c r="B210" s="192">
        <v>0.60416666666666663</v>
      </c>
      <c r="C210" s="193">
        <v>0.71527777777777779</v>
      </c>
      <c r="D210" s="194">
        <f t="shared" si="6"/>
        <v>160.00000000000006</v>
      </c>
      <c r="E210" s="189" t="s">
        <v>1597</v>
      </c>
      <c r="F210" s="190"/>
      <c r="G210" s="189" t="s">
        <v>725</v>
      </c>
      <c r="H210" s="190" t="s">
        <v>507</v>
      </c>
      <c r="I210" s="190" t="s">
        <v>633</v>
      </c>
      <c r="J210" s="190" t="s">
        <v>481</v>
      </c>
    </row>
    <row r="211" spans="1:10" s="189" customFormat="1" hidden="1" x14ac:dyDescent="0.25">
      <c r="A211" s="195">
        <v>43908</v>
      </c>
      <c r="B211" s="192">
        <v>0.35416666666666669</v>
      </c>
      <c r="C211" s="193">
        <v>0.71527777777777779</v>
      </c>
      <c r="D211" s="194">
        <f t="shared" si="6"/>
        <v>520</v>
      </c>
      <c r="E211" s="189" t="s">
        <v>1598</v>
      </c>
      <c r="F211" s="190"/>
      <c r="G211" s="189" t="s">
        <v>1599</v>
      </c>
      <c r="H211" s="190"/>
      <c r="I211" s="190"/>
      <c r="J211" s="190"/>
    </row>
    <row r="212" spans="1:10" s="189" customFormat="1" hidden="1" x14ac:dyDescent="0.25">
      <c r="A212" s="195">
        <v>43908</v>
      </c>
      <c r="B212" s="192">
        <v>0.80555555555555547</v>
      </c>
      <c r="C212" s="193">
        <v>0.81597222222222221</v>
      </c>
      <c r="D212" s="194">
        <f>(IF(C212&gt;B212, C212-B212, 1-B212+C212))*24*60</f>
        <v>15.000000000000107</v>
      </c>
      <c r="E212" s="189" t="s">
        <v>1600</v>
      </c>
      <c r="F212" s="190"/>
      <c r="G212" s="189" t="s">
        <v>994</v>
      </c>
      <c r="H212" s="190" t="s">
        <v>484</v>
      </c>
      <c r="I212" s="190" t="s">
        <v>489</v>
      </c>
      <c r="J212" s="190" t="s">
        <v>481</v>
      </c>
    </row>
    <row r="213" spans="1:10" s="189" customFormat="1" hidden="1" x14ac:dyDescent="0.25">
      <c r="A213" s="195">
        <v>43908</v>
      </c>
      <c r="B213" s="192">
        <v>0.86111111111111116</v>
      </c>
      <c r="C213" s="193">
        <v>0.87152777777777779</v>
      </c>
      <c r="D213" s="194">
        <f>(IF(C213&gt;B213, C213-B213, 1-B213+C213))*24*60</f>
        <v>14.999999999999947</v>
      </c>
      <c r="E213" s="189" t="s">
        <v>1536</v>
      </c>
      <c r="F213" s="190"/>
      <c r="G213" s="189" t="s">
        <v>994</v>
      </c>
      <c r="H213" s="190" t="s">
        <v>484</v>
      </c>
      <c r="I213" s="190" t="s">
        <v>489</v>
      </c>
      <c r="J213" s="190" t="s">
        <v>481</v>
      </c>
    </row>
    <row r="214" spans="1:10" s="189" customFormat="1" hidden="1" x14ac:dyDescent="0.25">
      <c r="A214" s="195">
        <v>43908</v>
      </c>
      <c r="B214" s="192">
        <v>0.90277777777777779</v>
      </c>
      <c r="C214" s="193">
        <v>0.93055555555555547</v>
      </c>
      <c r="D214" s="194">
        <f>(IF(C214&gt;B214, C214-B214, 1-B214+C214))*24*60</f>
        <v>39.999999999999858</v>
      </c>
      <c r="E214" s="189" t="s">
        <v>1601</v>
      </c>
      <c r="F214" s="190">
        <v>1</v>
      </c>
      <c r="G214" s="189" t="s">
        <v>994</v>
      </c>
      <c r="H214" s="190" t="s">
        <v>484</v>
      </c>
      <c r="I214" s="190" t="s">
        <v>492</v>
      </c>
      <c r="J214" s="190" t="s">
        <v>481</v>
      </c>
    </row>
    <row r="215" spans="1:10" s="189" customFormat="1" hidden="1" x14ac:dyDescent="0.25">
      <c r="A215" s="195">
        <v>43908</v>
      </c>
      <c r="B215" s="192">
        <v>0.10069444444444443</v>
      </c>
      <c r="C215" s="193">
        <v>0.1111111111111111</v>
      </c>
      <c r="D215" s="194">
        <f>(IF(C215&gt;B215, C215-B215, 1-B215+C215))*24*60</f>
        <v>15.000000000000007</v>
      </c>
      <c r="E215" s="189" t="s">
        <v>1602</v>
      </c>
      <c r="F215" s="190"/>
      <c r="G215" s="189" t="s">
        <v>994</v>
      </c>
      <c r="H215" s="190" t="s">
        <v>479</v>
      </c>
      <c r="I215" s="190" t="s">
        <v>489</v>
      </c>
      <c r="J215" s="190" t="s">
        <v>481</v>
      </c>
    </row>
    <row r="216" spans="1:10" s="189" customFormat="1" hidden="1" x14ac:dyDescent="0.25">
      <c r="A216" s="195">
        <v>43909</v>
      </c>
      <c r="B216" s="192">
        <v>0.27083333333333331</v>
      </c>
      <c r="C216" s="193">
        <v>0.29166666666666669</v>
      </c>
      <c r="D216" s="194">
        <f t="shared" si="4"/>
        <v>30.000000000000053</v>
      </c>
      <c r="E216" s="189" t="s">
        <v>995</v>
      </c>
      <c r="F216" s="190"/>
      <c r="G216" s="189" t="s">
        <v>996</v>
      </c>
      <c r="H216" s="190" t="s">
        <v>484</v>
      </c>
      <c r="I216" s="190" t="s">
        <v>492</v>
      </c>
      <c r="J216" s="190" t="s">
        <v>427</v>
      </c>
    </row>
    <row r="217" spans="1:10" s="189" customFormat="1" hidden="1" x14ac:dyDescent="0.25">
      <c r="A217" s="195">
        <v>43909</v>
      </c>
      <c r="B217" s="192">
        <v>0.3125</v>
      </c>
      <c r="C217" s="193">
        <v>0.39583333333333331</v>
      </c>
      <c r="D217" s="194">
        <f t="shared" si="4"/>
        <v>119.99999999999997</v>
      </c>
      <c r="E217" s="189" t="s">
        <v>1603</v>
      </c>
      <c r="F217" s="190"/>
      <c r="G217" s="189" t="s">
        <v>1604</v>
      </c>
      <c r="H217" s="190" t="s">
        <v>513</v>
      </c>
      <c r="I217" s="190" t="s">
        <v>582</v>
      </c>
      <c r="J217" s="190" t="s">
        <v>481</v>
      </c>
    </row>
    <row r="218" spans="1:10" s="189" customFormat="1" hidden="1" x14ac:dyDescent="0.25">
      <c r="A218" s="195">
        <v>43909</v>
      </c>
      <c r="B218" s="192">
        <v>0.55555555555555558</v>
      </c>
      <c r="C218" s="193">
        <v>0.56944444444444442</v>
      </c>
      <c r="D218" s="194">
        <f t="shared" si="4"/>
        <v>19.999999999999929</v>
      </c>
      <c r="E218" s="189" t="s">
        <v>997</v>
      </c>
      <c r="F218" s="190"/>
      <c r="G218" s="189" t="s">
        <v>698</v>
      </c>
      <c r="H218" s="190" t="s">
        <v>484</v>
      </c>
      <c r="I218" s="190" t="s">
        <v>492</v>
      </c>
      <c r="J218" s="190" t="s">
        <v>427</v>
      </c>
    </row>
    <row r="219" spans="1:10" s="189" customFormat="1" hidden="1" x14ac:dyDescent="0.25">
      <c r="A219" s="195">
        <v>43909</v>
      </c>
      <c r="B219" s="192">
        <v>0.375</v>
      </c>
      <c r="C219" s="193">
        <v>0.57291666666666663</v>
      </c>
      <c r="D219" s="194">
        <f t="shared" ref="D219:D226" si="7">(IF(C219&gt;B219, C219-B219, 1-B219+C219))*24*60</f>
        <v>284.99999999999994</v>
      </c>
      <c r="E219" s="189" t="s">
        <v>1605</v>
      </c>
      <c r="F219" s="190"/>
      <c r="G219" s="189" t="s">
        <v>1403</v>
      </c>
      <c r="H219" s="190" t="s">
        <v>498</v>
      </c>
      <c r="I219" s="190" t="s">
        <v>498</v>
      </c>
      <c r="J219" s="190" t="s">
        <v>481</v>
      </c>
    </row>
    <row r="220" spans="1:10" s="189" customFormat="1" hidden="1" x14ac:dyDescent="0.25">
      <c r="A220" s="195">
        <v>43909</v>
      </c>
      <c r="B220" s="192">
        <v>0.60416666666666663</v>
      </c>
      <c r="C220" s="193">
        <v>0.67361111111111116</v>
      </c>
      <c r="D220" s="194">
        <f t="shared" si="7"/>
        <v>100.00000000000013</v>
      </c>
      <c r="E220" s="189" t="s">
        <v>1606</v>
      </c>
      <c r="F220" s="190"/>
      <c r="G220" s="189" t="s">
        <v>565</v>
      </c>
      <c r="H220" s="190" t="s">
        <v>498</v>
      </c>
      <c r="I220" s="190" t="s">
        <v>541</v>
      </c>
      <c r="J220" s="190" t="s">
        <v>481</v>
      </c>
    </row>
    <row r="221" spans="1:10" s="189" customFormat="1" ht="30" hidden="1" x14ac:dyDescent="0.25">
      <c r="A221" s="195">
        <v>43909</v>
      </c>
      <c r="B221" s="192">
        <v>0.35416666666666669</v>
      </c>
      <c r="C221" s="193">
        <v>0.47916666666666669</v>
      </c>
      <c r="D221" s="194">
        <f t="shared" si="7"/>
        <v>180</v>
      </c>
      <c r="E221" s="189" t="s">
        <v>1607</v>
      </c>
      <c r="F221" s="190"/>
      <c r="G221" s="189" t="s">
        <v>1608</v>
      </c>
      <c r="H221" s="190" t="s">
        <v>498</v>
      </c>
      <c r="I221" s="190" t="s">
        <v>498</v>
      </c>
      <c r="J221" s="190" t="s">
        <v>481</v>
      </c>
    </row>
    <row r="222" spans="1:10" s="189" customFormat="1" hidden="1" x14ac:dyDescent="0.25">
      <c r="A222" s="195">
        <v>43909</v>
      </c>
      <c r="B222" s="192">
        <v>0.67708333333333337</v>
      </c>
      <c r="C222" s="193">
        <v>0.94791666666666663</v>
      </c>
      <c r="D222" s="194">
        <f t="shared" si="7"/>
        <v>389.99999999999989</v>
      </c>
      <c r="E222" s="189" t="s">
        <v>1609</v>
      </c>
      <c r="F222" s="190"/>
      <c r="G222" s="189" t="s">
        <v>1610</v>
      </c>
      <c r="H222" s="190"/>
      <c r="I222" s="190"/>
      <c r="J222" s="190"/>
    </row>
    <row r="223" spans="1:10" s="189" customFormat="1" x14ac:dyDescent="0.25">
      <c r="A223" s="195">
        <v>43909</v>
      </c>
      <c r="B223" s="192">
        <v>0.3125</v>
      </c>
      <c r="C223" s="193">
        <v>0.54166666666666663</v>
      </c>
      <c r="D223" s="194">
        <f t="shared" si="7"/>
        <v>329.99999999999994</v>
      </c>
      <c r="E223" s="189" t="s">
        <v>1611</v>
      </c>
      <c r="F223" s="190"/>
      <c r="G223" s="189" t="s">
        <v>782</v>
      </c>
      <c r="H223" s="190" t="s">
        <v>507</v>
      </c>
      <c r="I223" s="190" t="s">
        <v>633</v>
      </c>
      <c r="J223" s="190" t="s">
        <v>481</v>
      </c>
    </row>
    <row r="224" spans="1:10" s="189" customFormat="1" hidden="1" x14ac:dyDescent="0.25">
      <c r="A224" s="195">
        <v>43909</v>
      </c>
      <c r="B224" s="192">
        <v>0.75694444444444453</v>
      </c>
      <c r="C224" s="193">
        <v>0.89583333333333337</v>
      </c>
      <c r="D224" s="194">
        <f t="shared" si="7"/>
        <v>199.99999999999994</v>
      </c>
      <c r="E224" s="189" t="s">
        <v>1612</v>
      </c>
      <c r="F224" s="190">
        <v>1</v>
      </c>
      <c r="G224" s="189" t="s">
        <v>994</v>
      </c>
      <c r="H224" s="190"/>
      <c r="I224" s="190"/>
      <c r="J224" s="190"/>
    </row>
    <row r="225" spans="1:11" s="189" customFormat="1" hidden="1" x14ac:dyDescent="0.25">
      <c r="A225" s="195">
        <v>43909</v>
      </c>
      <c r="B225" s="192">
        <v>0.97222222222222221</v>
      </c>
      <c r="C225" s="193">
        <v>0.98263888888888884</v>
      </c>
      <c r="D225" s="194">
        <f t="shared" si="7"/>
        <v>14.999999999999947</v>
      </c>
      <c r="E225" s="189" t="s">
        <v>1613</v>
      </c>
      <c r="F225" s="190"/>
      <c r="G225" s="189" t="s">
        <v>994</v>
      </c>
      <c r="H225" s="190" t="s">
        <v>556</v>
      </c>
      <c r="I225" s="190" t="s">
        <v>489</v>
      </c>
      <c r="J225" s="190" t="s">
        <v>481</v>
      </c>
    </row>
    <row r="226" spans="1:11" s="189" customFormat="1" hidden="1" x14ac:dyDescent="0.25">
      <c r="A226" s="195">
        <v>43909</v>
      </c>
      <c r="B226" s="192">
        <v>4.8611111111111112E-2</v>
      </c>
      <c r="C226" s="193">
        <v>8.3333333333333329E-2</v>
      </c>
      <c r="D226" s="194">
        <f t="shared" si="7"/>
        <v>49.999999999999993</v>
      </c>
      <c r="E226" s="189" t="s">
        <v>1614</v>
      </c>
      <c r="F226" s="190"/>
      <c r="G226" s="189" t="s">
        <v>994</v>
      </c>
      <c r="H226" s="190" t="s">
        <v>513</v>
      </c>
      <c r="I226" s="190" t="s">
        <v>514</v>
      </c>
      <c r="J226" s="190" t="s">
        <v>481</v>
      </c>
    </row>
    <row r="227" spans="1:11" s="189" customFormat="1" hidden="1" x14ac:dyDescent="0.25">
      <c r="A227" s="195">
        <v>43910</v>
      </c>
      <c r="B227" s="192">
        <v>0.35416666666666669</v>
      </c>
      <c r="C227" s="193">
        <v>0.54166666666666663</v>
      </c>
      <c r="D227" s="194">
        <f t="shared" si="4"/>
        <v>269.99999999999989</v>
      </c>
      <c r="E227" s="189" t="s">
        <v>1460</v>
      </c>
      <c r="F227" s="190"/>
      <c r="G227" s="189" t="s">
        <v>1615</v>
      </c>
      <c r="H227" s="190" t="s">
        <v>484</v>
      </c>
      <c r="I227" s="190" t="s">
        <v>489</v>
      </c>
      <c r="J227" s="190" t="s">
        <v>499</v>
      </c>
    </row>
    <row r="228" spans="1:11" s="189" customFormat="1" hidden="1" x14ac:dyDescent="0.25">
      <c r="A228" s="195">
        <v>43910</v>
      </c>
      <c r="B228" s="192">
        <v>0.60416666666666663</v>
      </c>
      <c r="C228" s="193">
        <v>0.64583333333333337</v>
      </c>
      <c r="D228" s="194">
        <f t="shared" si="4"/>
        <v>60.000000000000107</v>
      </c>
      <c r="E228" s="189" t="s">
        <v>1616</v>
      </c>
      <c r="F228" s="190"/>
      <c r="G228" s="189" t="s">
        <v>1617</v>
      </c>
      <c r="H228" s="190" t="s">
        <v>484</v>
      </c>
      <c r="I228" s="190" t="s">
        <v>492</v>
      </c>
      <c r="J228" s="190" t="s">
        <v>481</v>
      </c>
    </row>
    <row r="229" spans="1:11" s="189" customFormat="1" ht="30" hidden="1" x14ac:dyDescent="0.25">
      <c r="A229" s="195">
        <v>43910</v>
      </c>
      <c r="B229" s="192">
        <v>0.41666666666666669</v>
      </c>
      <c r="C229" s="193">
        <v>0.45833333333333331</v>
      </c>
      <c r="D229" s="194">
        <f t="shared" si="4"/>
        <v>59.999999999999943</v>
      </c>
      <c r="E229" s="189" t="s">
        <v>1618</v>
      </c>
      <c r="F229" s="190"/>
      <c r="G229" s="189" t="s">
        <v>989</v>
      </c>
      <c r="H229" s="190" t="s">
        <v>484</v>
      </c>
      <c r="I229" s="190" t="s">
        <v>480</v>
      </c>
      <c r="J229" s="190" t="s">
        <v>481</v>
      </c>
    </row>
    <row r="230" spans="1:11" s="189" customFormat="1" ht="30" hidden="1" x14ac:dyDescent="0.25">
      <c r="A230" s="195">
        <v>43910</v>
      </c>
      <c r="B230" s="192">
        <v>0.27083333333333331</v>
      </c>
      <c r="C230" s="193">
        <v>0.375</v>
      </c>
      <c r="D230" s="194">
        <f t="shared" si="4"/>
        <v>150.00000000000003</v>
      </c>
      <c r="E230" s="189" t="s">
        <v>1619</v>
      </c>
      <c r="F230" s="190"/>
      <c r="G230" s="189" t="s">
        <v>1620</v>
      </c>
      <c r="H230" s="190" t="s">
        <v>484</v>
      </c>
      <c r="I230" s="190" t="s">
        <v>480</v>
      </c>
      <c r="J230" s="190" t="s">
        <v>481</v>
      </c>
    </row>
    <row r="231" spans="1:11" s="189" customFormat="1" hidden="1" x14ac:dyDescent="0.25">
      <c r="A231" s="195">
        <v>43910</v>
      </c>
      <c r="B231" s="192">
        <v>0.375</v>
      </c>
      <c r="C231" s="193">
        <v>0.39583333333333331</v>
      </c>
      <c r="D231" s="194">
        <f t="shared" si="4"/>
        <v>29.999999999999972</v>
      </c>
      <c r="E231" s="189" t="s">
        <v>1621</v>
      </c>
      <c r="F231" s="190"/>
      <c r="G231" s="189" t="s">
        <v>1620</v>
      </c>
      <c r="H231" s="190" t="s">
        <v>484</v>
      </c>
      <c r="I231" s="190" t="s">
        <v>480</v>
      </c>
      <c r="J231" s="190" t="s">
        <v>481</v>
      </c>
    </row>
    <row r="232" spans="1:11" s="189" customFormat="1" hidden="1" x14ac:dyDescent="0.25">
      <c r="A232" s="195">
        <v>43910</v>
      </c>
      <c r="B232" s="192">
        <v>0.27083333333333331</v>
      </c>
      <c r="C232" s="193">
        <v>0.54166666666666663</v>
      </c>
      <c r="D232" s="194">
        <f t="shared" si="4"/>
        <v>390</v>
      </c>
      <c r="E232" s="189" t="s">
        <v>1622</v>
      </c>
      <c r="F232" s="190"/>
      <c r="G232" s="189" t="s">
        <v>1368</v>
      </c>
      <c r="H232" s="190" t="s">
        <v>498</v>
      </c>
      <c r="I232" s="190" t="s">
        <v>498</v>
      </c>
      <c r="J232" s="190" t="s">
        <v>499</v>
      </c>
    </row>
    <row r="233" spans="1:11" s="189" customFormat="1" ht="30" hidden="1" x14ac:dyDescent="0.25">
      <c r="A233" s="195">
        <v>43910</v>
      </c>
      <c r="B233" s="192">
        <v>0.27083333333333331</v>
      </c>
      <c r="C233" s="193">
        <v>0.54166666666666663</v>
      </c>
      <c r="D233" s="194">
        <f t="shared" si="4"/>
        <v>390</v>
      </c>
      <c r="E233" s="189" t="s">
        <v>1623</v>
      </c>
      <c r="F233" s="190"/>
      <c r="G233" s="189" t="s">
        <v>1041</v>
      </c>
      <c r="H233" s="190" t="s">
        <v>498</v>
      </c>
      <c r="I233" s="190" t="s">
        <v>498</v>
      </c>
      <c r="J233" s="190" t="s">
        <v>481</v>
      </c>
    </row>
    <row r="234" spans="1:11" s="189" customFormat="1" hidden="1" x14ac:dyDescent="0.25">
      <c r="A234" s="195">
        <v>43910</v>
      </c>
      <c r="B234" s="192">
        <v>0.60416666666666663</v>
      </c>
      <c r="C234" s="193">
        <v>0.66666666666666663</v>
      </c>
      <c r="D234" s="194">
        <f t="shared" si="4"/>
        <v>90</v>
      </c>
      <c r="E234" s="189" t="s">
        <v>1624</v>
      </c>
      <c r="F234" s="190"/>
      <c r="G234" s="189" t="s">
        <v>1473</v>
      </c>
      <c r="H234" s="190" t="s">
        <v>498</v>
      </c>
      <c r="I234" s="190" t="s">
        <v>498</v>
      </c>
      <c r="J234" s="190" t="s">
        <v>481</v>
      </c>
    </row>
    <row r="235" spans="1:11" s="189" customFormat="1" hidden="1" x14ac:dyDescent="0.25">
      <c r="A235" s="195">
        <v>43910</v>
      </c>
      <c r="B235" s="192">
        <v>0.77083333333333337</v>
      </c>
      <c r="C235" s="193">
        <v>0.79166666666666663</v>
      </c>
      <c r="D235" s="194">
        <f t="shared" si="4"/>
        <v>29.999999999999893</v>
      </c>
      <c r="E235" s="189" t="s">
        <v>675</v>
      </c>
      <c r="F235" s="190"/>
      <c r="G235" s="189" t="s">
        <v>999</v>
      </c>
      <c r="H235" s="190" t="s">
        <v>513</v>
      </c>
      <c r="I235" s="190" t="s">
        <v>519</v>
      </c>
      <c r="J235" s="190" t="s">
        <v>481</v>
      </c>
    </row>
    <row r="236" spans="1:11" s="189" customFormat="1" hidden="1" x14ac:dyDescent="0.25">
      <c r="A236" s="195">
        <v>43910</v>
      </c>
      <c r="B236" s="192">
        <v>0.9375</v>
      </c>
      <c r="C236" s="193">
        <v>0.95833333333333337</v>
      </c>
      <c r="D236" s="194">
        <f t="shared" si="4"/>
        <v>30.000000000000053</v>
      </c>
      <c r="E236" s="189" t="s">
        <v>998</v>
      </c>
      <c r="F236" s="190"/>
      <c r="G236" s="189" t="s">
        <v>999</v>
      </c>
      <c r="H236" s="190" t="s">
        <v>484</v>
      </c>
      <c r="I236" s="190" t="s">
        <v>492</v>
      </c>
      <c r="J236" s="190" t="s">
        <v>427</v>
      </c>
    </row>
    <row r="237" spans="1:11" s="189" customFormat="1" hidden="1" x14ac:dyDescent="0.25">
      <c r="A237" s="195">
        <v>43910</v>
      </c>
      <c r="B237" s="192">
        <v>0.8125</v>
      </c>
      <c r="C237" s="193">
        <v>4.1666666666666664E-2</v>
      </c>
      <c r="D237" s="194">
        <f t="shared" si="4"/>
        <v>330</v>
      </c>
      <c r="E237" s="189" t="s">
        <v>1059</v>
      </c>
      <c r="F237" s="190"/>
      <c r="G237" s="189" t="s">
        <v>999</v>
      </c>
      <c r="H237" s="190" t="s">
        <v>484</v>
      </c>
      <c r="I237" s="190" t="s">
        <v>492</v>
      </c>
      <c r="J237" s="190" t="s">
        <v>499</v>
      </c>
    </row>
    <row r="238" spans="1:11" s="189" customFormat="1" hidden="1" x14ac:dyDescent="0.25">
      <c r="A238" s="195">
        <v>43910</v>
      </c>
      <c r="B238" s="192">
        <v>7.6388888888888895E-2</v>
      </c>
      <c r="C238" s="193">
        <v>8.6805555555555566E-2</v>
      </c>
      <c r="D238" s="194">
        <f t="shared" si="4"/>
        <v>15.000000000000007</v>
      </c>
      <c r="E238" s="189" t="s">
        <v>1625</v>
      </c>
      <c r="F238" s="190"/>
      <c r="G238" s="189" t="s">
        <v>999</v>
      </c>
      <c r="H238" s="190" t="s">
        <v>484</v>
      </c>
      <c r="I238" s="190" t="s">
        <v>492</v>
      </c>
      <c r="J238" s="190" t="s">
        <v>481</v>
      </c>
    </row>
    <row r="239" spans="1:11" s="189" customFormat="1" hidden="1" x14ac:dyDescent="0.25">
      <c r="A239" s="195">
        <v>43911</v>
      </c>
      <c r="B239" s="192">
        <v>0.27083333333333331</v>
      </c>
      <c r="C239" s="193">
        <v>0.41666666666666669</v>
      </c>
      <c r="D239" s="194">
        <f t="shared" si="4"/>
        <v>210.00000000000006</v>
      </c>
      <c r="E239" s="189" t="s">
        <v>1000</v>
      </c>
      <c r="F239" s="190"/>
      <c r="G239" s="189" t="s">
        <v>865</v>
      </c>
      <c r="H239" s="190" t="s">
        <v>513</v>
      </c>
      <c r="I239" s="190" t="s">
        <v>582</v>
      </c>
      <c r="J239" s="190" t="s">
        <v>427</v>
      </c>
    </row>
    <row r="240" spans="1:11" s="189" customFormat="1" hidden="1" x14ac:dyDescent="0.25">
      <c r="A240" s="195">
        <v>43911</v>
      </c>
      <c r="B240" s="192">
        <v>0.29166666666666669</v>
      </c>
      <c r="C240" s="193">
        <v>0.70833333333333337</v>
      </c>
      <c r="D240" s="194">
        <f t="shared" si="4"/>
        <v>600</v>
      </c>
      <c r="E240" s="189" t="s">
        <v>1188</v>
      </c>
      <c r="F240" s="190"/>
      <c r="G240" s="189" t="s">
        <v>1037</v>
      </c>
      <c r="H240" s="190"/>
      <c r="I240" s="190"/>
      <c r="J240" s="190"/>
      <c r="K240" s="189" t="s">
        <v>1098</v>
      </c>
    </row>
    <row r="241" spans="1:10" s="189" customFormat="1" hidden="1" x14ac:dyDescent="0.25">
      <c r="A241" s="195">
        <v>43911</v>
      </c>
      <c r="B241" s="192">
        <v>0.625</v>
      </c>
      <c r="C241" s="193">
        <v>0.66666666666666663</v>
      </c>
      <c r="D241" s="194">
        <f t="shared" si="4"/>
        <v>59.999999999999943</v>
      </c>
      <c r="E241" s="189" t="s">
        <v>1626</v>
      </c>
      <c r="F241" s="190"/>
      <c r="H241" s="190"/>
      <c r="I241" s="190"/>
      <c r="J241" s="190"/>
    </row>
    <row r="242" spans="1:10" s="189" customFormat="1" hidden="1" x14ac:dyDescent="0.25">
      <c r="A242" s="195">
        <v>43911</v>
      </c>
      <c r="B242" s="192">
        <v>0.3125</v>
      </c>
      <c r="C242" s="193">
        <v>0.625</v>
      </c>
      <c r="D242" s="194">
        <f t="shared" si="4"/>
        <v>450</v>
      </c>
      <c r="E242" s="189" t="s">
        <v>1627</v>
      </c>
      <c r="F242" s="190"/>
      <c r="G242" s="189" t="s">
        <v>530</v>
      </c>
      <c r="H242" s="190"/>
      <c r="I242" s="190"/>
      <c r="J242" s="190"/>
    </row>
    <row r="243" spans="1:10" s="189" customFormat="1" hidden="1" x14ac:dyDescent="0.25">
      <c r="A243" s="195">
        <v>43911</v>
      </c>
      <c r="B243" s="192">
        <v>0.40625</v>
      </c>
      <c r="C243" s="193">
        <v>0.58333333333333337</v>
      </c>
      <c r="D243" s="194">
        <f t="shared" ref="D243:D252" si="8">(IF(C243&gt;B243, C243-B243, 1-B243+C243))*24*60</f>
        <v>255.00000000000006</v>
      </c>
      <c r="E243" s="189" t="s">
        <v>1628</v>
      </c>
      <c r="F243" s="190"/>
      <c r="G243" s="189" t="s">
        <v>1121</v>
      </c>
      <c r="H243" s="190" t="s">
        <v>498</v>
      </c>
      <c r="I243" s="190" t="s">
        <v>498</v>
      </c>
      <c r="J243" s="190" t="s">
        <v>481</v>
      </c>
    </row>
    <row r="244" spans="1:10" s="189" customFormat="1" hidden="1" x14ac:dyDescent="0.25">
      <c r="A244" s="195">
        <v>43911</v>
      </c>
      <c r="B244" s="192">
        <v>0.61458333333333337</v>
      </c>
      <c r="C244" s="193">
        <v>0.73611111111111116</v>
      </c>
      <c r="D244" s="194">
        <f t="shared" si="8"/>
        <v>175.00000000000003</v>
      </c>
      <c r="E244" s="189" t="s">
        <v>1629</v>
      </c>
      <c r="F244" s="190"/>
      <c r="G244" s="189" t="s">
        <v>1121</v>
      </c>
      <c r="H244" s="190" t="s">
        <v>507</v>
      </c>
      <c r="I244" s="190" t="s">
        <v>527</v>
      </c>
      <c r="J244" s="190" t="s">
        <v>481</v>
      </c>
    </row>
    <row r="245" spans="1:10" s="189" customFormat="1" hidden="1" x14ac:dyDescent="0.25">
      <c r="A245" s="195">
        <v>43911</v>
      </c>
      <c r="B245" s="192">
        <v>0.26041666666666669</v>
      </c>
      <c r="C245" s="193">
        <v>0.57291666666666663</v>
      </c>
      <c r="D245" s="194">
        <f t="shared" si="8"/>
        <v>449.99999999999989</v>
      </c>
      <c r="E245" s="189" t="s">
        <v>1630</v>
      </c>
      <c r="F245" s="190"/>
      <c r="G245" s="189" t="s">
        <v>1631</v>
      </c>
      <c r="H245" s="190"/>
      <c r="I245" s="190"/>
      <c r="J245" s="190"/>
    </row>
    <row r="246" spans="1:10" s="189" customFormat="1" hidden="1" x14ac:dyDescent="0.25">
      <c r="A246" s="195">
        <v>43911</v>
      </c>
      <c r="B246" s="192">
        <v>0.81597222222222221</v>
      </c>
      <c r="C246" s="193">
        <v>0.82638888888888884</v>
      </c>
      <c r="D246" s="194">
        <f t="shared" si="8"/>
        <v>14.999999999999947</v>
      </c>
      <c r="E246" s="189" t="s">
        <v>1632</v>
      </c>
      <c r="F246" s="190"/>
      <c r="G246" s="189" t="s">
        <v>999</v>
      </c>
      <c r="H246" s="190" t="s">
        <v>556</v>
      </c>
      <c r="I246" s="190" t="s">
        <v>489</v>
      </c>
      <c r="J246" s="190" t="s">
        <v>481</v>
      </c>
    </row>
    <row r="247" spans="1:10" s="189" customFormat="1" hidden="1" x14ac:dyDescent="0.25">
      <c r="A247" s="195">
        <v>43911</v>
      </c>
      <c r="B247" s="192">
        <v>0.43055555555555558</v>
      </c>
      <c r="C247" s="193">
        <v>0.44097222222222227</v>
      </c>
      <c r="D247" s="194">
        <f t="shared" si="8"/>
        <v>15.000000000000027</v>
      </c>
      <c r="E247" s="189" t="s">
        <v>1633</v>
      </c>
      <c r="F247" s="190"/>
      <c r="G247" s="189" t="s">
        <v>999</v>
      </c>
      <c r="H247" s="190" t="s">
        <v>556</v>
      </c>
      <c r="I247" s="190" t="s">
        <v>492</v>
      </c>
      <c r="J247" s="190" t="s">
        <v>481</v>
      </c>
    </row>
    <row r="248" spans="1:10" s="189" customFormat="1" hidden="1" x14ac:dyDescent="0.25">
      <c r="A248" s="195">
        <v>43911</v>
      </c>
      <c r="B248" s="192">
        <v>1.3888888888888888E-2</v>
      </c>
      <c r="C248" s="193">
        <v>2.4305555555555556E-2</v>
      </c>
      <c r="D248" s="194">
        <f t="shared" si="8"/>
        <v>15</v>
      </c>
      <c r="E248" s="189" t="s">
        <v>1634</v>
      </c>
      <c r="F248" s="190"/>
      <c r="G248" s="189" t="s">
        <v>999</v>
      </c>
      <c r="H248" s="190" t="s">
        <v>513</v>
      </c>
      <c r="I248" s="190" t="s">
        <v>550</v>
      </c>
      <c r="J248" s="190" t="s">
        <v>481</v>
      </c>
    </row>
    <row r="249" spans="1:10" s="189" customFormat="1" hidden="1" x14ac:dyDescent="0.25">
      <c r="A249" s="195">
        <v>43912</v>
      </c>
      <c r="B249" s="192">
        <v>0.375</v>
      </c>
      <c r="C249" s="193">
        <v>0.3888888888888889</v>
      </c>
      <c r="D249" s="194">
        <f t="shared" si="8"/>
        <v>20.000000000000007</v>
      </c>
      <c r="E249" s="189" t="s">
        <v>1635</v>
      </c>
      <c r="F249" s="190"/>
      <c r="G249" s="189" t="s">
        <v>865</v>
      </c>
      <c r="H249" s="190" t="s">
        <v>513</v>
      </c>
      <c r="I249" s="190" t="s">
        <v>582</v>
      </c>
      <c r="J249" s="190" t="s">
        <v>481</v>
      </c>
    </row>
    <row r="250" spans="1:10" s="189" customFormat="1" hidden="1" x14ac:dyDescent="0.25">
      <c r="A250" s="195">
        <v>43912</v>
      </c>
      <c r="B250" s="192">
        <v>0.5</v>
      </c>
      <c r="C250" s="193">
        <v>0.52083333333333337</v>
      </c>
      <c r="D250" s="194">
        <f t="shared" si="8"/>
        <v>30.000000000000053</v>
      </c>
      <c r="E250" s="189" t="s">
        <v>1636</v>
      </c>
      <c r="F250" s="190"/>
      <c r="G250" s="189" t="s">
        <v>919</v>
      </c>
      <c r="H250" s="190" t="s">
        <v>513</v>
      </c>
      <c r="I250" s="190" t="s">
        <v>553</v>
      </c>
      <c r="J250" s="190" t="s">
        <v>481</v>
      </c>
    </row>
    <row r="251" spans="1:10" s="189" customFormat="1" hidden="1" x14ac:dyDescent="0.25">
      <c r="A251" s="195">
        <v>43912</v>
      </c>
      <c r="B251" s="192">
        <v>0.52083333333333337</v>
      </c>
      <c r="C251" s="193">
        <v>0.54861111111111105</v>
      </c>
      <c r="D251" s="194">
        <f t="shared" si="8"/>
        <v>39.999999999999858</v>
      </c>
      <c r="E251" s="189" t="s">
        <v>1637</v>
      </c>
      <c r="F251" s="190"/>
      <c r="G251" s="189" t="s">
        <v>919</v>
      </c>
      <c r="H251" s="190" t="s">
        <v>484</v>
      </c>
      <c r="I251" s="190" t="s">
        <v>480</v>
      </c>
      <c r="J251" s="190" t="s">
        <v>481</v>
      </c>
    </row>
    <row r="252" spans="1:10" s="189" customFormat="1" ht="30" hidden="1" x14ac:dyDescent="0.25">
      <c r="A252" s="195">
        <v>43912</v>
      </c>
      <c r="B252" s="192">
        <v>0.66666666666666663</v>
      </c>
      <c r="C252" s="193">
        <v>0.70833333333333337</v>
      </c>
      <c r="D252" s="194">
        <f t="shared" si="8"/>
        <v>60.000000000000107</v>
      </c>
      <c r="E252" s="189" t="s">
        <v>1638</v>
      </c>
      <c r="F252" s="190"/>
      <c r="G252" s="189" t="s">
        <v>1639</v>
      </c>
      <c r="H252" s="190"/>
      <c r="I252" s="190"/>
      <c r="J252" s="190"/>
    </row>
    <row r="253" spans="1:10" s="189" customFormat="1" x14ac:dyDescent="0.25">
      <c r="A253" s="195">
        <v>43912</v>
      </c>
      <c r="B253" s="192">
        <v>0.35416666666666669</v>
      </c>
      <c r="C253" s="193">
        <v>0.38541666666666669</v>
      </c>
      <c r="D253" s="194">
        <f t="shared" ref="D253:D267" si="9">(IF(C253&gt;B253, C253-B253, 1-B253+C253))*24*60</f>
        <v>45</v>
      </c>
      <c r="E253" s="189" t="s">
        <v>1640</v>
      </c>
      <c r="F253" s="190"/>
      <c r="G253" s="189" t="s">
        <v>567</v>
      </c>
      <c r="H253" s="190" t="s">
        <v>507</v>
      </c>
      <c r="I253" s="190" t="s">
        <v>633</v>
      </c>
      <c r="J253" s="190" t="s">
        <v>481</v>
      </c>
    </row>
    <row r="254" spans="1:10" s="189" customFormat="1" hidden="1" x14ac:dyDescent="0.25">
      <c r="A254" s="195">
        <v>43912</v>
      </c>
      <c r="B254" s="192">
        <v>0.40972222222222227</v>
      </c>
      <c r="C254" s="193">
        <v>0.53819444444444442</v>
      </c>
      <c r="D254" s="194">
        <f t="shared" si="9"/>
        <v>184.99999999999991</v>
      </c>
      <c r="E254" s="189" t="s">
        <v>1641</v>
      </c>
      <c r="F254" s="190"/>
      <c r="G254" s="189" t="s">
        <v>1385</v>
      </c>
      <c r="H254" s="190" t="s">
        <v>507</v>
      </c>
      <c r="I254" s="190" t="s">
        <v>531</v>
      </c>
      <c r="J254" s="190" t="s">
        <v>481</v>
      </c>
    </row>
    <row r="255" spans="1:10" s="189" customFormat="1" hidden="1" x14ac:dyDescent="0.25">
      <c r="A255" s="195">
        <v>43912</v>
      </c>
      <c r="B255" s="192">
        <v>0.54166666666666663</v>
      </c>
      <c r="C255" s="193">
        <v>0.5625</v>
      </c>
      <c r="D255" s="194">
        <f t="shared" si="9"/>
        <v>30.000000000000053</v>
      </c>
      <c r="E255" s="189" t="s">
        <v>1642</v>
      </c>
      <c r="F255" s="190"/>
      <c r="G255" s="189" t="s">
        <v>1385</v>
      </c>
      <c r="H255" s="190" t="s">
        <v>498</v>
      </c>
      <c r="I255" s="190" t="s">
        <v>498</v>
      </c>
      <c r="J255" s="190" t="s">
        <v>481</v>
      </c>
    </row>
    <row r="256" spans="1:10" s="189" customFormat="1" hidden="1" x14ac:dyDescent="0.25">
      <c r="A256" s="195">
        <v>43912</v>
      </c>
      <c r="B256" s="192">
        <v>0.61458333333333337</v>
      </c>
      <c r="C256" s="193">
        <v>0.71527777777777779</v>
      </c>
      <c r="D256" s="194">
        <f t="shared" si="9"/>
        <v>144.99999999999997</v>
      </c>
      <c r="E256" s="189" t="s">
        <v>1643</v>
      </c>
      <c r="F256" s="190"/>
      <c r="G256" s="189" t="s">
        <v>1385</v>
      </c>
      <c r="H256" s="190" t="s">
        <v>507</v>
      </c>
      <c r="I256" s="190" t="s">
        <v>527</v>
      </c>
      <c r="J256" s="190" t="s">
        <v>481</v>
      </c>
    </row>
    <row r="257" spans="1:11" s="189" customFormat="1" hidden="1" x14ac:dyDescent="0.25">
      <c r="A257" s="195">
        <v>43912</v>
      </c>
      <c r="B257" s="192">
        <v>0.71875</v>
      </c>
      <c r="C257" s="193">
        <v>0.73263888888888884</v>
      </c>
      <c r="D257" s="194">
        <f t="shared" si="9"/>
        <v>19.999999999999929</v>
      </c>
      <c r="E257" s="189" t="s">
        <v>1644</v>
      </c>
      <c r="F257" s="190"/>
      <c r="G257" s="189" t="s">
        <v>1385</v>
      </c>
      <c r="H257" s="190" t="s">
        <v>498</v>
      </c>
      <c r="I257" s="190" t="s">
        <v>498</v>
      </c>
      <c r="J257" s="190" t="s">
        <v>481</v>
      </c>
    </row>
    <row r="258" spans="1:11" s="189" customFormat="1" hidden="1" x14ac:dyDescent="0.25">
      <c r="A258" s="195">
        <v>43912</v>
      </c>
      <c r="B258" s="192">
        <v>0.35416666666666669</v>
      </c>
      <c r="C258" s="193">
        <v>0.58333333333333337</v>
      </c>
      <c r="D258" s="194">
        <f t="shared" si="9"/>
        <v>330</v>
      </c>
      <c r="E258" s="189" t="s">
        <v>1645</v>
      </c>
      <c r="F258" s="190"/>
      <c r="G258" s="189" t="s">
        <v>581</v>
      </c>
      <c r="H258" s="190" t="s">
        <v>498</v>
      </c>
      <c r="I258" s="190" t="s">
        <v>498</v>
      </c>
      <c r="J258" s="190" t="s">
        <v>481</v>
      </c>
    </row>
    <row r="259" spans="1:11" s="189" customFormat="1" hidden="1" x14ac:dyDescent="0.25">
      <c r="A259" s="195">
        <v>43912</v>
      </c>
      <c r="B259" s="192">
        <v>0.3923611111111111</v>
      </c>
      <c r="C259" s="193">
        <v>0.40277777777777773</v>
      </c>
      <c r="D259" s="194">
        <f t="shared" si="9"/>
        <v>14.999999999999947</v>
      </c>
      <c r="E259" s="189" t="s">
        <v>1646</v>
      </c>
      <c r="F259" s="190"/>
      <c r="G259" s="189" t="s">
        <v>640</v>
      </c>
      <c r="H259" s="190" t="s">
        <v>498</v>
      </c>
      <c r="I259" s="190" t="s">
        <v>498</v>
      </c>
      <c r="J259" s="190" t="s">
        <v>481</v>
      </c>
    </row>
    <row r="260" spans="1:11" s="189" customFormat="1" hidden="1" x14ac:dyDescent="0.25">
      <c r="A260" s="195">
        <v>43912</v>
      </c>
      <c r="B260" s="192">
        <v>0.8125</v>
      </c>
      <c r="C260" s="193">
        <v>0.83333333333333337</v>
      </c>
      <c r="D260" s="194">
        <f t="shared" si="9"/>
        <v>30.000000000000053</v>
      </c>
      <c r="E260" s="189" t="s">
        <v>683</v>
      </c>
      <c r="F260" s="190"/>
      <c r="G260" s="189" t="s">
        <v>999</v>
      </c>
      <c r="H260" s="190" t="s">
        <v>498</v>
      </c>
      <c r="I260" s="190" t="s">
        <v>498</v>
      </c>
      <c r="J260" s="190" t="s">
        <v>481</v>
      </c>
    </row>
    <row r="261" spans="1:11" s="189" customFormat="1" hidden="1" x14ac:dyDescent="0.25">
      <c r="A261" s="195">
        <v>43912</v>
      </c>
      <c r="B261" s="192">
        <v>0.93055555555555547</v>
      </c>
      <c r="C261" s="193">
        <v>0.94444444444444453</v>
      </c>
      <c r="D261" s="194">
        <f t="shared" si="9"/>
        <v>20.000000000000249</v>
      </c>
      <c r="E261" s="189" t="s">
        <v>1647</v>
      </c>
      <c r="F261" s="190">
        <v>1</v>
      </c>
      <c r="G261" s="189" t="s">
        <v>999</v>
      </c>
      <c r="H261" s="190" t="s">
        <v>498</v>
      </c>
      <c r="I261" s="190" t="s">
        <v>498</v>
      </c>
      <c r="J261" s="190" t="s">
        <v>481</v>
      </c>
    </row>
    <row r="262" spans="1:11" s="189" customFormat="1" hidden="1" x14ac:dyDescent="0.25">
      <c r="A262" s="195">
        <v>43912</v>
      </c>
      <c r="B262" s="192">
        <v>0.95833333333333337</v>
      </c>
      <c r="C262" s="193">
        <v>0.97222222222222221</v>
      </c>
      <c r="D262" s="194">
        <f t="shared" si="9"/>
        <v>19.999999999999929</v>
      </c>
      <c r="E262" s="189" t="s">
        <v>1648</v>
      </c>
      <c r="F262" s="190"/>
      <c r="G262" s="189" t="s">
        <v>999</v>
      </c>
      <c r="H262" s="190" t="s">
        <v>479</v>
      </c>
      <c r="I262" s="190" t="s">
        <v>489</v>
      </c>
      <c r="J262" s="190" t="s">
        <v>481</v>
      </c>
    </row>
    <row r="263" spans="1:11" s="189" customFormat="1" hidden="1" x14ac:dyDescent="0.25">
      <c r="A263" s="195">
        <v>43912</v>
      </c>
      <c r="B263" s="192">
        <v>4.1666666666666664E-2</v>
      </c>
      <c r="C263" s="193">
        <v>5.5555555555555552E-2</v>
      </c>
      <c r="D263" s="194">
        <f t="shared" si="9"/>
        <v>20</v>
      </c>
      <c r="E263" s="189" t="s">
        <v>1649</v>
      </c>
      <c r="F263" s="190"/>
      <c r="G263" s="189" t="s">
        <v>999</v>
      </c>
      <c r="H263" s="190" t="s">
        <v>513</v>
      </c>
      <c r="I263" s="190" t="s">
        <v>514</v>
      </c>
      <c r="J263" s="190" t="s">
        <v>481</v>
      </c>
    </row>
    <row r="264" spans="1:11" s="189" customFormat="1" hidden="1" x14ac:dyDescent="0.25">
      <c r="A264" s="195">
        <v>43913</v>
      </c>
      <c r="B264" s="192">
        <v>0.3125</v>
      </c>
      <c r="C264" s="193">
        <v>0.33333333333333331</v>
      </c>
      <c r="D264" s="194">
        <f t="shared" si="9"/>
        <v>29.999999999999972</v>
      </c>
      <c r="E264" s="189" t="s">
        <v>635</v>
      </c>
      <c r="F264" s="190">
        <v>1</v>
      </c>
      <c r="G264" s="189" t="s">
        <v>1002</v>
      </c>
      <c r="H264" s="190" t="s">
        <v>513</v>
      </c>
      <c r="I264" s="190" t="s">
        <v>519</v>
      </c>
      <c r="J264" s="190" t="s">
        <v>481</v>
      </c>
    </row>
    <row r="265" spans="1:11" s="189" customFormat="1" hidden="1" x14ac:dyDescent="0.25">
      <c r="A265" s="195">
        <v>43913</v>
      </c>
      <c r="B265" s="192">
        <v>0.41666666666666669</v>
      </c>
      <c r="C265" s="193">
        <v>0.4375</v>
      </c>
      <c r="D265" s="194">
        <f t="shared" si="9"/>
        <v>29.999999999999972</v>
      </c>
      <c r="E265" s="189" t="s">
        <v>1001</v>
      </c>
      <c r="F265" s="190"/>
      <c r="G265" s="189" t="s">
        <v>1002</v>
      </c>
      <c r="H265" s="190" t="s">
        <v>513</v>
      </c>
      <c r="I265" s="190" t="s">
        <v>550</v>
      </c>
      <c r="J265" s="190" t="s">
        <v>427</v>
      </c>
    </row>
    <row r="266" spans="1:11" s="189" customFormat="1" hidden="1" x14ac:dyDescent="0.25">
      <c r="A266" s="195">
        <v>43913</v>
      </c>
      <c r="B266" s="192">
        <v>0.27083333333333331</v>
      </c>
      <c r="C266" s="193">
        <v>0.6875</v>
      </c>
      <c r="D266" s="194">
        <f t="shared" si="9"/>
        <v>600</v>
      </c>
      <c r="E266" s="189" t="s">
        <v>1188</v>
      </c>
      <c r="F266" s="190"/>
      <c r="G266" s="189" t="s">
        <v>1650</v>
      </c>
      <c r="H266" s="190"/>
      <c r="I266" s="190"/>
      <c r="J266" s="190"/>
      <c r="K266" s="189" t="s">
        <v>1098</v>
      </c>
    </row>
    <row r="267" spans="1:11" s="189" customFormat="1" hidden="1" x14ac:dyDescent="0.25">
      <c r="A267" s="195">
        <v>43913</v>
      </c>
      <c r="B267" s="192">
        <v>0.45833333333333331</v>
      </c>
      <c r="C267" s="193">
        <v>0.47916666666666669</v>
      </c>
      <c r="D267" s="194">
        <f t="shared" si="9"/>
        <v>30.000000000000053</v>
      </c>
      <c r="E267" s="189" t="s">
        <v>1651</v>
      </c>
      <c r="F267" s="190"/>
      <c r="G267" s="189" t="s">
        <v>1016</v>
      </c>
      <c r="H267" s="190" t="s">
        <v>479</v>
      </c>
      <c r="I267" s="190" t="s">
        <v>489</v>
      </c>
      <c r="J267" s="190" t="s">
        <v>481</v>
      </c>
    </row>
    <row r="268" spans="1:11" s="189" customFormat="1" hidden="1" x14ac:dyDescent="0.25">
      <c r="A268" s="195">
        <v>43913</v>
      </c>
      <c r="B268" s="192">
        <v>0.36458333333333331</v>
      </c>
      <c r="C268" s="193">
        <v>0.5625</v>
      </c>
      <c r="D268" s="194">
        <f t="shared" ref="D268:D308" si="10">(IF(C268&gt;B268, C268-B268, 1-B268+C268))*24*60</f>
        <v>285</v>
      </c>
      <c r="E268" s="189" t="s">
        <v>1652</v>
      </c>
      <c r="F268" s="190"/>
      <c r="G268" s="189" t="s">
        <v>1403</v>
      </c>
      <c r="H268" s="190" t="s">
        <v>498</v>
      </c>
      <c r="I268" s="190" t="s">
        <v>498</v>
      </c>
      <c r="J268" s="190" t="s">
        <v>481</v>
      </c>
    </row>
    <row r="269" spans="1:11" s="189" customFormat="1" hidden="1" x14ac:dyDescent="0.25">
      <c r="A269" s="195">
        <v>43913</v>
      </c>
      <c r="B269" s="192">
        <v>0.39583333333333331</v>
      </c>
      <c r="C269" s="193">
        <v>0.4375</v>
      </c>
      <c r="D269" s="194">
        <f t="shared" si="10"/>
        <v>60.000000000000028</v>
      </c>
      <c r="E269" s="189" t="s">
        <v>1653</v>
      </c>
      <c r="F269" s="190">
        <v>1</v>
      </c>
      <c r="G269" s="189" t="s">
        <v>1403</v>
      </c>
      <c r="H269" s="190" t="s">
        <v>498</v>
      </c>
      <c r="I269" s="190" t="s">
        <v>498</v>
      </c>
      <c r="J269" s="190" t="s">
        <v>481</v>
      </c>
    </row>
    <row r="270" spans="1:11" s="189" customFormat="1" hidden="1" x14ac:dyDescent="0.25">
      <c r="A270" s="195">
        <v>43913</v>
      </c>
      <c r="B270" s="192">
        <v>0.63194444444444442</v>
      </c>
      <c r="C270" s="193">
        <v>0.65277777777777779</v>
      </c>
      <c r="D270" s="194">
        <f t="shared" si="10"/>
        <v>30.000000000000053</v>
      </c>
      <c r="E270" s="189" t="s">
        <v>1654</v>
      </c>
      <c r="F270" s="190">
        <v>1</v>
      </c>
      <c r="G270" s="189" t="s">
        <v>1368</v>
      </c>
      <c r="H270" s="190" t="s">
        <v>498</v>
      </c>
      <c r="I270" s="190" t="s">
        <v>498</v>
      </c>
      <c r="J270" s="190" t="s">
        <v>481</v>
      </c>
    </row>
    <row r="271" spans="1:11" s="189" customFormat="1" hidden="1" x14ac:dyDescent="0.25">
      <c r="A271" s="195">
        <v>43913</v>
      </c>
      <c r="B271" s="192">
        <v>0.67361111111111116</v>
      </c>
      <c r="C271" s="193">
        <v>0.6875</v>
      </c>
      <c r="D271" s="194">
        <f t="shared" si="10"/>
        <v>19.999999999999929</v>
      </c>
      <c r="E271" s="189" t="s">
        <v>1194</v>
      </c>
      <c r="F271" s="190"/>
      <c r="G271" s="189" t="s">
        <v>1368</v>
      </c>
      <c r="H271" s="190" t="s">
        <v>498</v>
      </c>
      <c r="I271" s="190" t="s">
        <v>498</v>
      </c>
      <c r="J271" s="190" t="s">
        <v>481</v>
      </c>
    </row>
    <row r="272" spans="1:11" s="189" customFormat="1" hidden="1" x14ac:dyDescent="0.25">
      <c r="A272" s="195">
        <v>43913</v>
      </c>
      <c r="B272" s="192">
        <v>0.69444444444444453</v>
      </c>
      <c r="C272" s="193">
        <v>0.71527777777777779</v>
      </c>
      <c r="D272" s="194">
        <f t="shared" si="10"/>
        <v>29.999999999999893</v>
      </c>
      <c r="E272" s="189" t="s">
        <v>1655</v>
      </c>
      <c r="F272" s="190"/>
      <c r="G272" s="189" t="s">
        <v>1368</v>
      </c>
      <c r="H272" s="190" t="s">
        <v>498</v>
      </c>
      <c r="I272" s="190" t="s">
        <v>498</v>
      </c>
      <c r="J272" s="190" t="s">
        <v>481</v>
      </c>
    </row>
    <row r="273" spans="1:10" s="189" customFormat="1" ht="30" hidden="1" x14ac:dyDescent="0.25">
      <c r="A273" s="195">
        <v>43914</v>
      </c>
      <c r="B273" s="192">
        <v>0.3125</v>
      </c>
      <c r="C273" s="193">
        <v>0.33333333333333331</v>
      </c>
      <c r="D273" s="194">
        <f t="shared" si="10"/>
        <v>29.999999999999972</v>
      </c>
      <c r="E273" s="189" t="s">
        <v>1003</v>
      </c>
      <c r="F273" s="190"/>
      <c r="G273" s="189" t="s">
        <v>1004</v>
      </c>
      <c r="H273" s="190" t="s">
        <v>513</v>
      </c>
      <c r="I273" s="190" t="s">
        <v>550</v>
      </c>
      <c r="J273" s="190" t="s">
        <v>427</v>
      </c>
    </row>
    <row r="274" spans="1:10" s="189" customFormat="1" hidden="1" x14ac:dyDescent="0.25">
      <c r="A274" s="195">
        <v>43914</v>
      </c>
      <c r="B274" s="192">
        <v>0.375</v>
      </c>
      <c r="C274" s="193">
        <v>0.39583333333333331</v>
      </c>
      <c r="D274" s="194">
        <f t="shared" si="10"/>
        <v>29.999999999999972</v>
      </c>
      <c r="E274" s="189" t="s">
        <v>675</v>
      </c>
      <c r="F274" s="190">
        <v>1</v>
      </c>
      <c r="G274" s="189" t="s">
        <v>1656</v>
      </c>
      <c r="H274" s="190" t="s">
        <v>513</v>
      </c>
      <c r="I274" s="190" t="s">
        <v>519</v>
      </c>
      <c r="J274" s="190" t="s">
        <v>481</v>
      </c>
    </row>
    <row r="275" spans="1:10" s="189" customFormat="1" hidden="1" x14ac:dyDescent="0.25">
      <c r="A275" s="195">
        <v>43914</v>
      </c>
      <c r="B275" s="192">
        <v>0.4375</v>
      </c>
      <c r="C275" s="193">
        <v>0.44791666666666669</v>
      </c>
      <c r="D275" s="194">
        <f t="shared" si="10"/>
        <v>15.000000000000027</v>
      </c>
      <c r="E275" s="189" t="s">
        <v>1657</v>
      </c>
      <c r="F275" s="190"/>
      <c r="G275" s="189" t="s">
        <v>992</v>
      </c>
      <c r="H275" s="190" t="s">
        <v>513</v>
      </c>
      <c r="I275" s="190" t="s">
        <v>833</v>
      </c>
      <c r="J275" s="190" t="s">
        <v>481</v>
      </c>
    </row>
    <row r="276" spans="1:10" s="189" customFormat="1" hidden="1" x14ac:dyDescent="0.25">
      <c r="A276" s="195">
        <v>43914</v>
      </c>
      <c r="B276" s="192">
        <v>0.47916666666666669</v>
      </c>
      <c r="C276" s="193">
        <v>0.5</v>
      </c>
      <c r="D276" s="194">
        <f t="shared" si="10"/>
        <v>29.999999999999972</v>
      </c>
      <c r="E276" s="189" t="s">
        <v>1658</v>
      </c>
      <c r="F276" s="190"/>
      <c r="G276" s="189" t="s">
        <v>915</v>
      </c>
      <c r="H276" s="190" t="s">
        <v>513</v>
      </c>
      <c r="I276" s="190" t="s">
        <v>553</v>
      </c>
      <c r="J276" s="190" t="s">
        <v>481</v>
      </c>
    </row>
    <row r="277" spans="1:10" s="189" customFormat="1" ht="30" hidden="1" x14ac:dyDescent="0.25">
      <c r="A277" s="195">
        <v>43914</v>
      </c>
      <c r="B277" s="192">
        <v>0.3611111111111111</v>
      </c>
      <c r="C277" s="193">
        <v>0.52083333333333337</v>
      </c>
      <c r="D277" s="194">
        <f t="shared" si="10"/>
        <v>230.00000000000006</v>
      </c>
      <c r="E277" s="189" t="s">
        <v>1659</v>
      </c>
      <c r="F277" s="190"/>
      <c r="G277" s="189" t="s">
        <v>1660</v>
      </c>
      <c r="H277" s="190" t="s">
        <v>498</v>
      </c>
      <c r="I277" s="190" t="s">
        <v>498</v>
      </c>
      <c r="J277" s="190" t="s">
        <v>481</v>
      </c>
    </row>
    <row r="278" spans="1:10" s="189" customFormat="1" ht="30" hidden="1" x14ac:dyDescent="0.25">
      <c r="A278" s="195">
        <v>43914</v>
      </c>
      <c r="B278" s="192">
        <v>0.53125</v>
      </c>
      <c r="C278" s="193">
        <v>0.55208333333333337</v>
      </c>
      <c r="D278" s="194">
        <f t="shared" si="10"/>
        <v>30.000000000000053</v>
      </c>
      <c r="E278" s="189" t="s">
        <v>1661</v>
      </c>
      <c r="F278" s="190"/>
      <c r="G278" s="189" t="s">
        <v>1660</v>
      </c>
      <c r="H278" s="190" t="s">
        <v>498</v>
      </c>
      <c r="I278" s="190" t="s">
        <v>498</v>
      </c>
      <c r="J278" s="190" t="s">
        <v>481</v>
      </c>
    </row>
    <row r="279" spans="1:10" s="189" customFormat="1" hidden="1" x14ac:dyDescent="0.25">
      <c r="A279" s="195">
        <v>43914</v>
      </c>
      <c r="B279" s="192">
        <v>0.625</v>
      </c>
      <c r="C279" s="193">
        <v>0.66666666666666663</v>
      </c>
      <c r="D279" s="194">
        <f t="shared" si="10"/>
        <v>59.999999999999943</v>
      </c>
      <c r="E279" s="189" t="s">
        <v>1662</v>
      </c>
      <c r="F279" s="190"/>
      <c r="G279" s="189" t="s">
        <v>565</v>
      </c>
      <c r="H279" s="190" t="s">
        <v>498</v>
      </c>
      <c r="I279" s="190" t="s">
        <v>498</v>
      </c>
      <c r="J279" s="190" t="s">
        <v>481</v>
      </c>
    </row>
    <row r="280" spans="1:10" s="189" customFormat="1" hidden="1" x14ac:dyDescent="0.25">
      <c r="A280" s="195">
        <v>43914</v>
      </c>
      <c r="B280" s="192">
        <v>0.8125</v>
      </c>
      <c r="C280" s="193">
        <v>0.82638888888888884</v>
      </c>
      <c r="D280" s="194">
        <f t="shared" si="10"/>
        <v>19.999999999999929</v>
      </c>
      <c r="E280" s="189" t="s">
        <v>1663</v>
      </c>
      <c r="F280" s="190">
        <v>1</v>
      </c>
      <c r="G280" s="189" t="s">
        <v>1296</v>
      </c>
      <c r="H280" s="190" t="s">
        <v>498</v>
      </c>
      <c r="I280" s="190" t="s">
        <v>498</v>
      </c>
      <c r="J280" s="190" t="s">
        <v>481</v>
      </c>
    </row>
    <row r="281" spans="1:10" s="189" customFormat="1" hidden="1" x14ac:dyDescent="0.25">
      <c r="A281" s="195">
        <v>43914</v>
      </c>
      <c r="B281" s="192">
        <v>0.98611111111111116</v>
      </c>
      <c r="C281" s="193">
        <v>0</v>
      </c>
      <c r="D281" s="194">
        <f t="shared" si="10"/>
        <v>19.999999999999929</v>
      </c>
      <c r="E281" s="189" t="s">
        <v>1664</v>
      </c>
      <c r="F281" s="190">
        <v>1</v>
      </c>
      <c r="G281" s="189" t="s">
        <v>1296</v>
      </c>
      <c r="H281" s="190" t="s">
        <v>498</v>
      </c>
      <c r="I281" s="190" t="s">
        <v>498</v>
      </c>
      <c r="J281" s="190" t="s">
        <v>481</v>
      </c>
    </row>
    <row r="282" spans="1:10" s="189" customFormat="1" hidden="1" x14ac:dyDescent="0.25">
      <c r="A282" s="195">
        <v>43914</v>
      </c>
      <c r="B282" s="192">
        <v>3.125E-2</v>
      </c>
      <c r="C282" s="193">
        <v>4.5138888888888888E-2</v>
      </c>
      <c r="D282" s="194">
        <f t="shared" si="10"/>
        <v>20</v>
      </c>
      <c r="E282" s="189" t="s">
        <v>728</v>
      </c>
      <c r="F282" s="190"/>
      <c r="G282" s="189" t="s">
        <v>1296</v>
      </c>
      <c r="H282" s="190" t="s">
        <v>513</v>
      </c>
      <c r="I282" s="190" t="s">
        <v>833</v>
      </c>
      <c r="J282" s="190" t="s">
        <v>481</v>
      </c>
    </row>
    <row r="283" spans="1:10" s="189" customFormat="1" hidden="1" x14ac:dyDescent="0.25">
      <c r="A283" s="195">
        <v>43914</v>
      </c>
      <c r="B283" s="192">
        <v>9.7222222222222224E-2</v>
      </c>
      <c r="C283" s="193">
        <v>0.1076388888888889</v>
      </c>
      <c r="D283" s="194">
        <f t="shared" si="10"/>
        <v>15.000000000000007</v>
      </c>
      <c r="E283" s="189" t="s">
        <v>1665</v>
      </c>
      <c r="F283" s="190">
        <v>1</v>
      </c>
      <c r="G283" s="189" t="s">
        <v>1296</v>
      </c>
      <c r="H283" s="190" t="s">
        <v>484</v>
      </c>
      <c r="I283" s="190" t="s">
        <v>489</v>
      </c>
      <c r="J283" s="190" t="s">
        <v>481</v>
      </c>
    </row>
    <row r="284" spans="1:10" s="189" customFormat="1" hidden="1" x14ac:dyDescent="0.25">
      <c r="A284" s="195">
        <v>43915</v>
      </c>
      <c r="B284" s="192">
        <v>0.45833333333333331</v>
      </c>
      <c r="C284" s="193">
        <v>0.47916666666666669</v>
      </c>
      <c r="D284" s="194">
        <f t="shared" si="10"/>
        <v>30.000000000000053</v>
      </c>
      <c r="E284" s="189" t="s">
        <v>1666</v>
      </c>
      <c r="F284" s="190"/>
      <c r="G284" s="189" t="s">
        <v>1019</v>
      </c>
      <c r="H284" s="190" t="s">
        <v>513</v>
      </c>
      <c r="I284" s="190" t="s">
        <v>620</v>
      </c>
      <c r="J284" s="190" t="s">
        <v>481</v>
      </c>
    </row>
    <row r="285" spans="1:10" s="189" customFormat="1" hidden="1" x14ac:dyDescent="0.25">
      <c r="A285" s="195">
        <v>43915</v>
      </c>
      <c r="B285" s="192">
        <v>0.63541666666666663</v>
      </c>
      <c r="C285" s="193">
        <v>0.64930555555555558</v>
      </c>
      <c r="D285" s="194">
        <f t="shared" si="10"/>
        <v>20.000000000000089</v>
      </c>
      <c r="E285" s="189" t="s">
        <v>1005</v>
      </c>
      <c r="F285" s="190"/>
      <c r="G285" s="189" t="s">
        <v>1006</v>
      </c>
      <c r="H285" s="190" t="s">
        <v>513</v>
      </c>
      <c r="I285" s="190" t="s">
        <v>550</v>
      </c>
      <c r="J285" s="190" t="s">
        <v>427</v>
      </c>
    </row>
    <row r="286" spans="1:10" s="189" customFormat="1" hidden="1" x14ac:dyDescent="0.25">
      <c r="A286" s="195">
        <v>43915</v>
      </c>
      <c r="B286" s="192">
        <v>0.6875</v>
      </c>
      <c r="C286" s="193">
        <v>0.71875</v>
      </c>
      <c r="D286" s="194">
        <f t="shared" si="10"/>
        <v>45</v>
      </c>
      <c r="E286" s="189" t="s">
        <v>1667</v>
      </c>
      <c r="F286" s="190"/>
      <c r="G286" s="189" t="s">
        <v>1668</v>
      </c>
      <c r="H286" s="190"/>
      <c r="I286" s="190"/>
      <c r="J286" s="190"/>
    </row>
    <row r="287" spans="1:10" s="189" customFormat="1" ht="30" hidden="1" x14ac:dyDescent="0.25">
      <c r="A287" s="195">
        <v>43915</v>
      </c>
      <c r="B287" s="192">
        <v>0.27083333333333331</v>
      </c>
      <c r="C287" s="193">
        <v>0.5625</v>
      </c>
      <c r="D287" s="194">
        <f t="shared" si="10"/>
        <v>420</v>
      </c>
      <c r="E287" s="189" t="s">
        <v>1669</v>
      </c>
      <c r="F287" s="190"/>
      <c r="G287" s="189" t="s">
        <v>1670</v>
      </c>
      <c r="H287" s="190" t="s">
        <v>498</v>
      </c>
      <c r="I287" s="190" t="s">
        <v>498</v>
      </c>
      <c r="J287" s="190" t="s">
        <v>499</v>
      </c>
    </row>
    <row r="288" spans="1:10" s="189" customFormat="1" hidden="1" x14ac:dyDescent="0.25">
      <c r="A288" s="195">
        <v>43915</v>
      </c>
      <c r="B288" s="192">
        <v>0.26041666666666669</v>
      </c>
      <c r="C288" s="193">
        <v>0.30208333333333331</v>
      </c>
      <c r="D288" s="194">
        <f t="shared" si="10"/>
        <v>59.999999999999943</v>
      </c>
      <c r="E288" s="189" t="s">
        <v>1401</v>
      </c>
      <c r="F288" s="190"/>
      <c r="G288" s="189" t="s">
        <v>596</v>
      </c>
      <c r="H288" s="190"/>
      <c r="I288" s="190"/>
      <c r="J288" s="190"/>
    </row>
    <row r="289" spans="1:10" s="189" customFormat="1" ht="30" hidden="1" x14ac:dyDescent="0.25">
      <c r="A289" s="195">
        <v>43915</v>
      </c>
      <c r="B289" s="192">
        <v>0.60416666666666663</v>
      </c>
      <c r="C289" s="193">
        <v>0.71527777777777779</v>
      </c>
      <c r="D289" s="194">
        <f t="shared" si="10"/>
        <v>160.00000000000006</v>
      </c>
      <c r="E289" s="189" t="s">
        <v>1671</v>
      </c>
      <c r="F289" s="190"/>
      <c r="G289" s="189" t="s">
        <v>565</v>
      </c>
      <c r="H289" s="190" t="s">
        <v>498</v>
      </c>
      <c r="I289" s="190" t="s">
        <v>498</v>
      </c>
      <c r="J289" s="190" t="s">
        <v>481</v>
      </c>
    </row>
    <row r="290" spans="1:10" s="189" customFormat="1" hidden="1" x14ac:dyDescent="0.25">
      <c r="A290" s="195">
        <v>43915</v>
      </c>
      <c r="B290" s="192">
        <v>0.80555555555555547</v>
      </c>
      <c r="C290" s="193">
        <v>0.81597222222222221</v>
      </c>
      <c r="D290" s="194">
        <f t="shared" si="10"/>
        <v>15.000000000000107</v>
      </c>
      <c r="E290" s="189" t="s">
        <v>1672</v>
      </c>
      <c r="F290" s="190"/>
      <c r="G290" s="189" t="s">
        <v>1296</v>
      </c>
      <c r="H290" s="190" t="s">
        <v>484</v>
      </c>
      <c r="I290" s="190" t="s">
        <v>489</v>
      </c>
      <c r="J290" s="190" t="s">
        <v>481</v>
      </c>
    </row>
    <row r="291" spans="1:10" s="189" customFormat="1" ht="30" hidden="1" x14ac:dyDescent="0.25">
      <c r="A291" s="195">
        <v>43915</v>
      </c>
      <c r="B291" s="192">
        <v>0.85069444444444453</v>
      </c>
      <c r="C291" s="193">
        <v>0.86805555555555547</v>
      </c>
      <c r="D291" s="194">
        <f t="shared" si="10"/>
        <v>24.999999999999751</v>
      </c>
      <c r="E291" s="189" t="s">
        <v>1673</v>
      </c>
      <c r="F291" s="190"/>
      <c r="G291" s="189" t="s">
        <v>1296</v>
      </c>
      <c r="H291" s="190" t="s">
        <v>484</v>
      </c>
      <c r="I291" s="190" t="s">
        <v>489</v>
      </c>
      <c r="J291" s="190" t="s">
        <v>481</v>
      </c>
    </row>
    <row r="292" spans="1:10" s="189" customFormat="1" hidden="1" x14ac:dyDescent="0.25">
      <c r="A292" s="195">
        <v>43915</v>
      </c>
      <c r="B292" s="192">
        <v>0.95833333333333337</v>
      </c>
      <c r="C292" s="193">
        <v>0.97569444444444453</v>
      </c>
      <c r="D292" s="194">
        <f t="shared" si="10"/>
        <v>25.000000000000071</v>
      </c>
      <c r="E292" s="189" t="s">
        <v>1674</v>
      </c>
      <c r="F292" s="190"/>
      <c r="G292" s="189" t="s">
        <v>1296</v>
      </c>
      <c r="H292" s="190" t="s">
        <v>513</v>
      </c>
      <c r="I292" s="190" t="s">
        <v>582</v>
      </c>
      <c r="J292" s="190" t="s">
        <v>481</v>
      </c>
    </row>
    <row r="293" spans="1:10" s="189" customFormat="1" hidden="1" x14ac:dyDescent="0.25">
      <c r="A293" s="195">
        <v>43915</v>
      </c>
      <c r="B293" s="192">
        <v>1.7361111111111112E-2</v>
      </c>
      <c r="C293" s="193">
        <v>2.4305555555555556E-2</v>
      </c>
      <c r="D293" s="194">
        <f t="shared" si="10"/>
        <v>10</v>
      </c>
      <c r="E293" s="189" t="s">
        <v>783</v>
      </c>
      <c r="F293" s="190"/>
      <c r="G293" s="189" t="s">
        <v>1296</v>
      </c>
      <c r="H293" s="190" t="s">
        <v>513</v>
      </c>
      <c r="I293" s="190" t="s">
        <v>548</v>
      </c>
      <c r="J293" s="190" t="s">
        <v>481</v>
      </c>
    </row>
    <row r="294" spans="1:10" s="189" customFormat="1" hidden="1" x14ac:dyDescent="0.25">
      <c r="A294" s="195">
        <v>43915</v>
      </c>
      <c r="B294" s="192">
        <v>4.1666666666666664E-2</v>
      </c>
      <c r="C294" s="193">
        <v>6.25E-2</v>
      </c>
      <c r="D294" s="194">
        <f t="shared" si="10"/>
        <v>30</v>
      </c>
      <c r="E294" s="189" t="s">
        <v>1675</v>
      </c>
      <c r="F294" s="190"/>
      <c r="G294" s="189" t="s">
        <v>1296</v>
      </c>
      <c r="H294" s="190" t="s">
        <v>479</v>
      </c>
      <c r="I294" s="190" t="s">
        <v>480</v>
      </c>
      <c r="J294" s="190" t="s">
        <v>481</v>
      </c>
    </row>
    <row r="295" spans="1:10" s="189" customFormat="1" hidden="1" x14ac:dyDescent="0.25">
      <c r="A295" s="195">
        <v>43916</v>
      </c>
      <c r="B295" s="192">
        <v>0.375</v>
      </c>
      <c r="C295" s="193">
        <v>0.39583333333333331</v>
      </c>
      <c r="D295" s="194">
        <f t="shared" si="10"/>
        <v>29.999999999999972</v>
      </c>
      <c r="E295" s="189" t="s">
        <v>635</v>
      </c>
      <c r="F295" s="190"/>
      <c r="G295" s="189" t="s">
        <v>1439</v>
      </c>
      <c r="H295" s="190" t="s">
        <v>513</v>
      </c>
      <c r="I295" s="190" t="s">
        <v>519</v>
      </c>
      <c r="J295" s="190" t="s">
        <v>481</v>
      </c>
    </row>
    <row r="296" spans="1:10" s="189" customFormat="1" hidden="1" x14ac:dyDescent="0.25">
      <c r="A296" s="195">
        <v>43916</v>
      </c>
      <c r="B296" s="192">
        <v>0.60416666666666663</v>
      </c>
      <c r="C296" s="193">
        <v>0.625</v>
      </c>
      <c r="D296" s="194">
        <f t="shared" si="10"/>
        <v>30.000000000000053</v>
      </c>
      <c r="E296" s="189" t="s">
        <v>1676</v>
      </c>
      <c r="F296" s="190"/>
      <c r="G296" s="189" t="s">
        <v>978</v>
      </c>
      <c r="H296" s="190" t="s">
        <v>513</v>
      </c>
      <c r="I296" s="190" t="s">
        <v>620</v>
      </c>
      <c r="J296" s="190" t="s">
        <v>481</v>
      </c>
    </row>
    <row r="297" spans="1:10" s="189" customFormat="1" hidden="1" x14ac:dyDescent="0.25">
      <c r="A297" s="195">
        <v>43916</v>
      </c>
      <c r="B297" s="192">
        <v>0.64583333333333337</v>
      </c>
      <c r="C297" s="193">
        <v>0.70833333333333337</v>
      </c>
      <c r="D297" s="194">
        <f t="shared" si="10"/>
        <v>90</v>
      </c>
      <c r="E297" s="189" t="s">
        <v>1677</v>
      </c>
      <c r="F297" s="190"/>
      <c r="G297" s="189" t="s">
        <v>1604</v>
      </c>
      <c r="H297" s="190" t="s">
        <v>513</v>
      </c>
      <c r="I297" s="190" t="s">
        <v>553</v>
      </c>
      <c r="J297" s="190" t="s">
        <v>481</v>
      </c>
    </row>
    <row r="298" spans="1:10" s="189" customFormat="1" hidden="1" x14ac:dyDescent="0.25">
      <c r="A298" s="195">
        <v>43916</v>
      </c>
      <c r="B298" s="192">
        <v>0.625</v>
      </c>
      <c r="C298" s="193">
        <v>0.64583333333333337</v>
      </c>
      <c r="D298" s="194">
        <f t="shared" si="10"/>
        <v>30.000000000000053</v>
      </c>
      <c r="E298" s="189" t="s">
        <v>1678</v>
      </c>
      <c r="F298" s="190"/>
      <c r="G298" s="189" t="s">
        <v>1341</v>
      </c>
      <c r="H298" s="190" t="s">
        <v>498</v>
      </c>
      <c r="I298" s="190" t="s">
        <v>504</v>
      </c>
      <c r="J298" s="190" t="s">
        <v>481</v>
      </c>
    </row>
    <row r="299" spans="1:10" s="189" customFormat="1" ht="30" hidden="1" x14ac:dyDescent="0.25">
      <c r="A299" s="195">
        <v>43916</v>
      </c>
      <c r="B299" s="192">
        <v>0.35416666666666669</v>
      </c>
      <c r="C299" s="193">
        <v>0.47916666666666669</v>
      </c>
      <c r="D299" s="194">
        <f>(IF(C299&gt;B299, C299-B299, 1-B299+C299))*24*60</f>
        <v>180</v>
      </c>
      <c r="E299" s="189" t="s">
        <v>1679</v>
      </c>
      <c r="F299" s="190"/>
      <c r="G299" s="189" t="s">
        <v>1670</v>
      </c>
      <c r="H299" s="190" t="s">
        <v>498</v>
      </c>
      <c r="I299" s="190" t="s">
        <v>498</v>
      </c>
      <c r="J299" s="190" t="s">
        <v>481</v>
      </c>
    </row>
    <row r="300" spans="1:10" s="189" customFormat="1" x14ac:dyDescent="0.25">
      <c r="A300" s="195">
        <v>43916</v>
      </c>
      <c r="B300" s="192">
        <v>0.27083333333333331</v>
      </c>
      <c r="C300" s="193">
        <v>0.29166666666666669</v>
      </c>
      <c r="D300" s="194">
        <f>(IF(C300&gt;B300, C300-B300, 1-B300+C300))*24*60</f>
        <v>30.000000000000053</v>
      </c>
      <c r="E300" s="189" t="s">
        <v>1680</v>
      </c>
      <c r="F300" s="190"/>
      <c r="G300" s="189" t="s">
        <v>720</v>
      </c>
      <c r="H300" s="190" t="s">
        <v>507</v>
      </c>
      <c r="I300" s="190" t="s">
        <v>633</v>
      </c>
      <c r="J300" s="190" t="s">
        <v>481</v>
      </c>
    </row>
    <row r="301" spans="1:10" s="189" customFormat="1" x14ac:dyDescent="0.25">
      <c r="A301" s="195">
        <v>43916</v>
      </c>
      <c r="B301" s="192">
        <v>0.29166666666666669</v>
      </c>
      <c r="C301" s="193">
        <v>0.35416666666666669</v>
      </c>
      <c r="D301" s="194">
        <f>(IF(C301&gt;B301, C301-B301, 1-B301+C301))*24*60</f>
        <v>90</v>
      </c>
      <c r="E301" s="189" t="s">
        <v>1681</v>
      </c>
      <c r="F301" s="190"/>
      <c r="G301" s="189" t="s">
        <v>1593</v>
      </c>
      <c r="H301" s="190" t="s">
        <v>507</v>
      </c>
      <c r="I301" s="190" t="s">
        <v>633</v>
      </c>
      <c r="J301" s="190" t="s">
        <v>481</v>
      </c>
    </row>
    <row r="302" spans="1:10" s="189" customFormat="1" hidden="1" x14ac:dyDescent="0.25">
      <c r="A302" s="195">
        <v>43916</v>
      </c>
      <c r="B302" s="192">
        <v>0.61111111111111105</v>
      </c>
      <c r="C302" s="193">
        <v>0.625</v>
      </c>
      <c r="D302" s="194">
        <f>(IF(C302&gt;B302, C302-B302, 1-B302+C302))*24*60</f>
        <v>20.000000000000089</v>
      </c>
      <c r="E302" s="189" t="s">
        <v>1388</v>
      </c>
      <c r="F302" s="190">
        <v>1</v>
      </c>
      <c r="G302" s="189" t="s">
        <v>565</v>
      </c>
      <c r="H302" s="190" t="s">
        <v>498</v>
      </c>
      <c r="I302" s="190" t="s">
        <v>498</v>
      </c>
      <c r="J302" s="190" t="s">
        <v>481</v>
      </c>
    </row>
    <row r="303" spans="1:10" s="189" customFormat="1" hidden="1" x14ac:dyDescent="0.25">
      <c r="A303" s="195">
        <v>43916</v>
      </c>
      <c r="B303" s="192">
        <v>0.79861111111111116</v>
      </c>
      <c r="C303" s="193">
        <v>0.81597222222222221</v>
      </c>
      <c r="D303" s="194">
        <f t="shared" si="10"/>
        <v>24.999999999999911</v>
      </c>
      <c r="E303" s="189" t="s">
        <v>1682</v>
      </c>
      <c r="F303" s="190"/>
      <c r="G303" s="189" t="s">
        <v>1296</v>
      </c>
      <c r="H303" s="190" t="s">
        <v>484</v>
      </c>
      <c r="I303" s="190" t="s">
        <v>489</v>
      </c>
      <c r="J303" s="190" t="s">
        <v>481</v>
      </c>
    </row>
    <row r="304" spans="1:10" s="189" customFormat="1" hidden="1" x14ac:dyDescent="0.25">
      <c r="A304" s="195">
        <v>43916</v>
      </c>
      <c r="B304" s="192">
        <v>0.5625</v>
      </c>
      <c r="C304" s="193">
        <v>0.57638888888888895</v>
      </c>
      <c r="D304" s="194">
        <f t="shared" si="10"/>
        <v>20.000000000000089</v>
      </c>
      <c r="E304" s="189" t="s">
        <v>1683</v>
      </c>
      <c r="F304" s="190"/>
      <c r="G304" s="189" t="s">
        <v>1296</v>
      </c>
      <c r="H304" s="190" t="s">
        <v>484</v>
      </c>
      <c r="I304" s="190" t="s">
        <v>489</v>
      </c>
      <c r="J304" s="190" t="s">
        <v>481</v>
      </c>
    </row>
    <row r="305" spans="1:10 16384:16384" s="189" customFormat="1" hidden="1" x14ac:dyDescent="0.25">
      <c r="A305" s="195">
        <v>43917</v>
      </c>
      <c r="B305" s="192">
        <v>0.375</v>
      </c>
      <c r="C305" s="193">
        <v>0.40625</v>
      </c>
      <c r="D305" s="194">
        <f t="shared" si="10"/>
        <v>45</v>
      </c>
      <c r="E305" s="189" t="s">
        <v>1684</v>
      </c>
      <c r="F305" s="190">
        <v>1</v>
      </c>
      <c r="G305" s="189" t="s">
        <v>486</v>
      </c>
      <c r="H305" s="190" t="s">
        <v>484</v>
      </c>
      <c r="I305" s="190" t="s">
        <v>489</v>
      </c>
      <c r="J305" s="190" t="s">
        <v>481</v>
      </c>
    </row>
    <row r="306" spans="1:10 16384:16384" s="189" customFormat="1" hidden="1" x14ac:dyDescent="0.25">
      <c r="A306" s="195">
        <v>43917</v>
      </c>
      <c r="B306" s="192">
        <v>0.47916666666666669</v>
      </c>
      <c r="C306" s="193">
        <v>0.49305555555555558</v>
      </c>
      <c r="D306" s="194">
        <f t="shared" si="10"/>
        <v>20.000000000000007</v>
      </c>
      <c r="E306" s="189" t="s">
        <v>1685</v>
      </c>
      <c r="F306" s="190"/>
      <c r="G306" s="189" t="s">
        <v>486</v>
      </c>
      <c r="H306" s="190" t="s">
        <v>479</v>
      </c>
      <c r="I306" s="190" t="s">
        <v>489</v>
      </c>
      <c r="J306" s="190" t="s">
        <v>481</v>
      </c>
    </row>
    <row r="307" spans="1:10 16384:16384" s="189" customFormat="1" hidden="1" x14ac:dyDescent="0.25">
      <c r="A307" s="195">
        <v>43917</v>
      </c>
      <c r="B307" s="192">
        <v>0.41666666666666669</v>
      </c>
      <c r="C307" s="193">
        <v>0.44791666666666669</v>
      </c>
      <c r="D307" s="194">
        <f t="shared" si="10"/>
        <v>45</v>
      </c>
      <c r="E307" s="189" t="s">
        <v>1686</v>
      </c>
      <c r="F307" s="190"/>
      <c r="G307" s="189" t="s">
        <v>486</v>
      </c>
      <c r="H307" s="190" t="s">
        <v>513</v>
      </c>
      <c r="I307" s="190" t="s">
        <v>553</v>
      </c>
      <c r="J307" s="190" t="s">
        <v>481</v>
      </c>
    </row>
    <row r="308" spans="1:10 16384:16384" s="189" customFormat="1" hidden="1" x14ac:dyDescent="0.25">
      <c r="A308" s="195">
        <v>43917</v>
      </c>
      <c r="B308" s="192">
        <v>0.27083333333333331</v>
      </c>
      <c r="C308" s="193">
        <v>0.72916666666666663</v>
      </c>
      <c r="D308" s="194">
        <f t="shared" si="10"/>
        <v>660</v>
      </c>
      <c r="E308" s="189" t="s">
        <v>1687</v>
      </c>
      <c r="F308" s="190"/>
      <c r="G308" s="189" t="s">
        <v>1688</v>
      </c>
      <c r="H308" s="190"/>
      <c r="I308" s="190"/>
      <c r="J308" s="190"/>
    </row>
    <row r="309" spans="1:10 16384:16384" s="189" customFormat="1" hidden="1" x14ac:dyDescent="0.25">
      <c r="A309" s="195">
        <v>43917</v>
      </c>
      <c r="B309" s="192">
        <v>0.375</v>
      </c>
      <c r="C309" s="193">
        <v>0.40625</v>
      </c>
      <c r="D309" s="194">
        <f t="shared" ref="D309:D361" si="11">(IF(C309&gt;B309, C309-B309, 1-B309+C309))*24*60</f>
        <v>45</v>
      </c>
      <c r="E309" s="189" t="s">
        <v>1689</v>
      </c>
      <c r="F309" s="190">
        <v>1</v>
      </c>
      <c r="G309" s="189" t="s">
        <v>1690</v>
      </c>
      <c r="H309" s="190" t="s">
        <v>498</v>
      </c>
      <c r="I309" s="190" t="s">
        <v>498</v>
      </c>
      <c r="J309" s="190" t="s">
        <v>481</v>
      </c>
    </row>
    <row r="310" spans="1:10 16384:16384" s="189" customFormat="1" hidden="1" x14ac:dyDescent="0.25">
      <c r="A310" s="195">
        <v>43917</v>
      </c>
      <c r="B310" s="192">
        <v>0.27083333333333331</v>
      </c>
      <c r="C310" s="193">
        <v>0.3611111111111111</v>
      </c>
      <c r="D310" s="194">
        <f t="shared" si="11"/>
        <v>130.00000000000003</v>
      </c>
      <c r="E310" s="189" t="s">
        <v>1691</v>
      </c>
      <c r="F310" s="190"/>
      <c r="G310" s="189" t="s">
        <v>1690</v>
      </c>
      <c r="H310" s="190" t="s">
        <v>498</v>
      </c>
      <c r="I310" s="190" t="s">
        <v>498</v>
      </c>
      <c r="J310" s="190" t="s">
        <v>481</v>
      </c>
    </row>
    <row r="311" spans="1:10 16384:16384" s="189" customFormat="1" hidden="1" x14ac:dyDescent="0.25">
      <c r="A311" s="195">
        <v>43917</v>
      </c>
      <c r="B311" s="192">
        <v>0.42708333333333331</v>
      </c>
      <c r="C311" s="193">
        <v>0.44097222222222227</v>
      </c>
      <c r="D311" s="194">
        <f t="shared" si="11"/>
        <v>20.000000000000089</v>
      </c>
      <c r="E311" s="189" t="s">
        <v>1692</v>
      </c>
      <c r="F311" s="190">
        <v>1</v>
      </c>
      <c r="G311" s="189" t="s">
        <v>1690</v>
      </c>
      <c r="H311" s="190" t="s">
        <v>498</v>
      </c>
      <c r="I311" s="190" t="s">
        <v>498</v>
      </c>
      <c r="J311" s="190" t="s">
        <v>481</v>
      </c>
    </row>
    <row r="312" spans="1:10 16384:16384" s="189" customFormat="1" hidden="1" x14ac:dyDescent="0.25">
      <c r="A312" s="195">
        <v>43917</v>
      </c>
      <c r="B312" s="192">
        <v>0.45833333333333331</v>
      </c>
      <c r="C312" s="193">
        <v>0.54166666666666663</v>
      </c>
      <c r="D312" s="194">
        <f t="shared" si="11"/>
        <v>119.99999999999997</v>
      </c>
      <c r="E312" s="189" t="s">
        <v>1693</v>
      </c>
      <c r="F312" s="190"/>
      <c r="G312" s="189" t="s">
        <v>1690</v>
      </c>
      <c r="H312" s="190" t="s">
        <v>498</v>
      </c>
      <c r="I312" s="190" t="s">
        <v>498</v>
      </c>
      <c r="J312" s="190" t="s">
        <v>481</v>
      </c>
    </row>
    <row r="313" spans="1:10 16384:16384" s="189" customFormat="1" hidden="1" x14ac:dyDescent="0.25">
      <c r="A313" s="195">
        <v>43917</v>
      </c>
      <c r="B313" s="192">
        <v>0.36458333333333331</v>
      </c>
      <c r="C313" s="193">
        <v>0.39583333333333331</v>
      </c>
      <c r="D313" s="194">
        <f t="shared" si="11"/>
        <v>45</v>
      </c>
      <c r="E313" s="189" t="s">
        <v>726</v>
      </c>
      <c r="F313" s="190">
        <v>1</v>
      </c>
      <c r="G313" s="189" t="s">
        <v>596</v>
      </c>
      <c r="H313" s="190"/>
      <c r="I313" s="190"/>
      <c r="J313" s="190"/>
    </row>
    <row r="314" spans="1:10 16384:16384" s="189" customFormat="1" hidden="1" x14ac:dyDescent="0.25">
      <c r="A314" s="195">
        <v>43917</v>
      </c>
      <c r="B314" s="192">
        <v>0.77083333333333337</v>
      </c>
      <c r="C314" s="193">
        <v>0.79166666666666663</v>
      </c>
      <c r="D314" s="194">
        <f t="shared" si="11"/>
        <v>29.999999999999893</v>
      </c>
      <c r="E314" s="189" t="s">
        <v>675</v>
      </c>
      <c r="F314" s="190">
        <v>1</v>
      </c>
      <c r="G314" s="189" t="s">
        <v>1008</v>
      </c>
      <c r="H314" s="190" t="s">
        <v>513</v>
      </c>
      <c r="I314" s="190" t="s">
        <v>553</v>
      </c>
      <c r="J314" s="190" t="s">
        <v>481</v>
      </c>
    </row>
    <row r="315" spans="1:10 16384:16384" s="189" customFormat="1" hidden="1" x14ac:dyDescent="0.25">
      <c r="A315" s="195">
        <v>43917</v>
      </c>
      <c r="B315" s="192">
        <v>0.80208333333333337</v>
      </c>
      <c r="C315" s="193">
        <v>0.81944444444444453</v>
      </c>
      <c r="D315" s="194">
        <f t="shared" si="11"/>
        <v>25.000000000000071</v>
      </c>
      <c r="E315" s="189" t="s">
        <v>1694</v>
      </c>
      <c r="F315" s="190"/>
      <c r="G315" s="189" t="s">
        <v>1008</v>
      </c>
      <c r="H315" s="190" t="s">
        <v>484</v>
      </c>
      <c r="I315" s="190" t="s">
        <v>489</v>
      </c>
      <c r="J315" s="190" t="s">
        <v>481</v>
      </c>
    </row>
    <row r="316" spans="1:10 16384:16384" s="189" customFormat="1" hidden="1" x14ac:dyDescent="0.25">
      <c r="A316" s="195">
        <v>43917</v>
      </c>
      <c r="B316" s="192">
        <v>0.83333333333333337</v>
      </c>
      <c r="C316" s="193">
        <v>0.84375</v>
      </c>
      <c r="D316" s="194">
        <f t="shared" si="11"/>
        <v>14.999999999999947</v>
      </c>
      <c r="E316" s="189" t="s">
        <v>1007</v>
      </c>
      <c r="F316" s="190"/>
      <c r="G316" s="189" t="s">
        <v>1008</v>
      </c>
      <c r="H316" s="190" t="s">
        <v>513</v>
      </c>
      <c r="I316" s="190" t="s">
        <v>519</v>
      </c>
      <c r="J316" s="190" t="s">
        <v>427</v>
      </c>
    </row>
    <row r="317" spans="1:10 16384:16384" s="189" customFormat="1" hidden="1" x14ac:dyDescent="0.25">
      <c r="A317" s="195">
        <v>43917</v>
      </c>
      <c r="B317" s="192">
        <v>0.17361111111111113</v>
      </c>
      <c r="C317" s="193">
        <v>0.1875</v>
      </c>
      <c r="D317" s="194">
        <f t="shared" si="11"/>
        <v>19.999999999999968</v>
      </c>
      <c r="E317" s="189" t="s">
        <v>1467</v>
      </c>
      <c r="F317" s="190">
        <v>1</v>
      </c>
      <c r="G317" s="189" t="s">
        <v>1008</v>
      </c>
      <c r="H317" s="190" t="s">
        <v>498</v>
      </c>
      <c r="I317" s="190" t="s">
        <v>498</v>
      </c>
      <c r="J317" s="190" t="s">
        <v>481</v>
      </c>
    </row>
    <row r="318" spans="1:10 16384:16384" s="189" customFormat="1" x14ac:dyDescent="0.25">
      <c r="A318" s="195">
        <v>43917</v>
      </c>
      <c r="B318" s="192">
        <v>0.1875</v>
      </c>
      <c r="C318" s="193">
        <v>0.20138888888888887</v>
      </c>
      <c r="D318" s="194">
        <f t="shared" si="11"/>
        <v>19.999999999999968</v>
      </c>
      <c r="E318" s="189" t="s">
        <v>1695</v>
      </c>
      <c r="F318" s="190"/>
      <c r="G318" s="189" t="s">
        <v>1008</v>
      </c>
      <c r="H318" s="190" t="s">
        <v>507</v>
      </c>
      <c r="I318" s="190" t="s">
        <v>633</v>
      </c>
      <c r="J318" s="190" t="s">
        <v>481</v>
      </c>
    </row>
    <row r="319" spans="1:10 16384:16384" s="189" customFormat="1" hidden="1" x14ac:dyDescent="0.25">
      <c r="A319" s="195">
        <v>43918</v>
      </c>
      <c r="B319" s="192">
        <v>0.41666666666666669</v>
      </c>
      <c r="C319" s="193">
        <v>0.45833333333333331</v>
      </c>
      <c r="D319" s="194">
        <f t="shared" si="11"/>
        <v>59.999999999999943</v>
      </c>
      <c r="E319" s="189" t="s">
        <v>1696</v>
      </c>
      <c r="F319" s="190"/>
      <c r="G319" s="189" t="s">
        <v>803</v>
      </c>
      <c r="H319" s="190" t="s">
        <v>556</v>
      </c>
      <c r="I319" s="190" t="s">
        <v>492</v>
      </c>
      <c r="J319" s="190" t="s">
        <v>481</v>
      </c>
    </row>
    <row r="320" spans="1:10 16384:16384" hidden="1" x14ac:dyDescent="0.25">
      <c r="A320" s="195">
        <v>43918</v>
      </c>
      <c r="B320" s="115">
        <v>0.54166666666666663</v>
      </c>
      <c r="C320" s="116">
        <v>0.61458333333333337</v>
      </c>
      <c r="D320" s="122">
        <f t="shared" si="11"/>
        <v>105.00000000000011</v>
      </c>
      <c r="E320" s="189" t="s">
        <v>1009</v>
      </c>
      <c r="G320" s="189" t="s">
        <v>1010</v>
      </c>
      <c r="H320" s="190" t="s">
        <v>495</v>
      </c>
      <c r="I320" s="190" t="s">
        <v>492</v>
      </c>
      <c r="J320" s="190" t="s">
        <v>427</v>
      </c>
      <c r="XFD320" s="189"/>
    </row>
    <row r="321" spans="1:10" s="189" customFormat="1" ht="30" hidden="1" x14ac:dyDescent="0.25">
      <c r="A321" s="195">
        <v>43918</v>
      </c>
      <c r="B321" s="192">
        <v>0.26041666666666669</v>
      </c>
      <c r="C321" s="193">
        <v>0.5</v>
      </c>
      <c r="D321" s="194">
        <f t="shared" si="11"/>
        <v>345</v>
      </c>
      <c r="E321" s="189" t="s">
        <v>1697</v>
      </c>
      <c r="F321" s="190"/>
      <c r="G321" s="189" t="s">
        <v>1698</v>
      </c>
      <c r="H321" s="190" t="s">
        <v>498</v>
      </c>
      <c r="I321" s="190" t="s">
        <v>498</v>
      </c>
      <c r="J321" s="190" t="s">
        <v>481</v>
      </c>
    </row>
    <row r="322" spans="1:10" s="189" customFormat="1" ht="30" x14ac:dyDescent="0.25">
      <c r="A322" s="195">
        <v>43918</v>
      </c>
      <c r="B322" s="192">
        <v>0.51388888888888895</v>
      </c>
      <c r="C322" s="193">
        <v>0.57291666666666663</v>
      </c>
      <c r="D322" s="194">
        <f t="shared" si="11"/>
        <v>84.999999999999858</v>
      </c>
      <c r="E322" s="189" t="s">
        <v>1699</v>
      </c>
      <c r="F322" s="190"/>
      <c r="G322" s="189" t="s">
        <v>941</v>
      </c>
      <c r="H322" s="190" t="s">
        <v>507</v>
      </c>
      <c r="I322" s="190" t="s">
        <v>633</v>
      </c>
      <c r="J322" s="190" t="s">
        <v>481</v>
      </c>
    </row>
    <row r="323" spans="1:10" s="189" customFormat="1" hidden="1" x14ac:dyDescent="0.25">
      <c r="A323" s="195">
        <v>43918</v>
      </c>
      <c r="B323" s="192">
        <v>0.625</v>
      </c>
      <c r="C323" s="193">
        <v>0.64583333333333337</v>
      </c>
      <c r="D323" s="194">
        <f t="shared" si="11"/>
        <v>30.000000000000053</v>
      </c>
      <c r="E323" s="189" t="s">
        <v>1700</v>
      </c>
      <c r="F323" s="190">
        <v>1</v>
      </c>
      <c r="G323" s="189" t="s">
        <v>1106</v>
      </c>
      <c r="H323" s="190" t="s">
        <v>498</v>
      </c>
      <c r="I323" s="190" t="s">
        <v>498</v>
      </c>
      <c r="J323" s="190" t="s">
        <v>481</v>
      </c>
    </row>
    <row r="324" spans="1:10" s="189" customFormat="1" hidden="1" x14ac:dyDescent="0.25">
      <c r="A324" s="195">
        <v>43918</v>
      </c>
      <c r="B324" s="192">
        <v>0.67708333333333337</v>
      </c>
      <c r="C324" s="193">
        <v>0.69097222222222221</v>
      </c>
      <c r="D324" s="194">
        <f t="shared" si="11"/>
        <v>19.999999999999929</v>
      </c>
      <c r="E324" s="189" t="s">
        <v>683</v>
      </c>
      <c r="F324" s="190"/>
      <c r="G324" s="189" t="s">
        <v>1121</v>
      </c>
      <c r="H324" s="190" t="s">
        <v>498</v>
      </c>
      <c r="I324" s="190" t="s">
        <v>498</v>
      </c>
      <c r="J324" s="190" t="s">
        <v>481</v>
      </c>
    </row>
    <row r="325" spans="1:10" s="189" customFormat="1" hidden="1" x14ac:dyDescent="0.25">
      <c r="A325" s="195">
        <v>43918</v>
      </c>
      <c r="B325" s="192">
        <v>0.77083333333333337</v>
      </c>
      <c r="C325" s="193">
        <v>0.79166666666666663</v>
      </c>
      <c r="D325" s="194">
        <f t="shared" si="11"/>
        <v>29.999999999999893</v>
      </c>
      <c r="E325" s="189" t="s">
        <v>1701</v>
      </c>
      <c r="F325" s="190"/>
      <c r="G325" s="189" t="s">
        <v>1008</v>
      </c>
      <c r="H325" s="190" t="s">
        <v>484</v>
      </c>
      <c r="I325" s="190" t="s">
        <v>489</v>
      </c>
      <c r="J325" s="190" t="s">
        <v>481</v>
      </c>
    </row>
    <row r="326" spans="1:10" s="189" customFormat="1" hidden="1" x14ac:dyDescent="0.25">
      <c r="A326" s="195">
        <v>43918</v>
      </c>
      <c r="B326" s="192">
        <v>0.80208333333333337</v>
      </c>
      <c r="C326" s="193">
        <v>0.81597222222222221</v>
      </c>
      <c r="D326" s="194">
        <f t="shared" si="11"/>
        <v>19.999999999999929</v>
      </c>
      <c r="E326" s="189" t="s">
        <v>1702</v>
      </c>
      <c r="F326" s="190"/>
      <c r="G326" s="189" t="s">
        <v>1008</v>
      </c>
      <c r="H326" s="190" t="s">
        <v>556</v>
      </c>
      <c r="I326" s="190" t="s">
        <v>489</v>
      </c>
      <c r="J326" s="190" t="s">
        <v>481</v>
      </c>
    </row>
    <row r="327" spans="1:10" s="189" customFormat="1" hidden="1" x14ac:dyDescent="0.25">
      <c r="A327" s="195">
        <v>43918</v>
      </c>
      <c r="B327" s="192">
        <v>0.83333333333333337</v>
      </c>
      <c r="C327" s="193">
        <v>0.85416666666666663</v>
      </c>
      <c r="D327" s="194">
        <f t="shared" si="11"/>
        <v>29.999999999999893</v>
      </c>
      <c r="E327" s="189" t="s">
        <v>1703</v>
      </c>
      <c r="F327" s="190"/>
      <c r="G327" s="189" t="s">
        <v>1008</v>
      </c>
      <c r="H327" s="190"/>
      <c r="I327" s="190"/>
      <c r="J327" s="190"/>
    </row>
    <row r="328" spans="1:10" s="189" customFormat="1" hidden="1" x14ac:dyDescent="0.25">
      <c r="A328" s="195">
        <v>43918</v>
      </c>
      <c r="B328" s="192">
        <v>0.1875</v>
      </c>
      <c r="C328" s="193">
        <v>0.19791666666666666</v>
      </c>
      <c r="D328" s="194">
        <f t="shared" si="11"/>
        <v>14.999999999999986</v>
      </c>
      <c r="E328" s="189" t="s">
        <v>1704</v>
      </c>
      <c r="F328" s="190"/>
      <c r="G328" s="189" t="s">
        <v>1008</v>
      </c>
      <c r="H328" s="190" t="s">
        <v>484</v>
      </c>
      <c r="I328" s="190" t="s">
        <v>489</v>
      </c>
      <c r="J328" s="190" t="s">
        <v>481</v>
      </c>
    </row>
    <row r="329" spans="1:10" s="189" customFormat="1" hidden="1" x14ac:dyDescent="0.25">
      <c r="A329" s="195">
        <v>43919</v>
      </c>
      <c r="B329" s="192">
        <v>0.30555555555555552</v>
      </c>
      <c r="C329" s="193">
        <v>0.3125</v>
      </c>
      <c r="D329" s="194">
        <f t="shared" si="11"/>
        <v>10.000000000000044</v>
      </c>
      <c r="E329" s="189" t="s">
        <v>1705</v>
      </c>
      <c r="F329" s="190"/>
      <c r="G329" s="189" t="s">
        <v>1706</v>
      </c>
      <c r="H329" s="190" t="s">
        <v>513</v>
      </c>
      <c r="I329" s="190" t="s">
        <v>550</v>
      </c>
      <c r="J329" s="190" t="s">
        <v>481</v>
      </c>
    </row>
    <row r="330" spans="1:10" s="189" customFormat="1" ht="30" hidden="1" x14ac:dyDescent="0.25">
      <c r="A330" s="195">
        <v>43919</v>
      </c>
      <c r="B330" s="192">
        <v>0.39583333333333331</v>
      </c>
      <c r="C330" s="193">
        <v>0.41666666666666669</v>
      </c>
      <c r="D330" s="194">
        <f t="shared" si="11"/>
        <v>30.000000000000053</v>
      </c>
      <c r="E330" s="189" t="s">
        <v>1707</v>
      </c>
      <c r="F330" s="190"/>
      <c r="G330" s="189" t="s">
        <v>1708</v>
      </c>
      <c r="H330" s="190" t="s">
        <v>495</v>
      </c>
      <c r="I330" s="190" t="s">
        <v>489</v>
      </c>
      <c r="J330" s="190" t="s">
        <v>481</v>
      </c>
    </row>
    <row r="331" spans="1:10" s="189" customFormat="1" hidden="1" x14ac:dyDescent="0.25">
      <c r="A331" s="195">
        <v>43919</v>
      </c>
      <c r="B331" s="192">
        <v>0.47222222222222227</v>
      </c>
      <c r="C331" s="193">
        <v>0.4826388888888889</v>
      </c>
      <c r="D331" s="194">
        <f t="shared" si="11"/>
        <v>14.999999999999947</v>
      </c>
      <c r="E331" s="189" t="s">
        <v>1479</v>
      </c>
      <c r="F331" s="190">
        <v>1</v>
      </c>
      <c r="G331" s="189" t="s">
        <v>1709</v>
      </c>
      <c r="H331" s="190" t="s">
        <v>513</v>
      </c>
      <c r="I331" s="190" t="s">
        <v>553</v>
      </c>
      <c r="J331" s="190" t="s">
        <v>481</v>
      </c>
    </row>
    <row r="332" spans="1:10" s="189" customFormat="1" hidden="1" x14ac:dyDescent="0.25">
      <c r="A332" s="195">
        <v>43919</v>
      </c>
      <c r="B332" s="192">
        <v>0.375</v>
      </c>
      <c r="C332" s="193">
        <v>0.4375</v>
      </c>
      <c r="D332" s="194">
        <f t="shared" si="11"/>
        <v>90</v>
      </c>
      <c r="E332" s="189" t="s">
        <v>1710</v>
      </c>
      <c r="F332" s="190"/>
      <c r="G332" s="189" t="s">
        <v>1711</v>
      </c>
      <c r="H332" s="190" t="s">
        <v>498</v>
      </c>
      <c r="I332" s="190" t="s">
        <v>498</v>
      </c>
      <c r="J332" s="190" t="s">
        <v>481</v>
      </c>
    </row>
    <row r="333" spans="1:10" s="189" customFormat="1" hidden="1" x14ac:dyDescent="0.25">
      <c r="A333" s="195">
        <v>43919</v>
      </c>
      <c r="B333" s="192">
        <v>0.4375</v>
      </c>
      <c r="C333" s="193">
        <v>0.45833333333333331</v>
      </c>
      <c r="D333" s="194">
        <f t="shared" si="11"/>
        <v>29.999999999999972</v>
      </c>
      <c r="E333" s="189" t="s">
        <v>1712</v>
      </c>
      <c r="F333" s="190"/>
      <c r="G333" s="189" t="s">
        <v>596</v>
      </c>
      <c r="H333" s="190" t="s">
        <v>507</v>
      </c>
      <c r="I333" s="190" t="s">
        <v>531</v>
      </c>
      <c r="J333" s="190" t="s">
        <v>481</v>
      </c>
    </row>
    <row r="334" spans="1:10" s="189" customFormat="1" hidden="1" x14ac:dyDescent="0.25">
      <c r="A334" s="195">
        <v>43919</v>
      </c>
      <c r="B334" s="192">
        <v>0.51041666666666663</v>
      </c>
      <c r="C334" s="193">
        <v>0.52083333333333337</v>
      </c>
      <c r="D334" s="194">
        <f t="shared" si="11"/>
        <v>15.000000000000107</v>
      </c>
      <c r="E334" s="189" t="s">
        <v>1713</v>
      </c>
      <c r="F334" s="190">
        <v>1</v>
      </c>
      <c r="G334" s="189" t="s">
        <v>1714</v>
      </c>
      <c r="H334" s="190" t="s">
        <v>507</v>
      </c>
      <c r="I334" s="190" t="s">
        <v>527</v>
      </c>
      <c r="J334" s="190" t="s">
        <v>481</v>
      </c>
    </row>
    <row r="335" spans="1:10" s="189" customFormat="1" ht="30" hidden="1" x14ac:dyDescent="0.25">
      <c r="A335" s="195">
        <v>43919</v>
      </c>
      <c r="B335" s="192">
        <v>0.54166666666666663</v>
      </c>
      <c r="C335" s="193">
        <v>0.6875</v>
      </c>
      <c r="D335" s="194">
        <f t="shared" si="11"/>
        <v>210.00000000000006</v>
      </c>
      <c r="E335" s="189" t="s">
        <v>1715</v>
      </c>
      <c r="F335" s="190"/>
      <c r="G335" s="189" t="s">
        <v>1385</v>
      </c>
      <c r="H335" s="190" t="s">
        <v>498</v>
      </c>
      <c r="I335" s="190" t="s">
        <v>498</v>
      </c>
      <c r="J335" s="190" t="s">
        <v>481</v>
      </c>
    </row>
    <row r="336" spans="1:10" s="189" customFormat="1" hidden="1" x14ac:dyDescent="0.25">
      <c r="A336" s="195">
        <v>43919</v>
      </c>
      <c r="B336" s="192">
        <v>0.5</v>
      </c>
      <c r="C336" s="193">
        <v>0.72916666666666663</v>
      </c>
      <c r="D336" s="194">
        <f t="shared" si="11"/>
        <v>329.99999999999994</v>
      </c>
      <c r="E336" s="189" t="s">
        <v>1716</v>
      </c>
      <c r="F336" s="190"/>
      <c r="G336" s="189" t="s">
        <v>1041</v>
      </c>
      <c r="H336" s="190" t="s">
        <v>498</v>
      </c>
      <c r="I336" s="190" t="s">
        <v>498</v>
      </c>
      <c r="J336" s="190" t="s">
        <v>481</v>
      </c>
    </row>
    <row r="337" spans="1:10" s="189" customFormat="1" hidden="1" x14ac:dyDescent="0.25">
      <c r="A337" s="195">
        <v>43919</v>
      </c>
      <c r="B337" s="192">
        <v>0.61111111111111105</v>
      </c>
      <c r="C337" s="193">
        <v>0.63541666666666663</v>
      </c>
      <c r="D337" s="194">
        <f t="shared" si="11"/>
        <v>35.000000000000036</v>
      </c>
      <c r="E337" s="189" t="s">
        <v>1717</v>
      </c>
      <c r="F337" s="190">
        <v>1</v>
      </c>
      <c r="G337" s="189" t="s">
        <v>1718</v>
      </c>
      <c r="H337" s="190" t="s">
        <v>498</v>
      </c>
      <c r="I337" s="190" t="s">
        <v>807</v>
      </c>
      <c r="J337" s="190" t="s">
        <v>481</v>
      </c>
    </row>
    <row r="338" spans="1:10" ht="30" hidden="1" x14ac:dyDescent="0.25">
      <c r="A338" s="195">
        <v>43919</v>
      </c>
      <c r="B338" s="115">
        <v>0.9375</v>
      </c>
      <c r="C338" s="116">
        <v>0.97916666666666663</v>
      </c>
      <c r="D338" s="122">
        <f t="shared" si="11"/>
        <v>59.999999999999943</v>
      </c>
      <c r="E338" s="189" t="s">
        <v>1719</v>
      </c>
      <c r="G338" s="189" t="s">
        <v>1008</v>
      </c>
      <c r="H338" s="190" t="s">
        <v>479</v>
      </c>
      <c r="I338" s="190" t="s">
        <v>489</v>
      </c>
      <c r="J338" s="190" t="s">
        <v>481</v>
      </c>
    </row>
    <row r="339" spans="1:10" hidden="1" x14ac:dyDescent="0.25">
      <c r="A339" s="195">
        <v>43919</v>
      </c>
      <c r="B339" s="115">
        <v>2.0833333333333332E-2</v>
      </c>
      <c r="C339" s="116">
        <v>3.4722222222222224E-2</v>
      </c>
      <c r="D339" s="122">
        <f t="shared" si="11"/>
        <v>20.000000000000004</v>
      </c>
      <c r="E339" s="189" t="s">
        <v>1720</v>
      </c>
      <c r="G339" s="189" t="s">
        <v>1008</v>
      </c>
      <c r="H339" s="190" t="s">
        <v>513</v>
      </c>
      <c r="I339" s="190" t="s">
        <v>711</v>
      </c>
      <c r="J339" s="190" t="s">
        <v>481</v>
      </c>
    </row>
    <row r="340" spans="1:10" hidden="1" x14ac:dyDescent="0.25">
      <c r="A340" s="195">
        <v>43919</v>
      </c>
      <c r="B340" s="115">
        <v>0.45833333333333331</v>
      </c>
      <c r="C340" s="116">
        <v>0.46875</v>
      </c>
      <c r="D340" s="122">
        <f t="shared" si="11"/>
        <v>15.000000000000027</v>
      </c>
      <c r="E340" s="189" t="s">
        <v>1721</v>
      </c>
      <c r="F340" s="190">
        <v>1</v>
      </c>
      <c r="G340" s="189" t="s">
        <v>1008</v>
      </c>
      <c r="H340" s="190" t="s">
        <v>507</v>
      </c>
      <c r="I340" s="190" t="s">
        <v>531</v>
      </c>
      <c r="J340" s="190" t="s">
        <v>481</v>
      </c>
    </row>
    <row r="341" spans="1:10" hidden="1" x14ac:dyDescent="0.25">
      <c r="A341" s="172">
        <v>43920</v>
      </c>
      <c r="B341" s="115">
        <v>0.36805555555555558</v>
      </c>
      <c r="C341" s="116">
        <v>0.37847222222222227</v>
      </c>
      <c r="D341" s="122">
        <f>(IF(C341&gt;B341, C341-B341, 1-B341+C341))*24*60</f>
        <v>15.000000000000027</v>
      </c>
      <c r="E341" s="189" t="s">
        <v>1722</v>
      </c>
      <c r="F341" s="190">
        <v>1</v>
      </c>
      <c r="G341" s="189" t="s">
        <v>516</v>
      </c>
      <c r="H341" s="190" t="s">
        <v>479</v>
      </c>
      <c r="I341" s="190" t="s">
        <v>489</v>
      </c>
      <c r="J341" s="190" t="s">
        <v>481</v>
      </c>
    </row>
    <row r="342" spans="1:10" hidden="1" x14ac:dyDescent="0.25">
      <c r="A342" s="172">
        <v>43920</v>
      </c>
      <c r="B342" s="115">
        <v>0.3888888888888889</v>
      </c>
      <c r="C342" s="116">
        <v>0.40277777777777773</v>
      </c>
      <c r="D342" s="122">
        <f>(IF(C342&gt;B342, C342-B342, 1-B342+C342))*24*60</f>
        <v>19.999999999999929</v>
      </c>
      <c r="E342" s="189" t="s">
        <v>1723</v>
      </c>
      <c r="G342" s="189" t="s">
        <v>1708</v>
      </c>
      <c r="H342" s="190" t="s">
        <v>495</v>
      </c>
      <c r="I342" s="190" t="s">
        <v>489</v>
      </c>
      <c r="J342" s="190" t="s">
        <v>481</v>
      </c>
    </row>
    <row r="343" spans="1:10" hidden="1" x14ac:dyDescent="0.25">
      <c r="A343" s="172">
        <v>43920</v>
      </c>
      <c r="B343" s="115">
        <v>0.43055555555555558</v>
      </c>
      <c r="C343" s="116">
        <v>0.44097222222222227</v>
      </c>
      <c r="D343" s="122">
        <f>(IF(C343&gt;B343, C343-B343, 1-B343+C343))*24*60</f>
        <v>15.000000000000027</v>
      </c>
      <c r="E343" s="189" t="s">
        <v>1724</v>
      </c>
      <c r="G343" s="189" t="s">
        <v>803</v>
      </c>
      <c r="H343" s="190" t="s">
        <v>495</v>
      </c>
      <c r="I343" s="190" t="s">
        <v>489</v>
      </c>
      <c r="J343" s="190" t="s">
        <v>481</v>
      </c>
    </row>
    <row r="344" spans="1:10" hidden="1" x14ac:dyDescent="0.25">
      <c r="A344" s="172">
        <v>43920</v>
      </c>
      <c r="B344" s="115">
        <v>0.53472222222222221</v>
      </c>
      <c r="C344" s="116">
        <v>0.54513888888888895</v>
      </c>
      <c r="D344" s="122">
        <f>(IF(C344&gt;B344, C344-B344, 1-B344+C344))*24*60</f>
        <v>15.000000000000107</v>
      </c>
      <c r="E344" s="189" t="s">
        <v>1665</v>
      </c>
      <c r="G344" s="189" t="s">
        <v>516</v>
      </c>
      <c r="H344" s="190" t="s">
        <v>484</v>
      </c>
      <c r="I344" s="190" t="s">
        <v>489</v>
      </c>
      <c r="J344" s="190" t="s">
        <v>481</v>
      </c>
    </row>
    <row r="345" spans="1:10" hidden="1" x14ac:dyDescent="0.25">
      <c r="A345" s="172">
        <v>43920</v>
      </c>
      <c r="B345" s="115">
        <v>0.625</v>
      </c>
      <c r="C345" s="116">
        <v>0.6875</v>
      </c>
      <c r="D345" s="122">
        <f>(IF(C345&gt;B345, C345-B345, 1-B345+C345))*24*60</f>
        <v>90</v>
      </c>
      <c r="E345" s="189" t="s">
        <v>1725</v>
      </c>
      <c r="G345" s="189" t="s">
        <v>1726</v>
      </c>
      <c r="H345" s="190" t="s">
        <v>513</v>
      </c>
      <c r="I345" s="190" t="s">
        <v>553</v>
      </c>
      <c r="J345" s="190" t="s">
        <v>481</v>
      </c>
    </row>
    <row r="346" spans="1:10" x14ac:dyDescent="0.25">
      <c r="A346" s="172">
        <v>43920</v>
      </c>
      <c r="B346" s="115">
        <v>0.36458333333333331</v>
      </c>
      <c r="C346" s="116">
        <v>0.38194444444444442</v>
      </c>
      <c r="D346" s="122">
        <f t="shared" si="11"/>
        <v>24.999999999999993</v>
      </c>
      <c r="E346" s="189" t="s">
        <v>1727</v>
      </c>
      <c r="F346" s="190">
        <v>1</v>
      </c>
      <c r="G346" s="189" t="s">
        <v>1728</v>
      </c>
      <c r="H346" s="190" t="s">
        <v>507</v>
      </c>
      <c r="I346" s="190" t="s">
        <v>633</v>
      </c>
      <c r="J346" s="190" t="s">
        <v>481</v>
      </c>
    </row>
    <row r="347" spans="1:10" x14ac:dyDescent="0.25">
      <c r="A347" s="172">
        <v>43920</v>
      </c>
      <c r="B347" s="115">
        <v>0.40625</v>
      </c>
      <c r="C347" s="116">
        <v>0.41666666666666669</v>
      </c>
      <c r="D347" s="122">
        <f t="shared" si="11"/>
        <v>15.000000000000027</v>
      </c>
      <c r="E347" s="189" t="s">
        <v>1729</v>
      </c>
      <c r="G347" s="189" t="s">
        <v>720</v>
      </c>
      <c r="H347" s="190" t="s">
        <v>507</v>
      </c>
      <c r="I347" s="190" t="s">
        <v>633</v>
      </c>
      <c r="J347" s="190" t="s">
        <v>481</v>
      </c>
    </row>
    <row r="348" spans="1:10" x14ac:dyDescent="0.25">
      <c r="A348" s="172">
        <v>43920</v>
      </c>
      <c r="B348" s="115">
        <v>0.46875</v>
      </c>
      <c r="C348" s="116">
        <v>0.47569444444444442</v>
      </c>
      <c r="D348" s="122">
        <f t="shared" si="11"/>
        <v>9.9999999999999645</v>
      </c>
      <c r="E348" s="189" t="s">
        <v>1730</v>
      </c>
      <c r="F348" s="190">
        <v>1</v>
      </c>
      <c r="G348" s="189" t="s">
        <v>1718</v>
      </c>
      <c r="H348" s="190" t="s">
        <v>507</v>
      </c>
      <c r="I348" s="190" t="s">
        <v>633</v>
      </c>
      <c r="J348" s="190" t="s">
        <v>481</v>
      </c>
    </row>
    <row r="349" spans="1:10" x14ac:dyDescent="0.25">
      <c r="A349" s="172">
        <v>43920</v>
      </c>
      <c r="B349" s="115">
        <v>0.60416666666666663</v>
      </c>
      <c r="C349" s="116">
        <v>0.61805555555555558</v>
      </c>
      <c r="D349" s="122">
        <f t="shared" si="11"/>
        <v>20.000000000000089</v>
      </c>
      <c r="E349" s="189" t="s">
        <v>1731</v>
      </c>
      <c r="G349" s="189" t="s">
        <v>1718</v>
      </c>
      <c r="H349" s="190" t="s">
        <v>507</v>
      </c>
      <c r="I349" s="190" t="s">
        <v>633</v>
      </c>
      <c r="J349" s="190" t="s">
        <v>481</v>
      </c>
    </row>
    <row r="350" spans="1:10" x14ac:dyDescent="0.25">
      <c r="A350" s="172">
        <v>43920</v>
      </c>
      <c r="B350" s="115">
        <v>0.54861111111111105</v>
      </c>
      <c r="C350" s="116">
        <v>0.5625</v>
      </c>
      <c r="D350" s="122">
        <f t="shared" si="11"/>
        <v>20.000000000000089</v>
      </c>
      <c r="E350" s="189" t="s">
        <v>1732</v>
      </c>
      <c r="F350" s="190">
        <v>1</v>
      </c>
      <c r="G350" s="189" t="s">
        <v>1718</v>
      </c>
      <c r="H350" s="190" t="s">
        <v>507</v>
      </c>
      <c r="I350" s="190" t="s">
        <v>633</v>
      </c>
      <c r="J350" s="190" t="s">
        <v>481</v>
      </c>
    </row>
    <row r="351" spans="1:10" x14ac:dyDescent="0.25">
      <c r="A351" s="172">
        <v>43920</v>
      </c>
      <c r="B351" s="115">
        <v>0.66666666666666663</v>
      </c>
      <c r="C351" s="116">
        <v>0.6875</v>
      </c>
      <c r="D351" s="122">
        <f t="shared" si="11"/>
        <v>30.000000000000053</v>
      </c>
      <c r="E351" s="189" t="s">
        <v>1733</v>
      </c>
      <c r="G351" s="189" t="s">
        <v>1718</v>
      </c>
      <c r="H351" s="190" t="s">
        <v>507</v>
      </c>
      <c r="I351" s="190" t="s">
        <v>633</v>
      </c>
      <c r="J351" s="190" t="s">
        <v>481</v>
      </c>
    </row>
    <row r="352" spans="1:10" hidden="1" x14ac:dyDescent="0.25">
      <c r="A352" s="172">
        <v>43920</v>
      </c>
      <c r="B352" s="115">
        <v>0</v>
      </c>
      <c r="C352" s="116">
        <v>1.3888888888888888E-2</v>
      </c>
      <c r="D352" s="122">
        <f>(IF(C352&gt;B352, C352-B352, 1-B352+C352))*24*60</f>
        <v>20</v>
      </c>
      <c r="E352" s="189" t="s">
        <v>1011</v>
      </c>
      <c r="F352" s="190">
        <v>1</v>
      </c>
      <c r="G352" s="189" t="s">
        <v>1008</v>
      </c>
      <c r="H352" s="190" t="s">
        <v>513</v>
      </c>
      <c r="I352" s="190" t="s">
        <v>582</v>
      </c>
      <c r="J352" s="190" t="s">
        <v>427</v>
      </c>
    </row>
    <row r="353" spans="1:10" hidden="1" x14ac:dyDescent="0.25">
      <c r="A353" s="172">
        <v>43920</v>
      </c>
      <c r="B353" s="115">
        <v>4.1666666666666664E-2</v>
      </c>
      <c r="C353" s="116">
        <v>5.2083333333333336E-2</v>
      </c>
      <c r="D353" s="122">
        <f>(IF(C353&gt;B353, C353-B353, 1-B353+C353))*24*60</f>
        <v>15.000000000000007</v>
      </c>
      <c r="E353" s="189" t="s">
        <v>1734</v>
      </c>
      <c r="F353" s="190">
        <v>1</v>
      </c>
      <c r="G353" s="189" t="s">
        <v>1008</v>
      </c>
      <c r="H353" s="190" t="s">
        <v>513</v>
      </c>
      <c r="I353" s="190" t="s">
        <v>548</v>
      </c>
      <c r="J353" s="190" t="s">
        <v>481</v>
      </c>
    </row>
    <row r="354" spans="1:10" hidden="1" x14ac:dyDescent="0.25">
      <c r="A354" s="172">
        <v>43921</v>
      </c>
      <c r="B354" s="115">
        <v>0.29166666666666669</v>
      </c>
      <c r="C354" s="116">
        <v>0.41666666666666669</v>
      </c>
      <c r="D354" s="122">
        <f t="shared" si="11"/>
        <v>180</v>
      </c>
      <c r="E354" s="189" t="s">
        <v>1735</v>
      </c>
      <c r="G354" s="189" t="s">
        <v>1708</v>
      </c>
      <c r="H354" s="190" t="s">
        <v>556</v>
      </c>
      <c r="I354" s="190" t="s">
        <v>492</v>
      </c>
      <c r="J354" s="190" t="s">
        <v>481</v>
      </c>
    </row>
    <row r="355" spans="1:10" hidden="1" x14ac:dyDescent="0.25">
      <c r="A355" s="172">
        <v>43921</v>
      </c>
      <c r="B355" s="115">
        <v>0.43055555555555558</v>
      </c>
      <c r="C355" s="116">
        <v>0.44097222222222227</v>
      </c>
      <c r="D355" s="122">
        <f t="shared" si="11"/>
        <v>15.000000000000027</v>
      </c>
      <c r="E355" s="189" t="s">
        <v>1012</v>
      </c>
      <c r="G355" s="189" t="s">
        <v>803</v>
      </c>
      <c r="H355" s="190" t="s">
        <v>556</v>
      </c>
      <c r="I355" s="190" t="s">
        <v>492</v>
      </c>
      <c r="J355" s="190" t="s">
        <v>427</v>
      </c>
    </row>
    <row r="356" spans="1:10" hidden="1" x14ac:dyDescent="0.25">
      <c r="A356" s="172">
        <v>43921</v>
      </c>
      <c r="B356" s="115">
        <v>0.51388888888888895</v>
      </c>
      <c r="C356" s="116">
        <v>0.52430555555555558</v>
      </c>
      <c r="D356" s="122">
        <f t="shared" si="11"/>
        <v>14.999999999999947</v>
      </c>
      <c r="E356" s="189" t="s">
        <v>1736</v>
      </c>
      <c r="G356" s="189" t="s">
        <v>1215</v>
      </c>
      <c r="H356" s="190" t="s">
        <v>479</v>
      </c>
      <c r="I356" s="190" t="s">
        <v>492</v>
      </c>
      <c r="J356" s="190" t="s">
        <v>481</v>
      </c>
    </row>
    <row r="357" spans="1:10" hidden="1" x14ac:dyDescent="0.25">
      <c r="A357" s="172">
        <v>43921</v>
      </c>
      <c r="B357" s="115">
        <v>0.63888888888888895</v>
      </c>
      <c r="C357" s="116">
        <v>0.66666666666666663</v>
      </c>
      <c r="D357" s="122">
        <f t="shared" si="11"/>
        <v>39.999999999999858</v>
      </c>
      <c r="E357" s="189" t="s">
        <v>1737</v>
      </c>
      <c r="G357" s="189" t="s">
        <v>518</v>
      </c>
      <c r="H357" s="190"/>
      <c r="I357" s="190"/>
      <c r="J357" s="190"/>
    </row>
    <row r="358" spans="1:10" ht="30" hidden="1" x14ac:dyDescent="0.25">
      <c r="A358" s="172">
        <v>43921</v>
      </c>
      <c r="B358" s="115">
        <v>0.28125</v>
      </c>
      <c r="C358" s="116">
        <v>0.60416666666666663</v>
      </c>
      <c r="D358" s="122">
        <f t="shared" si="11"/>
        <v>464.99999999999994</v>
      </c>
      <c r="E358" s="189" t="s">
        <v>1738</v>
      </c>
      <c r="G358" s="189" t="s">
        <v>1670</v>
      </c>
      <c r="H358" s="190" t="s">
        <v>498</v>
      </c>
      <c r="I358" s="190" t="s">
        <v>498</v>
      </c>
      <c r="J358" s="190" t="s">
        <v>499</v>
      </c>
    </row>
    <row r="359" spans="1:10" ht="30" hidden="1" x14ac:dyDescent="0.25">
      <c r="A359" s="172">
        <v>43921</v>
      </c>
      <c r="B359" s="115">
        <v>0.91666666666666663</v>
      </c>
      <c r="C359" s="116">
        <v>0.9375</v>
      </c>
      <c r="D359" s="122">
        <f t="shared" si="11"/>
        <v>30.000000000000053</v>
      </c>
      <c r="E359" s="189" t="s">
        <v>1739</v>
      </c>
      <c r="F359" s="190" t="s">
        <v>1322</v>
      </c>
      <c r="G359" s="189" t="s">
        <v>1008</v>
      </c>
      <c r="H359" s="190" t="s">
        <v>484</v>
      </c>
      <c r="I359" s="190" t="s">
        <v>489</v>
      </c>
      <c r="J359" s="190" t="s">
        <v>481</v>
      </c>
    </row>
    <row r="360" spans="1:10" hidden="1" x14ac:dyDescent="0.25">
      <c r="A360" s="172">
        <v>43921</v>
      </c>
      <c r="B360" s="115">
        <v>0.16666666666666666</v>
      </c>
      <c r="C360" s="116">
        <v>0.18055555555555555</v>
      </c>
      <c r="D360" s="122">
        <f t="shared" si="11"/>
        <v>20.000000000000007</v>
      </c>
      <c r="E360" s="189" t="s">
        <v>1740</v>
      </c>
      <c r="F360" s="190">
        <v>1</v>
      </c>
      <c r="H360" s="190"/>
      <c r="I360" s="190"/>
      <c r="J360" s="190"/>
    </row>
    <row r="361" spans="1:10" hidden="1" x14ac:dyDescent="0.25">
      <c r="A361" s="172">
        <v>43921</v>
      </c>
      <c r="B361" s="115">
        <v>0.80555555555555547</v>
      </c>
      <c r="C361" s="116">
        <v>0.81944444444444453</v>
      </c>
      <c r="D361" s="122">
        <f t="shared" si="11"/>
        <v>20.000000000000249</v>
      </c>
      <c r="E361" s="189" t="s">
        <v>1013</v>
      </c>
      <c r="G361" s="189" t="s">
        <v>530</v>
      </c>
      <c r="H361" s="190" t="s">
        <v>507</v>
      </c>
      <c r="I361" s="190" t="s">
        <v>633</v>
      </c>
      <c r="J361" s="190" t="s">
        <v>427</v>
      </c>
    </row>
    <row r="362" spans="1:10" x14ac:dyDescent="0.25">
      <c r="H362" s="190"/>
      <c r="I362" s="190"/>
      <c r="J362" s="190"/>
    </row>
    <row r="363" spans="1:10" x14ac:dyDescent="0.25">
      <c r="H363" s="190"/>
      <c r="I363" s="190"/>
      <c r="J363" s="190"/>
    </row>
    <row r="364" spans="1:10" x14ac:dyDescent="0.25">
      <c r="H364" s="190"/>
      <c r="I364" s="190"/>
      <c r="J364" s="190"/>
    </row>
    <row r="365" spans="1:10" x14ac:dyDescent="0.25">
      <c r="H365" s="190"/>
      <c r="I365" s="190"/>
      <c r="J365" s="190"/>
    </row>
    <row r="366" spans="1:10" x14ac:dyDescent="0.25">
      <c r="H366" s="190"/>
      <c r="I366" s="190"/>
      <c r="J366" s="190"/>
    </row>
    <row r="367" spans="1:10" x14ac:dyDescent="0.25">
      <c r="H367" s="190"/>
      <c r="I367" s="190"/>
      <c r="J367" s="190"/>
    </row>
    <row r="368" spans="1:10" x14ac:dyDescent="0.25">
      <c r="H368" s="190"/>
      <c r="I368" s="190"/>
      <c r="J368" s="190"/>
    </row>
    <row r="369" spans="8:10" x14ac:dyDescent="0.25">
      <c r="H369" s="190"/>
      <c r="I369" s="190"/>
      <c r="J369" s="190"/>
    </row>
    <row r="370" spans="8:10" x14ac:dyDescent="0.25">
      <c r="H370" s="190"/>
      <c r="I370" s="190"/>
      <c r="J370" s="190"/>
    </row>
    <row r="371" spans="8:10" x14ac:dyDescent="0.25">
      <c r="H371" s="190"/>
      <c r="I371" s="190"/>
      <c r="J371" s="190"/>
    </row>
    <row r="372" spans="8:10" x14ac:dyDescent="0.25">
      <c r="H372" s="190"/>
      <c r="I372" s="190"/>
      <c r="J372" s="190"/>
    </row>
    <row r="373" spans="8:10" x14ac:dyDescent="0.25">
      <c r="H373" s="190"/>
      <c r="I373" s="190"/>
      <c r="J373" s="190"/>
    </row>
    <row r="374" spans="8:10" x14ac:dyDescent="0.25">
      <c r="H374" s="190"/>
      <c r="I374" s="190"/>
      <c r="J374" s="190"/>
    </row>
    <row r="375" spans="8:10" x14ac:dyDescent="0.25">
      <c r="H375" s="190"/>
      <c r="I375" s="190"/>
      <c r="J375" s="190"/>
    </row>
    <row r="376" spans="8:10" x14ac:dyDescent="0.25">
      <c r="H376" s="190"/>
      <c r="I376" s="190"/>
      <c r="J376" s="190"/>
    </row>
  </sheetData>
  <autoFilter ref="A2:K361" xr:uid="{00000000-0009-0000-0000-000005000000}">
    <filterColumn colId="8">
      <filters>
        <filter val="Barley Line 4"/>
      </filters>
    </filterColumn>
    <filterColumn colId="9">
      <filters>
        <filter val="Corrective"/>
      </filters>
    </filterColumn>
    <sortState xmlns:xlrd2="http://schemas.microsoft.com/office/spreadsheetml/2017/richdata2" ref="A3:K4">
      <sortCondition sortBy="cellColor" ref="E2:E77" dxfId="1620"/>
    </sortState>
  </autoFilter>
  <conditionalFormatting sqref="A1:J2 A3:C3 E3:J6 B7:J12 B4:C6 A4:A18 A13:J18 A20:J45 A47:J171 A173:J1048576">
    <cfRule type="expression" dxfId="1619" priority="99">
      <formula>$H1="Barley"</formula>
    </cfRule>
    <cfRule type="expression" dxfId="1618" priority="100">
      <formula>$H1="Mill_D"</formula>
    </cfRule>
    <cfRule type="expression" dxfId="1617" priority="101">
      <formula>$H1="Mill_C"</formula>
    </cfRule>
    <cfRule type="expression" dxfId="1616" priority="102">
      <formula>$H1="Mill_B"</formula>
    </cfRule>
    <cfRule type="expression" dxfId="1615" priority="103">
      <formula>$H1="Mill_A"</formula>
    </cfRule>
    <cfRule type="expression" dxfId="1614" priority="104">
      <formula>$H1="silo"</formula>
    </cfRule>
    <cfRule type="expression" dxfId="1613" priority="105">
      <formula>$H1="Barley"</formula>
    </cfRule>
    <cfRule type="expression" dxfId="1612" priority="106">
      <formula>$H1="Mill_D"</formula>
    </cfRule>
    <cfRule type="expression" dxfId="1611" priority="107">
      <formula>$H1="Mill_C"</formula>
    </cfRule>
    <cfRule type="expression" dxfId="1610" priority="108">
      <formula>$H1="Mill_B"</formula>
    </cfRule>
    <cfRule type="expression" dxfId="1609" priority="109">
      <formula>$H1="Mill_A"</formula>
    </cfRule>
    <cfRule type="expression" dxfId="1608" priority="110">
      <formula>$H1="silo"</formula>
    </cfRule>
    <cfRule type="expression" dxfId="1607" priority="111">
      <formula>$H1="Barley"</formula>
    </cfRule>
    <cfRule type="expression" dxfId="1606" priority="112">
      <formula>$H1="Mill_D"</formula>
    </cfRule>
    <cfRule type="expression" dxfId="1605" priority="113">
      <formula>$H1="Mill_C"</formula>
    </cfRule>
    <cfRule type="expression" dxfId="1604" priority="114">
      <formula>$H1="Mill_B"</formula>
    </cfRule>
    <cfRule type="expression" dxfId="1603" priority="115">
      <formula>$H1="Mill_A"</formula>
    </cfRule>
    <cfRule type="expression" dxfId="1602" priority="116">
      <formula>$H1="silo"</formula>
    </cfRule>
    <cfRule type="containsText" dxfId="1601" priority="117" operator="containsText" text="Preventive">
      <formula>NOT(ISERROR(SEARCH("Preventive",A1)))</formula>
    </cfRule>
    <cfRule type="containsText" dxfId="1600" priority="118" operator="containsText" text="Breakdown">
      <formula>NOT(ISERROR(SEARCH("Breakdown",A1)))</formula>
    </cfRule>
  </conditionalFormatting>
  <conditionalFormatting sqref="J81:J83 J1:J18 J85:J171 J212:J1048576 J20:J45 J47:J79 J173:J209">
    <cfRule type="containsText" dxfId="1599" priority="95" operator="containsText" text="Preventive">
      <formula>NOT(ISERROR(SEARCH("Preventive",J1)))</formula>
    </cfRule>
    <cfRule type="containsText" dxfId="1598" priority="96" operator="containsText" text="Breakdown">
      <formula>NOT(ISERROR(SEARCH("Breakdown",J1)))</formula>
    </cfRule>
  </conditionalFormatting>
  <conditionalFormatting sqref="J211:J215">
    <cfRule type="containsText" dxfId="1597" priority="93" operator="containsText" text="Preventive">
      <formula>NOT(ISERROR(SEARCH("Preventive",J211)))</formula>
    </cfRule>
    <cfRule type="containsText" dxfId="1596" priority="94" operator="containsText" text="Breakdown">
      <formula>NOT(ISERROR(SEARCH("Breakdown",J211)))</formula>
    </cfRule>
  </conditionalFormatting>
  <conditionalFormatting sqref="J234">
    <cfRule type="containsText" dxfId="1595" priority="91" operator="containsText" text="Preventive">
      <formula>NOT(ISERROR(SEARCH("Preventive",J234)))</formula>
    </cfRule>
    <cfRule type="containsText" dxfId="1594" priority="92" operator="containsText" text="Breakdown">
      <formula>NOT(ISERROR(SEARCH("Breakdown",J234)))</formula>
    </cfRule>
  </conditionalFormatting>
  <conditionalFormatting sqref="J210">
    <cfRule type="containsText" dxfId="1593" priority="97" operator="containsText" text="Preventive">
      <formula>NOT(ISERROR(SEARCH("Preventive",J210)))</formula>
    </cfRule>
    <cfRule type="containsText" dxfId="1592" priority="98" operator="containsText" text="Breakdown">
      <formula>NOT(ISERROR(SEARCH("Breakdown",J210)))</formula>
    </cfRule>
  </conditionalFormatting>
  <conditionalFormatting sqref="J84">
    <cfRule type="containsText" dxfId="1591" priority="89" operator="containsText" text="Preventive">
      <formula>NOT(ISERROR(SEARCH("Preventive",J84)))</formula>
    </cfRule>
    <cfRule type="containsText" dxfId="1590" priority="90" operator="containsText" text="Breakdown">
      <formula>NOT(ISERROR(SEARCH("Breakdown",J84)))</formula>
    </cfRule>
  </conditionalFormatting>
  <conditionalFormatting sqref="J80">
    <cfRule type="containsText" dxfId="1589" priority="87" operator="containsText" text="Preventive">
      <formula>NOT(ISERROR(SEARCH("Preventive",J80)))</formula>
    </cfRule>
    <cfRule type="containsText" dxfId="1588" priority="88" operator="containsText" text="Breakdown">
      <formula>NOT(ISERROR(SEARCH("Breakdown",J80)))</formula>
    </cfRule>
  </conditionalFormatting>
  <conditionalFormatting sqref="D3:D6">
    <cfRule type="expression" dxfId="1587" priority="67">
      <formula>$H3="Barley"</formula>
    </cfRule>
    <cfRule type="expression" dxfId="1586" priority="68">
      <formula>$H3="Mill_D"</formula>
    </cfRule>
    <cfRule type="expression" dxfId="1585" priority="69">
      <formula>$H3="Mill_C"</formula>
    </cfRule>
    <cfRule type="expression" dxfId="1584" priority="70">
      <formula>$H3="Mill_B"</formula>
    </cfRule>
    <cfRule type="expression" dxfId="1583" priority="71">
      <formula>$H3="Mill_A"</formula>
    </cfRule>
    <cfRule type="expression" dxfId="1582" priority="72">
      <formula>$H3="silo"</formula>
    </cfRule>
    <cfRule type="expression" dxfId="1581" priority="73">
      <formula>$H3="Barley"</formula>
    </cfRule>
    <cfRule type="expression" dxfId="1580" priority="74">
      <formula>$H3="Mill_D"</formula>
    </cfRule>
    <cfRule type="expression" dxfId="1579" priority="75">
      <formula>$H3="Mill_C"</formula>
    </cfRule>
    <cfRule type="expression" dxfId="1578" priority="76">
      <formula>$H3="Mill_B"</formula>
    </cfRule>
    <cfRule type="expression" dxfId="1577" priority="77">
      <formula>$H3="Mill_A"</formula>
    </cfRule>
    <cfRule type="expression" dxfId="1576" priority="78">
      <formula>$H3="silo"</formula>
    </cfRule>
    <cfRule type="expression" dxfId="1575" priority="79">
      <formula>$H3="Barley"</formula>
    </cfRule>
    <cfRule type="expression" dxfId="1574" priority="80">
      <formula>$H3="Mill_D"</formula>
    </cfRule>
    <cfRule type="expression" dxfId="1573" priority="81">
      <formula>$H3="Mill_C"</formula>
    </cfRule>
    <cfRule type="expression" dxfId="1572" priority="82">
      <formula>$H3="Mill_B"</formula>
    </cfRule>
    <cfRule type="expression" dxfId="1571" priority="83">
      <formula>$H3="Mill_A"</formula>
    </cfRule>
    <cfRule type="expression" dxfId="1570" priority="84">
      <formula>$H3="silo"</formula>
    </cfRule>
    <cfRule type="containsText" dxfId="1569" priority="85" operator="containsText" text="Preventive">
      <formula>NOT(ISERROR(SEARCH("Preventive",D3)))</formula>
    </cfRule>
    <cfRule type="containsText" dxfId="1568" priority="86" operator="containsText" text="Breakdown">
      <formula>NOT(ISERROR(SEARCH("Breakdown",D3)))</formula>
    </cfRule>
  </conditionalFormatting>
  <conditionalFormatting sqref="A19:J19">
    <cfRule type="expression" dxfId="1567" priority="47">
      <formula>$H19="Barley"</formula>
    </cfRule>
    <cfRule type="expression" dxfId="1566" priority="48">
      <formula>$H19="Mill_D"</formula>
    </cfRule>
    <cfRule type="expression" dxfId="1565" priority="49">
      <formula>$H19="Mill_C"</formula>
    </cfRule>
    <cfRule type="expression" dxfId="1564" priority="50">
      <formula>$H19="Mill_B"</formula>
    </cfRule>
    <cfRule type="expression" dxfId="1563" priority="51">
      <formula>$H19="Mill_A"</formula>
    </cfRule>
    <cfRule type="expression" dxfId="1562" priority="52">
      <formula>$H19="silo"</formula>
    </cfRule>
    <cfRule type="expression" dxfId="1561" priority="53">
      <formula>$H19="Barley"</formula>
    </cfRule>
    <cfRule type="expression" dxfId="1560" priority="54">
      <formula>$H19="Mill_D"</formula>
    </cfRule>
    <cfRule type="expression" dxfId="1559" priority="55">
      <formula>$H19="Mill_C"</formula>
    </cfRule>
    <cfRule type="expression" dxfId="1558" priority="56">
      <formula>$H19="Mill_B"</formula>
    </cfRule>
    <cfRule type="expression" dxfId="1557" priority="57">
      <formula>$H19="Mill_A"</formula>
    </cfRule>
    <cfRule type="expression" dxfId="1556" priority="58">
      <formula>$H19="silo"</formula>
    </cfRule>
    <cfRule type="expression" dxfId="1555" priority="59">
      <formula>$H19="Barley"</formula>
    </cfRule>
    <cfRule type="expression" dxfId="1554" priority="60">
      <formula>$H19="Mill_D"</formula>
    </cfRule>
    <cfRule type="expression" dxfId="1553" priority="61">
      <formula>$H19="Mill_C"</formula>
    </cfRule>
    <cfRule type="expression" dxfId="1552" priority="62">
      <formula>$H19="Mill_B"</formula>
    </cfRule>
    <cfRule type="expression" dxfId="1551" priority="63">
      <formula>$H19="Mill_A"</formula>
    </cfRule>
    <cfRule type="expression" dxfId="1550" priority="64">
      <formula>$H19="silo"</formula>
    </cfRule>
    <cfRule type="containsText" dxfId="1549" priority="65" operator="containsText" text="Preventive">
      <formula>NOT(ISERROR(SEARCH("Preventive",A19)))</formula>
    </cfRule>
    <cfRule type="containsText" dxfId="1548" priority="66" operator="containsText" text="Breakdown">
      <formula>NOT(ISERROR(SEARCH("Breakdown",A19)))</formula>
    </cfRule>
  </conditionalFormatting>
  <conditionalFormatting sqref="J19">
    <cfRule type="containsText" dxfId="1547" priority="45" operator="containsText" text="Preventive">
      <formula>NOT(ISERROR(SEARCH("Preventive",J19)))</formula>
    </cfRule>
    <cfRule type="containsText" dxfId="1546" priority="46" operator="containsText" text="Breakdown">
      <formula>NOT(ISERROR(SEARCH("Breakdown",J19)))</formula>
    </cfRule>
  </conditionalFormatting>
  <conditionalFormatting sqref="A46:J46">
    <cfRule type="expression" dxfId="1545" priority="25">
      <formula>$H46="Barley"</formula>
    </cfRule>
    <cfRule type="expression" dxfId="1544" priority="26">
      <formula>$H46="Mill_D"</formula>
    </cfRule>
    <cfRule type="expression" dxfId="1543" priority="27">
      <formula>$H46="Mill_C"</formula>
    </cfRule>
    <cfRule type="expression" dxfId="1542" priority="28">
      <formula>$H46="Mill_B"</formula>
    </cfRule>
    <cfRule type="expression" dxfId="1541" priority="29">
      <formula>$H46="Mill_A"</formula>
    </cfRule>
    <cfRule type="expression" dxfId="1540" priority="30">
      <formula>$H46="silo"</formula>
    </cfRule>
    <cfRule type="expression" dxfId="1539" priority="31">
      <formula>$H46="Barley"</formula>
    </cfRule>
    <cfRule type="expression" dxfId="1538" priority="32">
      <formula>$H46="Mill_D"</formula>
    </cfRule>
    <cfRule type="expression" dxfId="1537" priority="33">
      <formula>$H46="Mill_C"</formula>
    </cfRule>
    <cfRule type="expression" dxfId="1536" priority="34">
      <formula>$H46="Mill_B"</formula>
    </cfRule>
    <cfRule type="expression" dxfId="1535" priority="35">
      <formula>$H46="Mill_A"</formula>
    </cfRule>
    <cfRule type="expression" dxfId="1534" priority="36">
      <formula>$H46="silo"</formula>
    </cfRule>
    <cfRule type="expression" dxfId="1533" priority="37">
      <formula>$H46="Barley"</formula>
    </cfRule>
    <cfRule type="expression" dxfId="1532" priority="38">
      <formula>$H46="Mill_D"</formula>
    </cfRule>
    <cfRule type="expression" dxfId="1531" priority="39">
      <formula>$H46="Mill_C"</formula>
    </cfRule>
    <cfRule type="expression" dxfId="1530" priority="40">
      <formula>$H46="Mill_B"</formula>
    </cfRule>
    <cfRule type="expression" dxfId="1529" priority="41">
      <formula>$H46="Mill_A"</formula>
    </cfRule>
    <cfRule type="expression" dxfId="1528" priority="42">
      <formula>$H46="silo"</formula>
    </cfRule>
    <cfRule type="containsText" dxfId="1527" priority="43" operator="containsText" text="Preventive">
      <formula>NOT(ISERROR(SEARCH("Preventive",A46)))</formula>
    </cfRule>
    <cfRule type="containsText" dxfId="1526" priority="44" operator="containsText" text="Breakdown">
      <formula>NOT(ISERROR(SEARCH("Breakdown",A46)))</formula>
    </cfRule>
  </conditionalFormatting>
  <conditionalFormatting sqref="J46">
    <cfRule type="containsText" dxfId="1525" priority="23" operator="containsText" text="Preventive">
      <formula>NOT(ISERROR(SEARCH("Preventive",J46)))</formula>
    </cfRule>
    <cfRule type="containsText" dxfId="1524" priority="24" operator="containsText" text="Breakdown">
      <formula>NOT(ISERROR(SEARCH("Breakdown",J46)))</formula>
    </cfRule>
  </conditionalFormatting>
  <conditionalFormatting sqref="A172:J172">
    <cfRule type="expression" dxfId="1523" priority="3">
      <formula>$H172="Barley"</formula>
    </cfRule>
    <cfRule type="expression" dxfId="1522" priority="4">
      <formula>$H172="Mill_D"</formula>
    </cfRule>
    <cfRule type="expression" dxfId="1521" priority="5">
      <formula>$H172="Mill_C"</formula>
    </cfRule>
    <cfRule type="expression" dxfId="1520" priority="6">
      <formula>$H172="Mill_B"</formula>
    </cfRule>
    <cfRule type="expression" dxfId="1519" priority="7">
      <formula>$H172="Mill_A"</formula>
    </cfRule>
    <cfRule type="expression" dxfId="1518" priority="8">
      <formula>$H172="silo"</formula>
    </cfRule>
    <cfRule type="expression" dxfId="1517" priority="9">
      <formula>$H172="Barley"</formula>
    </cfRule>
    <cfRule type="expression" dxfId="1516" priority="10">
      <formula>$H172="Mill_D"</formula>
    </cfRule>
    <cfRule type="expression" dxfId="1515" priority="11">
      <formula>$H172="Mill_C"</formula>
    </cfRule>
    <cfRule type="expression" dxfId="1514" priority="12">
      <formula>$H172="Mill_B"</formula>
    </cfRule>
    <cfRule type="expression" dxfId="1513" priority="13">
      <formula>$H172="Mill_A"</formula>
    </cfRule>
    <cfRule type="expression" dxfId="1512" priority="14">
      <formula>$H172="silo"</formula>
    </cfRule>
    <cfRule type="expression" dxfId="1511" priority="15">
      <formula>$H172="Barley"</formula>
    </cfRule>
    <cfRule type="expression" dxfId="1510" priority="16">
      <formula>$H172="Mill_D"</formula>
    </cfRule>
    <cfRule type="expression" dxfId="1509" priority="17">
      <formula>$H172="Mill_C"</formula>
    </cfRule>
    <cfRule type="expression" dxfId="1508" priority="18">
      <formula>$H172="Mill_B"</formula>
    </cfRule>
    <cfRule type="expression" dxfId="1507" priority="19">
      <formula>$H172="Mill_A"</formula>
    </cfRule>
    <cfRule type="expression" dxfId="1506" priority="20">
      <formula>$H172="silo"</formula>
    </cfRule>
    <cfRule type="containsText" dxfId="1505" priority="21" operator="containsText" text="Preventive">
      <formula>NOT(ISERROR(SEARCH("Preventive",A172)))</formula>
    </cfRule>
    <cfRule type="containsText" dxfId="1504" priority="22" operator="containsText" text="Breakdown">
      <formula>NOT(ISERROR(SEARCH("Breakdown",A172)))</formula>
    </cfRule>
  </conditionalFormatting>
  <conditionalFormatting sqref="J172">
    <cfRule type="containsText" dxfId="1503" priority="1" operator="containsText" text="Preventive">
      <formula>NOT(ISERROR(SEARCH("Preventive",J172)))</formula>
    </cfRule>
    <cfRule type="containsText" dxfId="1502" priority="2" operator="containsText" text="Breakdown">
      <formula>NOT(ISERROR(SEARCH("Breakdown",J172)))</formula>
    </cfRule>
  </conditionalFormatting>
  <dataValidations count="3">
    <dataValidation type="list" allowBlank="1" showInputMessage="1" showErrorMessage="1" sqref="I3:I376" xr:uid="{5513547D-D8D5-4038-8E36-51C82C95E560}">
      <formula1>INDIRECT(H3)</formula1>
    </dataValidation>
    <dataValidation type="list" allowBlank="1" showInputMessage="1" showErrorMessage="1" sqref="H3:H376" xr:uid="{506BFFB0-C1D1-4C1A-B090-BAA1505D3E03}">
      <formula1>Section</formula1>
    </dataValidation>
    <dataValidation type="list" allowBlank="1" showInputMessage="1" showErrorMessage="1" sqref="J3:J376" xr:uid="{C431BC1F-ADA0-45E2-A0C6-5447226C9BA1}">
      <formula1>MaintType</formula1>
    </dataValidation>
  </dataValidations>
  <pageMargins left="0.25" right="0.25" top="0.75" bottom="0.75" header="0.3" footer="0.3"/>
  <pageSetup paperSize="9" scale="80" orientation="landscape" horizontalDpi="30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677DA-56B3-47FB-A448-A8FB26D7673A}">
  <sheetPr filterMode="1">
    <tabColor rgb="FFFF0000"/>
  </sheetPr>
  <dimension ref="A1:XFD433"/>
  <sheetViews>
    <sheetView topLeftCell="A8" zoomScale="80" zoomScaleNormal="80" workbookViewId="0">
      <selection activeCell="N42" sqref="N42"/>
    </sheetView>
  </sheetViews>
  <sheetFormatPr defaultColWidth="9.140625" defaultRowHeight="15" x14ac:dyDescent="0.25"/>
  <cols>
    <col min="1" max="1" width="11" style="114" customWidth="1"/>
    <col min="2" max="3" width="10.28515625" style="116" bestFit="1" customWidth="1"/>
    <col min="4" max="4" width="9.5703125" style="122" bestFit="1" customWidth="1"/>
    <col min="5" max="5" width="70" style="189" customWidth="1"/>
    <col min="6" max="6" width="5.85546875" style="190" customWidth="1"/>
    <col min="7" max="7" width="27.5703125" style="189" customWidth="1"/>
    <col min="8" max="8" width="8.42578125" style="114" bestFit="1" customWidth="1"/>
    <col min="9" max="9" width="15.85546875" style="114" bestFit="1" customWidth="1"/>
    <col min="10" max="10" width="12" style="114" bestFit="1" customWidth="1"/>
    <col min="11" max="11" width="13.85546875" style="113" customWidth="1"/>
    <col min="12" max="16384" width="9.140625" style="113"/>
  </cols>
  <sheetData>
    <row r="1" spans="1:11" s="120" customFormat="1" ht="33" customHeight="1" x14ac:dyDescent="0.25">
      <c r="A1" s="111" t="s">
        <v>3</v>
      </c>
      <c r="B1" s="116" t="s">
        <v>468</v>
      </c>
      <c r="C1" s="119" t="s">
        <v>469</v>
      </c>
      <c r="D1" s="112" t="s">
        <v>470</v>
      </c>
      <c r="E1" s="164" t="s">
        <v>471</v>
      </c>
      <c r="F1" s="112"/>
      <c r="G1" s="112" t="s">
        <v>472</v>
      </c>
      <c r="H1" s="112" t="s">
        <v>473</v>
      </c>
      <c r="I1" s="112" t="s">
        <v>474</v>
      </c>
      <c r="J1" s="111" t="s">
        <v>475</v>
      </c>
      <c r="K1" s="112" t="s">
        <v>476</v>
      </c>
    </row>
    <row r="2" spans="1:11" x14ac:dyDescent="0.25">
      <c r="C2" s="114"/>
      <c r="F2" s="114"/>
    </row>
    <row r="3" spans="1:11" s="189" customFormat="1" hidden="1" x14ac:dyDescent="0.25">
      <c r="A3" s="195">
        <v>43922</v>
      </c>
      <c r="B3" s="116">
        <v>0.5</v>
      </c>
      <c r="C3" s="193">
        <v>0.51388888888888895</v>
      </c>
      <c r="D3" s="194">
        <f t="shared" ref="D3:D143" si="0">(IF(C3&gt;B3, C3-B3, 1-B3+C3))*24*60</f>
        <v>20.000000000000089</v>
      </c>
      <c r="E3" s="189" t="s">
        <v>1741</v>
      </c>
      <c r="F3" s="190"/>
      <c r="G3" s="189" t="s">
        <v>486</v>
      </c>
      <c r="H3" s="190" t="s">
        <v>513</v>
      </c>
      <c r="I3" s="190" t="s">
        <v>620</v>
      </c>
      <c r="J3" s="190" t="s">
        <v>481</v>
      </c>
    </row>
    <row r="4" spans="1:11" s="189" customFormat="1" hidden="1" x14ac:dyDescent="0.25">
      <c r="A4" s="195">
        <v>43922</v>
      </c>
      <c r="B4" s="116">
        <v>0.53125</v>
      </c>
      <c r="C4" s="193">
        <v>0.54166666666666663</v>
      </c>
      <c r="D4" s="194">
        <f t="shared" si="0"/>
        <v>14.999999999999947</v>
      </c>
      <c r="E4" s="189" t="s">
        <v>1742</v>
      </c>
      <c r="F4" s="190">
        <v>1</v>
      </c>
      <c r="G4" s="189" t="s">
        <v>516</v>
      </c>
      <c r="H4" s="190" t="s">
        <v>513</v>
      </c>
      <c r="I4" s="190" t="s">
        <v>553</v>
      </c>
      <c r="J4" s="190" t="s">
        <v>481</v>
      </c>
    </row>
    <row r="5" spans="1:11" s="189" customFormat="1" hidden="1" x14ac:dyDescent="0.25">
      <c r="A5" s="195">
        <v>43922</v>
      </c>
      <c r="B5" s="116">
        <v>0.63888888888888895</v>
      </c>
      <c r="C5" s="193">
        <v>0.65277777777777779</v>
      </c>
      <c r="D5" s="194">
        <f t="shared" si="0"/>
        <v>19.999999999999929</v>
      </c>
      <c r="E5" s="189" t="s">
        <v>1743</v>
      </c>
      <c r="F5" s="190"/>
      <c r="G5" s="189" t="s">
        <v>518</v>
      </c>
      <c r="H5" s="190" t="s">
        <v>484</v>
      </c>
      <c r="I5" s="190" t="s">
        <v>489</v>
      </c>
      <c r="J5" s="190" t="s">
        <v>481</v>
      </c>
    </row>
    <row r="6" spans="1:11" s="189" customFormat="1" hidden="1" x14ac:dyDescent="0.25">
      <c r="A6" s="195">
        <v>43922</v>
      </c>
      <c r="B6" s="116">
        <v>0.66666666666666663</v>
      </c>
      <c r="C6" s="193">
        <v>0.67708333333333337</v>
      </c>
      <c r="D6" s="194">
        <f t="shared" si="0"/>
        <v>15.000000000000107</v>
      </c>
      <c r="E6" s="189" t="s">
        <v>1744</v>
      </c>
      <c r="F6" s="190"/>
      <c r="G6" s="189" t="s">
        <v>518</v>
      </c>
      <c r="H6" s="190" t="s">
        <v>513</v>
      </c>
      <c r="I6" s="190" t="s">
        <v>514</v>
      </c>
      <c r="J6" s="190" t="s">
        <v>481</v>
      </c>
    </row>
    <row r="7" spans="1:11" s="189" customFormat="1" hidden="1" x14ac:dyDescent="0.25">
      <c r="A7" s="195">
        <v>43922</v>
      </c>
      <c r="B7" s="116">
        <v>0.5</v>
      </c>
      <c r="C7" s="193">
        <v>0.54166666666666663</v>
      </c>
      <c r="D7" s="194">
        <f t="shared" si="0"/>
        <v>59.999999999999943</v>
      </c>
      <c r="E7" s="189" t="s">
        <v>1745</v>
      </c>
      <c r="F7" s="190"/>
      <c r="G7" s="189" t="s">
        <v>1746</v>
      </c>
      <c r="H7" s="190"/>
      <c r="I7" s="190"/>
      <c r="J7" s="190"/>
    </row>
    <row r="8" spans="1:11" s="189" customFormat="1" x14ac:dyDescent="0.25">
      <c r="A8" s="195">
        <v>43922</v>
      </c>
      <c r="B8" s="116">
        <v>0.3611111111111111</v>
      </c>
      <c r="C8" s="193">
        <v>0.38194444444444442</v>
      </c>
      <c r="D8" s="194">
        <f t="shared" ref="D8:D19" si="1">(IF(C8&gt;B8, C8-B8, 1-B8+C8))*24*60</f>
        <v>29.999999999999972</v>
      </c>
      <c r="E8" s="189" t="s">
        <v>1747</v>
      </c>
      <c r="F8" s="190"/>
      <c r="G8" s="189" t="s">
        <v>1728</v>
      </c>
      <c r="H8" s="190" t="s">
        <v>507</v>
      </c>
      <c r="I8" s="190" t="s">
        <v>633</v>
      </c>
      <c r="J8" s="190" t="s">
        <v>481</v>
      </c>
    </row>
    <row r="9" spans="1:11" s="189" customFormat="1" x14ac:dyDescent="0.25">
      <c r="A9" s="195">
        <v>43922</v>
      </c>
      <c r="B9" s="116">
        <v>0.4236111111111111</v>
      </c>
      <c r="C9" s="193">
        <v>0.43402777777777773</v>
      </c>
      <c r="D9" s="194">
        <f t="shared" si="1"/>
        <v>14.999999999999947</v>
      </c>
      <c r="E9" s="189" t="s">
        <v>1748</v>
      </c>
      <c r="F9" s="190"/>
      <c r="G9" s="189" t="s">
        <v>596</v>
      </c>
      <c r="H9" s="190" t="s">
        <v>507</v>
      </c>
      <c r="I9" s="190" t="s">
        <v>633</v>
      </c>
      <c r="J9" s="190" t="s">
        <v>481</v>
      </c>
    </row>
    <row r="10" spans="1:11" s="189" customFormat="1" ht="30" hidden="1" x14ac:dyDescent="0.25">
      <c r="A10" s="195">
        <v>43922</v>
      </c>
      <c r="B10" s="116">
        <v>0.4375</v>
      </c>
      <c r="C10" s="193">
        <v>0.45833333333333331</v>
      </c>
      <c r="D10" s="194">
        <f t="shared" si="1"/>
        <v>29.999999999999972</v>
      </c>
      <c r="E10" s="189" t="s">
        <v>1749</v>
      </c>
      <c r="F10" s="190">
        <v>1</v>
      </c>
      <c r="G10" s="189" t="s">
        <v>1750</v>
      </c>
      <c r="H10" s="190" t="s">
        <v>507</v>
      </c>
      <c r="I10" s="190" t="s">
        <v>531</v>
      </c>
      <c r="J10" s="190" t="s">
        <v>481</v>
      </c>
    </row>
    <row r="11" spans="1:11" s="189" customFormat="1" hidden="1" x14ac:dyDescent="0.25">
      <c r="A11" s="195">
        <v>43922</v>
      </c>
      <c r="B11" s="116">
        <v>0.45833333333333331</v>
      </c>
      <c r="C11" s="193">
        <v>0.47222222222222227</v>
      </c>
      <c r="D11" s="194">
        <f t="shared" si="1"/>
        <v>20.000000000000089</v>
      </c>
      <c r="E11" s="189" t="s">
        <v>1751</v>
      </c>
      <c r="F11" s="190">
        <v>1</v>
      </c>
      <c r="G11" s="189" t="s">
        <v>625</v>
      </c>
      <c r="H11" s="190" t="s">
        <v>498</v>
      </c>
      <c r="I11" s="190" t="s">
        <v>498</v>
      </c>
      <c r="J11" s="190" t="s">
        <v>481</v>
      </c>
    </row>
    <row r="12" spans="1:11" s="189" customFormat="1" hidden="1" x14ac:dyDescent="0.25">
      <c r="A12" s="195">
        <v>43922</v>
      </c>
      <c r="B12" s="116">
        <v>0.3576388888888889</v>
      </c>
      <c r="C12" s="193">
        <v>0.46527777777777773</v>
      </c>
      <c r="D12" s="194">
        <f t="shared" si="1"/>
        <v>154.99999999999994</v>
      </c>
      <c r="E12" s="189" t="s">
        <v>1752</v>
      </c>
      <c r="F12" s="190">
        <v>1</v>
      </c>
      <c r="G12" s="189" t="s">
        <v>1074</v>
      </c>
      <c r="H12" s="190" t="s">
        <v>498</v>
      </c>
      <c r="I12" s="190" t="s">
        <v>498</v>
      </c>
      <c r="J12" s="190" t="s">
        <v>481</v>
      </c>
    </row>
    <row r="13" spans="1:11" s="189" customFormat="1" ht="30" hidden="1" x14ac:dyDescent="0.25">
      <c r="A13" s="195">
        <v>43922</v>
      </c>
      <c r="B13" s="116">
        <v>0.47222222222222227</v>
      </c>
      <c r="C13" s="193">
        <v>0.56944444444444442</v>
      </c>
      <c r="D13" s="194">
        <f t="shared" si="1"/>
        <v>139.99999999999991</v>
      </c>
      <c r="E13" s="189" t="s">
        <v>1753</v>
      </c>
      <c r="F13" s="190"/>
      <c r="G13" s="189" t="s">
        <v>1660</v>
      </c>
      <c r="H13" s="190" t="s">
        <v>498</v>
      </c>
      <c r="I13" s="190" t="s">
        <v>498</v>
      </c>
      <c r="J13" s="190" t="s">
        <v>481</v>
      </c>
    </row>
    <row r="14" spans="1:11" s="189" customFormat="1" hidden="1" x14ac:dyDescent="0.25">
      <c r="A14" s="195">
        <v>43922</v>
      </c>
      <c r="B14" s="116">
        <v>0.60416666666666663</v>
      </c>
      <c r="C14" s="193">
        <v>0.72916666666666663</v>
      </c>
      <c r="D14" s="194">
        <f t="shared" si="1"/>
        <v>180</v>
      </c>
      <c r="E14" s="189" t="s">
        <v>1754</v>
      </c>
      <c r="F14" s="190">
        <v>1</v>
      </c>
      <c r="G14" s="189" t="s">
        <v>565</v>
      </c>
      <c r="H14" s="190" t="s">
        <v>498</v>
      </c>
      <c r="I14" s="190" t="s">
        <v>498</v>
      </c>
      <c r="J14" s="190" t="s">
        <v>481</v>
      </c>
    </row>
    <row r="15" spans="1:11" s="189" customFormat="1" hidden="1" x14ac:dyDescent="0.25">
      <c r="A15" s="195">
        <v>43922</v>
      </c>
      <c r="B15" s="116">
        <v>0.6875</v>
      </c>
      <c r="C15" s="193">
        <v>0.70486111111111116</v>
      </c>
      <c r="D15" s="194">
        <f t="shared" si="1"/>
        <v>25.000000000000071</v>
      </c>
      <c r="E15" s="189" t="s">
        <v>1755</v>
      </c>
      <c r="F15" s="190"/>
      <c r="G15" s="189" t="s">
        <v>565</v>
      </c>
      <c r="H15" s="190" t="s">
        <v>498</v>
      </c>
      <c r="I15" s="190" t="s">
        <v>498</v>
      </c>
      <c r="J15" s="190" t="s">
        <v>481</v>
      </c>
    </row>
    <row r="16" spans="1:11" s="189" customFormat="1" x14ac:dyDescent="0.25">
      <c r="A16" s="195">
        <v>43922</v>
      </c>
      <c r="B16" s="116">
        <v>0.64583333333333337</v>
      </c>
      <c r="C16" s="193">
        <v>0.65277777777777779</v>
      </c>
      <c r="D16" s="194">
        <f t="shared" si="1"/>
        <v>9.9999999999999645</v>
      </c>
      <c r="E16" s="189" t="s">
        <v>718</v>
      </c>
      <c r="F16" s="190"/>
      <c r="G16" s="189" t="s">
        <v>596</v>
      </c>
      <c r="H16" s="190" t="s">
        <v>507</v>
      </c>
      <c r="I16" s="190" t="s">
        <v>633</v>
      </c>
      <c r="J16" s="190" t="s">
        <v>481</v>
      </c>
    </row>
    <row r="17" spans="1:10" s="189" customFormat="1" hidden="1" x14ac:dyDescent="0.25">
      <c r="A17" s="195">
        <v>43922</v>
      </c>
      <c r="B17" s="116">
        <v>0.79166666666666663</v>
      </c>
      <c r="C17" s="193">
        <v>0.82638888888888884</v>
      </c>
      <c r="D17" s="194">
        <f t="shared" si="1"/>
        <v>49.999999999999986</v>
      </c>
      <c r="E17" s="189" t="s">
        <v>1756</v>
      </c>
      <c r="F17" s="190"/>
      <c r="G17" s="189" t="s">
        <v>1008</v>
      </c>
      <c r="H17" s="190" t="s">
        <v>498</v>
      </c>
      <c r="I17" s="190" t="s">
        <v>498</v>
      </c>
      <c r="J17" s="190" t="s">
        <v>481</v>
      </c>
    </row>
    <row r="18" spans="1:10" s="189" customFormat="1" hidden="1" x14ac:dyDescent="0.25">
      <c r="A18" s="195">
        <v>43922</v>
      </c>
      <c r="B18" s="116">
        <v>0.875</v>
      </c>
      <c r="C18" s="193">
        <v>0.89583333333333337</v>
      </c>
      <c r="D18" s="194">
        <f t="shared" si="1"/>
        <v>30.000000000000053</v>
      </c>
      <c r="E18" s="189" t="s">
        <v>788</v>
      </c>
      <c r="F18" s="190"/>
      <c r="G18" s="189" t="s">
        <v>1008</v>
      </c>
      <c r="H18" s="190" t="s">
        <v>513</v>
      </c>
      <c r="I18" s="190" t="s">
        <v>514</v>
      </c>
      <c r="J18" s="190" t="s">
        <v>481</v>
      </c>
    </row>
    <row r="19" spans="1:10" s="189" customFormat="1" hidden="1" x14ac:dyDescent="0.25">
      <c r="A19" s="195">
        <v>43922</v>
      </c>
      <c r="B19" s="116">
        <v>0.95833333333333337</v>
      </c>
      <c r="C19" s="193">
        <v>0</v>
      </c>
      <c r="D19" s="194">
        <f t="shared" si="1"/>
        <v>59.999999999999943</v>
      </c>
      <c r="E19" s="189" t="s">
        <v>1757</v>
      </c>
      <c r="F19" s="190"/>
      <c r="G19" s="189" t="s">
        <v>1008</v>
      </c>
      <c r="H19" s="190" t="s">
        <v>484</v>
      </c>
      <c r="I19" s="190" t="s">
        <v>489</v>
      </c>
      <c r="J19" s="190" t="s">
        <v>481</v>
      </c>
    </row>
    <row r="20" spans="1:10" s="189" customFormat="1" hidden="1" x14ac:dyDescent="0.25">
      <c r="A20" s="195">
        <v>43923</v>
      </c>
      <c r="B20" s="116">
        <v>0.35416666666666669</v>
      </c>
      <c r="C20" s="193">
        <v>0.39583333333333331</v>
      </c>
      <c r="D20" s="194">
        <f t="shared" si="0"/>
        <v>59.999999999999943</v>
      </c>
      <c r="E20" s="189" t="s">
        <v>1758</v>
      </c>
      <c r="F20" s="190"/>
      <c r="G20" s="189" t="s">
        <v>1708</v>
      </c>
      <c r="H20" s="190" t="s">
        <v>484</v>
      </c>
      <c r="I20" s="190" t="s">
        <v>489</v>
      </c>
      <c r="J20" s="190" t="s">
        <v>481</v>
      </c>
    </row>
    <row r="21" spans="1:10" s="189" customFormat="1" hidden="1" x14ac:dyDescent="0.25">
      <c r="A21" s="195">
        <v>43923</v>
      </c>
      <c r="B21" s="116">
        <v>0.375</v>
      </c>
      <c r="C21" s="193">
        <v>0.4513888888888889</v>
      </c>
      <c r="D21" s="194">
        <f t="shared" si="0"/>
        <v>110.00000000000001</v>
      </c>
      <c r="E21" s="189" t="s">
        <v>1759</v>
      </c>
      <c r="F21" s="190"/>
      <c r="G21" s="189" t="s">
        <v>1760</v>
      </c>
      <c r="H21" s="190" t="s">
        <v>479</v>
      </c>
      <c r="I21" s="190" t="s">
        <v>489</v>
      </c>
      <c r="J21" s="190" t="s">
        <v>481</v>
      </c>
    </row>
    <row r="22" spans="1:10" s="189" customFormat="1" hidden="1" x14ac:dyDescent="0.25">
      <c r="A22" s="195">
        <v>43923</v>
      </c>
      <c r="B22" s="116">
        <v>0.5</v>
      </c>
      <c r="C22" s="193">
        <v>0.58333333333333337</v>
      </c>
      <c r="D22" s="194">
        <f t="shared" si="0"/>
        <v>120.00000000000006</v>
      </c>
      <c r="E22" s="189" t="s">
        <v>1761</v>
      </c>
      <c r="F22" s="190"/>
      <c r="G22" s="189" t="s">
        <v>1762</v>
      </c>
      <c r="H22" s="190" t="s">
        <v>484</v>
      </c>
      <c r="I22" s="190" t="s">
        <v>480</v>
      </c>
      <c r="J22" s="190" t="s">
        <v>481</v>
      </c>
    </row>
    <row r="23" spans="1:10" s="189" customFormat="1" hidden="1" x14ac:dyDescent="0.25">
      <c r="A23" s="195">
        <v>43923</v>
      </c>
      <c r="B23" s="116">
        <v>0.50694444444444442</v>
      </c>
      <c r="C23" s="193">
        <v>0.54166666666666663</v>
      </c>
      <c r="D23" s="194">
        <f t="shared" si="0"/>
        <v>49.999999999999986</v>
      </c>
      <c r="E23" s="189" t="s">
        <v>1763</v>
      </c>
      <c r="F23" s="190"/>
      <c r="G23" s="189" t="s">
        <v>886</v>
      </c>
      <c r="H23" s="190" t="s">
        <v>495</v>
      </c>
      <c r="I23" s="190" t="s">
        <v>489</v>
      </c>
      <c r="J23" s="190" t="s">
        <v>481</v>
      </c>
    </row>
    <row r="24" spans="1:10" s="189" customFormat="1" hidden="1" x14ac:dyDescent="0.25">
      <c r="A24" s="195">
        <v>43923</v>
      </c>
      <c r="B24" s="116">
        <v>0.625</v>
      </c>
      <c r="C24" s="193">
        <v>0.65625</v>
      </c>
      <c r="D24" s="194">
        <f t="shared" si="0"/>
        <v>45</v>
      </c>
      <c r="E24" s="189" t="s">
        <v>1764</v>
      </c>
      <c r="F24" s="190"/>
      <c r="G24" s="189" t="s">
        <v>803</v>
      </c>
      <c r="H24" s="190" t="s">
        <v>484</v>
      </c>
      <c r="I24" s="190" t="s">
        <v>489</v>
      </c>
      <c r="J24" s="190" t="s">
        <v>481</v>
      </c>
    </row>
    <row r="25" spans="1:10" s="189" customFormat="1" hidden="1" x14ac:dyDescent="0.25">
      <c r="A25" s="195">
        <v>43923</v>
      </c>
      <c r="B25" s="116">
        <v>0.66666666666666663</v>
      </c>
      <c r="C25" s="193">
        <v>0.69791666666666663</v>
      </c>
      <c r="D25" s="194">
        <f t="shared" si="0"/>
        <v>45</v>
      </c>
      <c r="E25" s="189" t="s">
        <v>1765</v>
      </c>
      <c r="F25" s="190"/>
      <c r="G25" s="189" t="s">
        <v>1760</v>
      </c>
      <c r="H25" s="190" t="s">
        <v>495</v>
      </c>
      <c r="I25" s="190" t="s">
        <v>492</v>
      </c>
      <c r="J25" s="190" t="s">
        <v>481</v>
      </c>
    </row>
    <row r="26" spans="1:10" s="189" customFormat="1" hidden="1" x14ac:dyDescent="0.25">
      <c r="A26" s="195">
        <v>43923</v>
      </c>
      <c r="B26" s="116">
        <v>0.35416666666666669</v>
      </c>
      <c r="C26" s="193">
        <v>0.55208333333333337</v>
      </c>
      <c r="D26" s="194">
        <f t="shared" ref="D26:D34" si="2">(IF(C26&gt;B26, C26-B26, 1-B26+C26))*24*60</f>
        <v>285</v>
      </c>
      <c r="E26" s="189" t="s">
        <v>1766</v>
      </c>
      <c r="F26" s="190"/>
      <c r="G26" s="189" t="s">
        <v>1767</v>
      </c>
      <c r="H26" s="190" t="s">
        <v>498</v>
      </c>
      <c r="I26" s="190" t="s">
        <v>498</v>
      </c>
      <c r="J26" s="190" t="s">
        <v>481</v>
      </c>
    </row>
    <row r="27" spans="1:10" s="189" customFormat="1" hidden="1" x14ac:dyDescent="0.25">
      <c r="A27" s="195">
        <v>43923</v>
      </c>
      <c r="B27" s="116">
        <v>0.45833333333333331</v>
      </c>
      <c r="C27" s="193">
        <v>0.47222222222222227</v>
      </c>
      <c r="D27" s="194">
        <f t="shared" si="2"/>
        <v>20.000000000000089</v>
      </c>
      <c r="E27" s="189" t="s">
        <v>1388</v>
      </c>
      <c r="F27" s="190">
        <v>1</v>
      </c>
      <c r="G27" s="189" t="s">
        <v>625</v>
      </c>
      <c r="H27" s="190" t="s">
        <v>498</v>
      </c>
      <c r="I27" s="190" t="s">
        <v>498</v>
      </c>
      <c r="J27" s="190" t="s">
        <v>481</v>
      </c>
    </row>
    <row r="28" spans="1:10" s="189" customFormat="1" hidden="1" x14ac:dyDescent="0.25">
      <c r="A28" s="195">
        <v>43922</v>
      </c>
      <c r="B28" s="116">
        <v>0.375</v>
      </c>
      <c r="C28" s="193">
        <v>0.3888888888888889</v>
      </c>
      <c r="D28" s="194">
        <f t="shared" si="2"/>
        <v>20.000000000000007</v>
      </c>
      <c r="E28" s="189" t="s">
        <v>1768</v>
      </c>
      <c r="F28" s="190"/>
      <c r="G28" s="189" t="s">
        <v>596</v>
      </c>
      <c r="H28" s="190" t="s">
        <v>507</v>
      </c>
      <c r="I28" s="190" t="s">
        <v>527</v>
      </c>
      <c r="J28" s="190" t="s">
        <v>427</v>
      </c>
    </row>
    <row r="29" spans="1:10" s="189" customFormat="1" hidden="1" x14ac:dyDescent="0.25">
      <c r="A29" s="195">
        <v>43923</v>
      </c>
      <c r="B29" s="116">
        <v>0.50694444444444442</v>
      </c>
      <c r="C29" s="193">
        <v>0.51736111111111105</v>
      </c>
      <c r="D29" s="194">
        <f t="shared" si="2"/>
        <v>14.999999999999947</v>
      </c>
      <c r="E29" s="189" t="s">
        <v>1769</v>
      </c>
      <c r="F29" s="190"/>
      <c r="G29" s="189" t="s">
        <v>596</v>
      </c>
      <c r="H29" s="190" t="s">
        <v>507</v>
      </c>
      <c r="I29" s="190" t="s">
        <v>527</v>
      </c>
      <c r="J29" s="190" t="s">
        <v>481</v>
      </c>
    </row>
    <row r="30" spans="1:10" s="189" customFormat="1" ht="30" hidden="1" x14ac:dyDescent="0.25">
      <c r="A30" s="195">
        <v>43923</v>
      </c>
      <c r="B30" s="116">
        <v>0.63541666666666663</v>
      </c>
      <c r="C30" s="193">
        <v>0.64930555555555558</v>
      </c>
      <c r="D30" s="194">
        <f t="shared" si="2"/>
        <v>20.000000000000089</v>
      </c>
      <c r="E30" s="189" t="s">
        <v>1770</v>
      </c>
      <c r="F30" s="190"/>
      <c r="G30" s="189" t="s">
        <v>1341</v>
      </c>
      <c r="H30" s="190" t="s">
        <v>498</v>
      </c>
      <c r="I30" s="190" t="s">
        <v>498</v>
      </c>
      <c r="J30" s="190" t="s">
        <v>481</v>
      </c>
    </row>
    <row r="31" spans="1:10" s="189" customFormat="1" hidden="1" x14ac:dyDescent="0.25">
      <c r="A31" s="195">
        <v>43923</v>
      </c>
      <c r="B31" s="116">
        <v>0.60069444444444442</v>
      </c>
      <c r="C31" s="193">
        <v>0.63194444444444442</v>
      </c>
      <c r="D31" s="194">
        <f t="shared" si="2"/>
        <v>45</v>
      </c>
      <c r="E31" s="189" t="s">
        <v>1771</v>
      </c>
      <c r="F31" s="190"/>
      <c r="G31" s="189" t="s">
        <v>596</v>
      </c>
      <c r="H31" s="190"/>
      <c r="I31" s="190"/>
      <c r="J31" s="190"/>
    </row>
    <row r="32" spans="1:10" s="189" customFormat="1" hidden="1" x14ac:dyDescent="0.25">
      <c r="A32" s="195">
        <v>43923</v>
      </c>
      <c r="B32" s="116">
        <v>0.3611111111111111</v>
      </c>
      <c r="C32" s="193">
        <v>0.38541666666666669</v>
      </c>
      <c r="D32" s="194">
        <f t="shared" si="2"/>
        <v>35.000000000000036</v>
      </c>
      <c r="E32" s="189" t="s">
        <v>1772</v>
      </c>
      <c r="F32" s="190"/>
      <c r="G32" s="189" t="s">
        <v>596</v>
      </c>
      <c r="H32" s="190" t="s">
        <v>498</v>
      </c>
      <c r="I32" s="190" t="s">
        <v>498</v>
      </c>
      <c r="J32" s="190" t="s">
        <v>481</v>
      </c>
    </row>
    <row r="33" spans="1:10" s="189" customFormat="1" hidden="1" x14ac:dyDescent="0.25">
      <c r="A33" s="195">
        <v>43923</v>
      </c>
      <c r="B33" s="116">
        <v>0.60416666666666663</v>
      </c>
      <c r="C33" s="193">
        <v>0.71527777777777779</v>
      </c>
      <c r="D33" s="194">
        <f t="shared" si="2"/>
        <v>160.00000000000006</v>
      </c>
      <c r="E33" s="189" t="s">
        <v>1754</v>
      </c>
      <c r="F33" s="190"/>
      <c r="G33" s="189" t="s">
        <v>565</v>
      </c>
      <c r="H33" s="190" t="s">
        <v>498</v>
      </c>
      <c r="I33" s="190" t="s">
        <v>498</v>
      </c>
      <c r="J33" s="190" t="s">
        <v>481</v>
      </c>
    </row>
    <row r="34" spans="1:10" s="189" customFormat="1" ht="30" hidden="1" x14ac:dyDescent="0.25">
      <c r="A34" s="195">
        <v>43923</v>
      </c>
      <c r="B34" s="116">
        <v>0.79166666666666663</v>
      </c>
      <c r="C34" s="193">
        <v>0.86458333333333337</v>
      </c>
      <c r="D34" s="194">
        <f t="shared" si="2"/>
        <v>105.00000000000011</v>
      </c>
      <c r="E34" s="189" t="s">
        <v>1773</v>
      </c>
      <c r="F34" s="190">
        <v>1</v>
      </c>
      <c r="G34" s="189" t="s">
        <v>1008</v>
      </c>
      <c r="H34" s="190" t="s">
        <v>479</v>
      </c>
      <c r="I34" s="190" t="s">
        <v>489</v>
      </c>
      <c r="J34" s="190" t="s">
        <v>481</v>
      </c>
    </row>
    <row r="35" spans="1:10" s="189" customFormat="1" hidden="1" x14ac:dyDescent="0.25">
      <c r="A35" s="195">
        <v>43924</v>
      </c>
      <c r="B35" s="116">
        <v>0.375</v>
      </c>
      <c r="C35" s="193">
        <v>0.45833333333333331</v>
      </c>
      <c r="D35" s="194">
        <f t="shared" si="0"/>
        <v>119.99999999999997</v>
      </c>
      <c r="E35" s="189" t="s">
        <v>1774</v>
      </c>
      <c r="F35" s="190"/>
      <c r="G35" s="189" t="s">
        <v>1775</v>
      </c>
      <c r="H35" s="190" t="s">
        <v>479</v>
      </c>
      <c r="I35" s="190" t="s">
        <v>480</v>
      </c>
      <c r="J35" s="190" t="s">
        <v>481</v>
      </c>
    </row>
    <row r="36" spans="1:10" s="189" customFormat="1" ht="30" hidden="1" x14ac:dyDescent="0.25">
      <c r="A36" s="195">
        <v>43924</v>
      </c>
      <c r="B36" s="116">
        <v>0.39583333333333331</v>
      </c>
      <c r="C36" s="193">
        <v>0.58333333333333337</v>
      </c>
      <c r="D36" s="194">
        <f t="shared" si="0"/>
        <v>270.00000000000011</v>
      </c>
      <c r="E36" s="189" t="s">
        <v>1776</v>
      </c>
      <c r="F36" s="190"/>
      <c r="G36" s="189" t="s">
        <v>1777</v>
      </c>
      <c r="H36" s="190" t="s">
        <v>513</v>
      </c>
      <c r="I36" s="190" t="s">
        <v>514</v>
      </c>
      <c r="J36" s="190" t="s">
        <v>481</v>
      </c>
    </row>
    <row r="37" spans="1:10" s="189" customFormat="1" hidden="1" x14ac:dyDescent="0.25">
      <c r="A37" s="195">
        <v>43924</v>
      </c>
      <c r="B37" s="116">
        <v>0.63194444444444442</v>
      </c>
      <c r="C37" s="193">
        <v>0.64583333333333337</v>
      </c>
      <c r="D37" s="194">
        <f t="shared" si="0"/>
        <v>20.000000000000089</v>
      </c>
      <c r="E37" s="189" t="s">
        <v>1778</v>
      </c>
      <c r="F37" s="190"/>
      <c r="G37" s="189" t="s">
        <v>1775</v>
      </c>
      <c r="H37" s="190" t="s">
        <v>513</v>
      </c>
      <c r="I37" s="190" t="s">
        <v>553</v>
      </c>
      <c r="J37" s="190" t="s">
        <v>481</v>
      </c>
    </row>
    <row r="38" spans="1:10" s="189" customFormat="1" hidden="1" x14ac:dyDescent="0.25">
      <c r="A38" s="195">
        <v>43924</v>
      </c>
      <c r="B38" s="116">
        <v>0.6875</v>
      </c>
      <c r="C38" s="193">
        <v>0.70138888888888884</v>
      </c>
      <c r="D38" s="194">
        <f t="shared" si="0"/>
        <v>19.999999999999929</v>
      </c>
      <c r="E38" s="189" t="s">
        <v>1779</v>
      </c>
      <c r="F38" s="190"/>
      <c r="G38" s="189" t="s">
        <v>1775</v>
      </c>
      <c r="H38" s="190" t="s">
        <v>513</v>
      </c>
      <c r="I38" s="190" t="s">
        <v>544</v>
      </c>
      <c r="J38" s="190" t="s">
        <v>481</v>
      </c>
    </row>
    <row r="39" spans="1:10" s="189" customFormat="1" x14ac:dyDescent="0.25">
      <c r="A39" s="195">
        <v>43924</v>
      </c>
      <c r="B39" s="116">
        <v>0.26041666666666669</v>
      </c>
      <c r="C39" s="193">
        <v>0.34375</v>
      </c>
      <c r="D39" s="194">
        <f t="shared" si="0"/>
        <v>119.99999999999997</v>
      </c>
      <c r="E39" s="189" t="s">
        <v>1780</v>
      </c>
      <c r="F39" s="190"/>
      <c r="G39" s="189" t="s">
        <v>1781</v>
      </c>
      <c r="H39" s="190" t="s">
        <v>507</v>
      </c>
      <c r="I39" s="190" t="s">
        <v>633</v>
      </c>
      <c r="J39" s="190" t="s">
        <v>481</v>
      </c>
    </row>
    <row r="40" spans="1:10" s="189" customFormat="1" hidden="1" x14ac:dyDescent="0.25">
      <c r="A40" s="195">
        <v>43924</v>
      </c>
      <c r="B40" s="116">
        <v>0.3576388888888889</v>
      </c>
      <c r="C40" s="193">
        <v>0.4548611111111111</v>
      </c>
      <c r="D40" s="194">
        <f t="shared" si="0"/>
        <v>139.99999999999997</v>
      </c>
      <c r="E40" s="189" t="s">
        <v>1782</v>
      </c>
      <c r="F40" s="190"/>
      <c r="G40" s="189" t="s">
        <v>1196</v>
      </c>
      <c r="H40" s="190" t="s">
        <v>498</v>
      </c>
      <c r="I40" s="190" t="s">
        <v>498</v>
      </c>
      <c r="J40" s="190" t="s">
        <v>481</v>
      </c>
    </row>
    <row r="41" spans="1:10" s="189" customFormat="1" ht="30" hidden="1" x14ac:dyDescent="0.25">
      <c r="A41" s="195">
        <v>43924</v>
      </c>
      <c r="B41" s="116">
        <v>0.45833333333333331</v>
      </c>
      <c r="C41" s="193">
        <v>0.72916666666666663</v>
      </c>
      <c r="D41" s="194">
        <f t="shared" si="0"/>
        <v>390</v>
      </c>
      <c r="E41" s="189" t="s">
        <v>1783</v>
      </c>
      <c r="F41" s="190"/>
      <c r="G41" s="189" t="s">
        <v>1660</v>
      </c>
      <c r="H41" s="190" t="s">
        <v>498</v>
      </c>
      <c r="I41" s="190" t="s">
        <v>498</v>
      </c>
      <c r="J41" s="190" t="s">
        <v>481</v>
      </c>
    </row>
    <row r="42" spans="1:10" s="189" customFormat="1" x14ac:dyDescent="0.25">
      <c r="A42" s="195">
        <v>43924</v>
      </c>
      <c r="B42" s="116">
        <v>0.38541666666666669</v>
      </c>
      <c r="C42" s="193">
        <v>0.39930555555555558</v>
      </c>
      <c r="D42" s="194">
        <f t="shared" si="0"/>
        <v>20.000000000000007</v>
      </c>
      <c r="E42" s="189" t="s">
        <v>1784</v>
      </c>
      <c r="F42" s="190">
        <v>1</v>
      </c>
      <c r="G42" s="189" t="s">
        <v>625</v>
      </c>
      <c r="H42" s="190" t="s">
        <v>507</v>
      </c>
      <c r="I42" s="190" t="s">
        <v>633</v>
      </c>
      <c r="J42" s="190" t="s">
        <v>481</v>
      </c>
    </row>
    <row r="43" spans="1:10" s="189" customFormat="1" hidden="1" x14ac:dyDescent="0.25">
      <c r="A43" s="195">
        <v>43924</v>
      </c>
      <c r="B43" s="116">
        <v>0.39930555555555558</v>
      </c>
      <c r="C43" s="193">
        <v>0.44097222222222227</v>
      </c>
      <c r="D43" s="194">
        <f t="shared" si="0"/>
        <v>60.000000000000028</v>
      </c>
      <c r="E43" s="189" t="s">
        <v>1785</v>
      </c>
      <c r="F43" s="190"/>
      <c r="G43" s="189" t="s">
        <v>1714</v>
      </c>
      <c r="H43" s="190" t="s">
        <v>498</v>
      </c>
      <c r="I43" s="190" t="s">
        <v>498</v>
      </c>
      <c r="J43" s="190" t="s">
        <v>481</v>
      </c>
    </row>
    <row r="44" spans="1:10" s="189" customFormat="1" hidden="1" x14ac:dyDescent="0.25">
      <c r="A44" s="195">
        <v>43925</v>
      </c>
      <c r="B44" s="116">
        <v>0.35416666666666669</v>
      </c>
      <c r="C44" s="193">
        <v>0.36458333333333331</v>
      </c>
      <c r="D44" s="194">
        <f t="shared" si="0"/>
        <v>14.999999999999947</v>
      </c>
      <c r="E44" s="189" t="s">
        <v>1786</v>
      </c>
      <c r="F44" s="190"/>
      <c r="G44" s="189" t="s">
        <v>516</v>
      </c>
      <c r="H44" s="190" t="s">
        <v>484</v>
      </c>
      <c r="I44" s="190" t="s">
        <v>492</v>
      </c>
      <c r="J44" s="190" t="s">
        <v>481</v>
      </c>
    </row>
    <row r="45" spans="1:10" s="189" customFormat="1" hidden="1" x14ac:dyDescent="0.25">
      <c r="A45" s="195">
        <v>43925</v>
      </c>
      <c r="B45" s="116">
        <v>0.36805555555555558</v>
      </c>
      <c r="C45" s="193">
        <v>0.37847222222222227</v>
      </c>
      <c r="D45" s="194">
        <f t="shared" si="0"/>
        <v>15.000000000000027</v>
      </c>
      <c r="E45" s="189" t="s">
        <v>1787</v>
      </c>
      <c r="F45" s="190"/>
      <c r="G45" s="189" t="s">
        <v>516</v>
      </c>
      <c r="H45" s="190" t="s">
        <v>495</v>
      </c>
      <c r="I45" s="190" t="s">
        <v>492</v>
      </c>
      <c r="J45" s="190" t="s">
        <v>481</v>
      </c>
    </row>
    <row r="46" spans="1:10" s="189" customFormat="1" hidden="1" x14ac:dyDescent="0.25">
      <c r="A46" s="195">
        <v>43925</v>
      </c>
      <c r="B46" s="116">
        <v>0.38541666666666669</v>
      </c>
      <c r="C46" s="193">
        <v>0.41666666666666669</v>
      </c>
      <c r="D46" s="194">
        <f t="shared" si="0"/>
        <v>45</v>
      </c>
      <c r="E46" s="189" t="s">
        <v>1788</v>
      </c>
      <c r="F46" s="190"/>
      <c r="G46" s="189" t="s">
        <v>516</v>
      </c>
      <c r="H46" s="190"/>
      <c r="I46" s="190"/>
      <c r="J46" s="190"/>
    </row>
    <row r="47" spans="1:10" s="189" customFormat="1" hidden="1" x14ac:dyDescent="0.25">
      <c r="A47" s="195">
        <v>43925</v>
      </c>
      <c r="B47" s="116">
        <v>0.35416666666666669</v>
      </c>
      <c r="C47" s="193">
        <v>0.4375</v>
      </c>
      <c r="D47" s="194">
        <f t="shared" si="0"/>
        <v>119.99999999999997</v>
      </c>
      <c r="E47" s="189" t="s">
        <v>1789</v>
      </c>
      <c r="F47" s="190"/>
      <c r="G47" s="189" t="s">
        <v>486</v>
      </c>
      <c r="H47" s="190"/>
      <c r="I47" s="190"/>
      <c r="J47" s="190"/>
    </row>
    <row r="48" spans="1:10" s="189" customFormat="1" hidden="1" x14ac:dyDescent="0.25">
      <c r="A48" s="195">
        <v>43925</v>
      </c>
      <c r="B48" s="116">
        <v>0.375</v>
      </c>
      <c r="C48" s="193">
        <v>0.39583333333333331</v>
      </c>
      <c r="D48" s="194">
        <f t="shared" si="0"/>
        <v>29.999999999999972</v>
      </c>
      <c r="E48" s="189" t="s">
        <v>743</v>
      </c>
      <c r="F48" s="190"/>
      <c r="G48" s="189" t="s">
        <v>1019</v>
      </c>
      <c r="H48" s="190" t="s">
        <v>484</v>
      </c>
      <c r="I48" s="190" t="s">
        <v>480</v>
      </c>
      <c r="J48" s="190" t="s">
        <v>481</v>
      </c>
    </row>
    <row r="49" spans="1:10" s="189" customFormat="1" hidden="1" x14ac:dyDescent="0.25">
      <c r="A49" s="195">
        <v>43925</v>
      </c>
      <c r="B49" s="116">
        <v>0.52083333333333337</v>
      </c>
      <c r="C49" s="193">
        <v>0.54166666666666663</v>
      </c>
      <c r="D49" s="194">
        <f t="shared" si="0"/>
        <v>29.999999999999893</v>
      </c>
      <c r="E49" s="189" t="s">
        <v>1790</v>
      </c>
      <c r="F49" s="190"/>
      <c r="G49" s="189" t="s">
        <v>1019</v>
      </c>
      <c r="H49" s="190" t="s">
        <v>484</v>
      </c>
      <c r="I49" s="190" t="s">
        <v>480</v>
      </c>
      <c r="J49" s="190" t="s">
        <v>481</v>
      </c>
    </row>
    <row r="50" spans="1:10" s="189" customFormat="1" hidden="1" x14ac:dyDescent="0.25">
      <c r="A50" s="195">
        <v>43925</v>
      </c>
      <c r="B50" s="116">
        <v>0.4375</v>
      </c>
      <c r="C50" s="193">
        <v>0.47916666666666669</v>
      </c>
      <c r="D50" s="194">
        <f t="shared" si="0"/>
        <v>60.000000000000028</v>
      </c>
      <c r="E50" s="189" t="s">
        <v>1791</v>
      </c>
      <c r="F50" s="190">
        <v>1</v>
      </c>
      <c r="G50" s="189" t="s">
        <v>609</v>
      </c>
      <c r="H50" s="190" t="s">
        <v>513</v>
      </c>
      <c r="I50" s="190" t="s">
        <v>620</v>
      </c>
      <c r="J50" s="190" t="s">
        <v>481</v>
      </c>
    </row>
    <row r="51" spans="1:10" s="189" customFormat="1" hidden="1" x14ac:dyDescent="0.25">
      <c r="A51" s="195">
        <v>43925</v>
      </c>
      <c r="B51" s="116">
        <v>0.29166666666666669</v>
      </c>
      <c r="C51" s="193">
        <v>0.3125</v>
      </c>
      <c r="D51" s="194">
        <f t="shared" si="0"/>
        <v>29.999999999999972</v>
      </c>
      <c r="E51" s="189" t="s">
        <v>1792</v>
      </c>
      <c r="F51" s="190">
        <v>1</v>
      </c>
      <c r="G51" s="189" t="s">
        <v>486</v>
      </c>
      <c r="H51" s="190" t="s">
        <v>484</v>
      </c>
      <c r="I51" s="190" t="s">
        <v>480</v>
      </c>
      <c r="J51" s="190" t="s">
        <v>481</v>
      </c>
    </row>
    <row r="52" spans="1:10" s="189" customFormat="1" hidden="1" x14ac:dyDescent="0.25">
      <c r="A52" s="195">
        <v>43925</v>
      </c>
      <c r="B52" s="116">
        <v>0.33333333333333331</v>
      </c>
      <c r="C52" s="193">
        <v>0.35416666666666669</v>
      </c>
      <c r="D52" s="194">
        <f t="shared" si="0"/>
        <v>30.000000000000053</v>
      </c>
      <c r="E52" s="189" t="s">
        <v>1793</v>
      </c>
      <c r="F52" s="190"/>
      <c r="G52" s="189" t="s">
        <v>674</v>
      </c>
      <c r="H52" s="190" t="s">
        <v>479</v>
      </c>
      <c r="I52" s="190" t="s">
        <v>480</v>
      </c>
      <c r="J52" s="190" t="s">
        <v>481</v>
      </c>
    </row>
    <row r="53" spans="1:10" s="189" customFormat="1" hidden="1" x14ac:dyDescent="0.25">
      <c r="A53" s="195">
        <v>43925</v>
      </c>
      <c r="B53" s="116">
        <v>0.6875</v>
      </c>
      <c r="C53" s="193">
        <v>0.70833333333333337</v>
      </c>
      <c r="D53" s="194">
        <f t="shared" si="0"/>
        <v>30.000000000000053</v>
      </c>
      <c r="E53" s="189" t="s">
        <v>1794</v>
      </c>
      <c r="F53" s="190"/>
      <c r="G53" s="189" t="s">
        <v>1726</v>
      </c>
      <c r="H53" s="190"/>
      <c r="I53" s="190"/>
      <c r="J53" s="190"/>
    </row>
    <row r="54" spans="1:10" s="189" customFormat="1" x14ac:dyDescent="0.25">
      <c r="A54" s="195">
        <v>43925</v>
      </c>
      <c r="B54" s="116">
        <v>0.26041666666666669</v>
      </c>
      <c r="C54" s="193">
        <v>0.33333333333333331</v>
      </c>
      <c r="D54" s="194">
        <f t="shared" si="0"/>
        <v>104.99999999999994</v>
      </c>
      <c r="E54" s="189" t="s">
        <v>1795</v>
      </c>
      <c r="F54" s="190"/>
      <c r="G54" s="189" t="s">
        <v>1714</v>
      </c>
      <c r="H54" s="190" t="s">
        <v>507</v>
      </c>
      <c r="I54" s="190" t="s">
        <v>633</v>
      </c>
      <c r="J54" s="190" t="s">
        <v>481</v>
      </c>
    </row>
    <row r="55" spans="1:10" s="189" customFormat="1" hidden="1" x14ac:dyDescent="0.25">
      <c r="A55" s="195">
        <v>43925</v>
      </c>
      <c r="B55" s="116">
        <v>0.38194444444444442</v>
      </c>
      <c r="C55" s="193">
        <v>0.40625</v>
      </c>
      <c r="D55" s="194">
        <f t="shared" si="0"/>
        <v>35.000000000000036</v>
      </c>
      <c r="E55" s="189" t="s">
        <v>1796</v>
      </c>
      <c r="F55" s="190"/>
      <c r="G55" s="189" t="s">
        <v>1593</v>
      </c>
      <c r="H55" s="190" t="s">
        <v>498</v>
      </c>
      <c r="I55" s="190" t="s">
        <v>498</v>
      </c>
      <c r="J55" s="190" t="s">
        <v>481</v>
      </c>
    </row>
    <row r="56" spans="1:10" s="189" customFormat="1" hidden="1" x14ac:dyDescent="0.25">
      <c r="A56" s="195">
        <v>43925</v>
      </c>
      <c r="B56" s="116">
        <v>0.4201388888888889</v>
      </c>
      <c r="C56" s="193">
        <v>0.43055555555555558</v>
      </c>
      <c r="D56" s="194">
        <f t="shared" si="0"/>
        <v>15.000000000000027</v>
      </c>
      <c r="E56" s="189" t="s">
        <v>1797</v>
      </c>
      <c r="F56" s="190"/>
      <c r="G56" s="189" t="s">
        <v>904</v>
      </c>
      <c r="H56" s="190" t="s">
        <v>498</v>
      </c>
      <c r="I56" s="190" t="s">
        <v>498</v>
      </c>
      <c r="J56" s="190" t="s">
        <v>481</v>
      </c>
    </row>
    <row r="57" spans="1:10" s="189" customFormat="1" ht="30" hidden="1" x14ac:dyDescent="0.25">
      <c r="A57" s="195">
        <v>43925</v>
      </c>
      <c r="B57" s="116">
        <v>0.51041666666666663</v>
      </c>
      <c r="C57" s="193">
        <v>0.55555555555555558</v>
      </c>
      <c r="D57" s="194">
        <f t="shared" si="0"/>
        <v>65.000000000000085</v>
      </c>
      <c r="E57" s="189" t="s">
        <v>1798</v>
      </c>
      <c r="F57" s="190"/>
      <c r="G57" s="189" t="s">
        <v>1660</v>
      </c>
      <c r="H57" s="190" t="s">
        <v>498</v>
      </c>
      <c r="I57" s="190" t="s">
        <v>498</v>
      </c>
      <c r="J57" s="190" t="s">
        <v>481</v>
      </c>
    </row>
    <row r="58" spans="1:10" s="189" customFormat="1" hidden="1" x14ac:dyDescent="0.25">
      <c r="A58" s="195">
        <v>43925</v>
      </c>
      <c r="B58" s="116">
        <v>0.83333333333333337</v>
      </c>
      <c r="C58" s="193">
        <v>0.84027777777777779</v>
      </c>
      <c r="D58" s="194">
        <f t="shared" si="0"/>
        <v>9.9999999999999645</v>
      </c>
      <c r="E58" s="189" t="s">
        <v>1799</v>
      </c>
      <c r="F58" s="190"/>
      <c r="G58" s="189" t="s">
        <v>1008</v>
      </c>
      <c r="H58" s="190" t="s">
        <v>513</v>
      </c>
      <c r="I58" s="190" t="s">
        <v>553</v>
      </c>
      <c r="J58" s="190" t="s">
        <v>481</v>
      </c>
    </row>
    <row r="59" spans="1:10" s="189" customFormat="1" hidden="1" x14ac:dyDescent="0.25">
      <c r="A59" s="195">
        <v>43925</v>
      </c>
      <c r="B59" s="116">
        <v>6.25E-2</v>
      </c>
      <c r="C59" s="193">
        <v>9.0277777777777776E-2</v>
      </c>
      <c r="D59" s="194">
        <f t="shared" si="0"/>
        <v>40</v>
      </c>
      <c r="E59" s="189" t="s">
        <v>1800</v>
      </c>
      <c r="F59" s="190"/>
      <c r="G59" s="189" t="s">
        <v>1008</v>
      </c>
      <c r="H59" s="190" t="s">
        <v>484</v>
      </c>
      <c r="I59" s="190" t="s">
        <v>489</v>
      </c>
      <c r="J59" s="190" t="s">
        <v>481</v>
      </c>
    </row>
    <row r="60" spans="1:10" s="189" customFormat="1" hidden="1" x14ac:dyDescent="0.25">
      <c r="A60" s="195">
        <v>43926</v>
      </c>
      <c r="B60" s="116">
        <v>0.35416666666666669</v>
      </c>
      <c r="C60" s="193">
        <v>0.375</v>
      </c>
      <c r="D60" s="194">
        <f t="shared" si="0"/>
        <v>29.999999999999972</v>
      </c>
      <c r="E60" s="189" t="s">
        <v>1801</v>
      </c>
      <c r="F60" s="190"/>
      <c r="G60" s="189" t="s">
        <v>586</v>
      </c>
      <c r="H60" s="190"/>
      <c r="I60" s="190"/>
      <c r="J60" s="190"/>
    </row>
    <row r="61" spans="1:10" s="189" customFormat="1" hidden="1" x14ac:dyDescent="0.25">
      <c r="A61" s="195">
        <v>43926</v>
      </c>
      <c r="B61" s="116">
        <v>0.27083333333333331</v>
      </c>
      <c r="C61" s="193">
        <v>0.29166666666666669</v>
      </c>
      <c r="D61" s="194">
        <f t="shared" si="0"/>
        <v>30.000000000000053</v>
      </c>
      <c r="E61" s="189" t="s">
        <v>635</v>
      </c>
      <c r="F61" s="190"/>
      <c r="G61" s="189" t="s">
        <v>486</v>
      </c>
      <c r="H61" s="190" t="s">
        <v>513</v>
      </c>
      <c r="I61" s="190" t="s">
        <v>519</v>
      </c>
      <c r="J61" s="190" t="s">
        <v>481</v>
      </c>
    </row>
    <row r="62" spans="1:10" s="189" customFormat="1" hidden="1" x14ac:dyDescent="0.25">
      <c r="A62" s="195">
        <v>43926</v>
      </c>
      <c r="B62" s="116">
        <v>0.375</v>
      </c>
      <c r="C62" s="193">
        <v>0.5</v>
      </c>
      <c r="D62" s="194">
        <f t="shared" si="0"/>
        <v>180</v>
      </c>
      <c r="E62" s="189" t="s">
        <v>1802</v>
      </c>
      <c r="F62" s="190"/>
      <c r="G62" s="189" t="s">
        <v>1803</v>
      </c>
      <c r="H62" s="190" t="s">
        <v>484</v>
      </c>
      <c r="I62" s="190" t="s">
        <v>492</v>
      </c>
      <c r="J62" s="190" t="s">
        <v>481</v>
      </c>
    </row>
    <row r="63" spans="1:10" s="189" customFormat="1" hidden="1" x14ac:dyDescent="0.25">
      <c r="A63" s="195">
        <v>43926</v>
      </c>
      <c r="B63" s="116">
        <v>0.39583333333333331</v>
      </c>
      <c r="C63" s="193">
        <v>0.5</v>
      </c>
      <c r="D63" s="194">
        <f t="shared" si="0"/>
        <v>150.00000000000003</v>
      </c>
      <c r="E63" s="189" t="s">
        <v>1804</v>
      </c>
      <c r="F63" s="190"/>
      <c r="G63" s="189" t="s">
        <v>1219</v>
      </c>
      <c r="H63" s="190" t="s">
        <v>484</v>
      </c>
      <c r="I63" s="190" t="s">
        <v>492</v>
      </c>
      <c r="J63" s="190" t="s">
        <v>481</v>
      </c>
    </row>
    <row r="64" spans="1:10" s="189" customFormat="1" hidden="1" x14ac:dyDescent="0.25">
      <c r="A64" s="195">
        <v>43926</v>
      </c>
      <c r="B64" s="116">
        <v>0.39583333333333331</v>
      </c>
      <c r="C64" s="193">
        <v>0.52083333333333337</v>
      </c>
      <c r="D64" s="194">
        <f t="shared" si="0"/>
        <v>180.00000000000009</v>
      </c>
      <c r="E64" s="189" t="s">
        <v>1805</v>
      </c>
      <c r="F64" s="190"/>
      <c r="G64" s="189" t="s">
        <v>740</v>
      </c>
      <c r="H64" s="190" t="s">
        <v>484</v>
      </c>
      <c r="I64" s="190" t="s">
        <v>480</v>
      </c>
      <c r="J64" s="190" t="s">
        <v>481</v>
      </c>
    </row>
    <row r="65" spans="1:10" s="189" customFormat="1" hidden="1" x14ac:dyDescent="0.25">
      <c r="A65" s="195">
        <v>43926</v>
      </c>
      <c r="B65" s="116">
        <v>0.60416666666666663</v>
      </c>
      <c r="C65" s="193">
        <v>0.63541666666666663</v>
      </c>
      <c r="D65" s="194">
        <f t="shared" si="0"/>
        <v>45</v>
      </c>
      <c r="E65" s="189" t="s">
        <v>1806</v>
      </c>
      <c r="F65" s="190"/>
      <c r="G65" s="189" t="s">
        <v>1726</v>
      </c>
      <c r="H65" s="190" t="s">
        <v>484</v>
      </c>
      <c r="I65" s="190" t="s">
        <v>489</v>
      </c>
      <c r="J65" s="190" t="s">
        <v>481</v>
      </c>
    </row>
    <row r="66" spans="1:10" s="189" customFormat="1" hidden="1" x14ac:dyDescent="0.25">
      <c r="A66" s="195">
        <v>43926</v>
      </c>
      <c r="B66" s="116">
        <v>0.63541666666666663</v>
      </c>
      <c r="C66" s="193">
        <v>0.66666666666666663</v>
      </c>
      <c r="D66" s="194">
        <f t="shared" si="0"/>
        <v>45</v>
      </c>
      <c r="E66" s="189" t="s">
        <v>1807</v>
      </c>
      <c r="F66" s="190"/>
      <c r="G66" s="189" t="s">
        <v>1726</v>
      </c>
      <c r="H66" s="190" t="s">
        <v>556</v>
      </c>
      <c r="I66" s="190" t="s">
        <v>489</v>
      </c>
      <c r="J66" s="190" t="s">
        <v>481</v>
      </c>
    </row>
    <row r="67" spans="1:10" s="189" customFormat="1" hidden="1" x14ac:dyDescent="0.25">
      <c r="A67" s="195">
        <v>43926</v>
      </c>
      <c r="B67" s="116">
        <v>0.68402777777777779</v>
      </c>
      <c r="C67" s="193">
        <v>0.70833333333333337</v>
      </c>
      <c r="D67" s="194">
        <f t="shared" si="0"/>
        <v>35.000000000000036</v>
      </c>
      <c r="E67" s="189" t="s">
        <v>1808</v>
      </c>
      <c r="F67" s="190"/>
      <c r="G67" s="189" t="s">
        <v>646</v>
      </c>
      <c r="H67" s="190" t="s">
        <v>513</v>
      </c>
      <c r="I67" s="190" t="s">
        <v>514</v>
      </c>
      <c r="J67" s="190" t="s">
        <v>481</v>
      </c>
    </row>
    <row r="68" spans="1:10" s="189" customFormat="1" ht="30" x14ac:dyDescent="0.25">
      <c r="A68" s="195">
        <v>43926</v>
      </c>
      <c r="B68" s="116">
        <v>0.27777777777777779</v>
      </c>
      <c r="C68" s="193">
        <v>0.375</v>
      </c>
      <c r="D68" s="194">
        <f t="shared" si="0"/>
        <v>139.99999999999997</v>
      </c>
      <c r="E68" s="189" t="s">
        <v>1809</v>
      </c>
      <c r="F68" s="190"/>
      <c r="G68" s="189" t="s">
        <v>1750</v>
      </c>
      <c r="H68" s="190" t="s">
        <v>507</v>
      </c>
      <c r="I68" s="190" t="s">
        <v>633</v>
      </c>
      <c r="J68" s="190" t="s">
        <v>481</v>
      </c>
    </row>
    <row r="69" spans="1:10" s="189" customFormat="1" hidden="1" x14ac:dyDescent="0.25">
      <c r="A69" s="195">
        <v>43926</v>
      </c>
      <c r="B69" s="116">
        <v>0.44791666666666669</v>
      </c>
      <c r="C69" s="193">
        <v>0.45833333333333331</v>
      </c>
      <c r="D69" s="194">
        <f t="shared" si="0"/>
        <v>14.999999999999947</v>
      </c>
      <c r="E69" s="189" t="s">
        <v>1810</v>
      </c>
      <c r="F69" s="190"/>
      <c r="G69" s="189" t="s">
        <v>596</v>
      </c>
      <c r="H69" s="190" t="s">
        <v>513</v>
      </c>
      <c r="I69" s="190" t="s">
        <v>550</v>
      </c>
      <c r="J69" s="190" t="s">
        <v>427</v>
      </c>
    </row>
    <row r="70" spans="1:10" s="189" customFormat="1" hidden="1" x14ac:dyDescent="0.25">
      <c r="A70" s="195">
        <v>43926</v>
      </c>
      <c r="B70" s="116">
        <v>0.39583333333333331</v>
      </c>
      <c r="C70" s="193">
        <v>0.44791666666666669</v>
      </c>
      <c r="D70" s="194">
        <f t="shared" si="0"/>
        <v>75.000000000000057</v>
      </c>
      <c r="E70" s="189" t="s">
        <v>1772</v>
      </c>
      <c r="F70" s="190"/>
      <c r="G70" s="189" t="s">
        <v>596</v>
      </c>
      <c r="H70" s="190" t="s">
        <v>498</v>
      </c>
      <c r="I70" s="190" t="s">
        <v>498</v>
      </c>
      <c r="J70" s="190" t="s">
        <v>481</v>
      </c>
    </row>
    <row r="71" spans="1:10" s="189" customFormat="1" ht="30" hidden="1" x14ac:dyDescent="0.25">
      <c r="A71" s="195">
        <v>43926</v>
      </c>
      <c r="B71" s="116">
        <v>0.77083333333333337</v>
      </c>
      <c r="C71" s="193">
        <v>0.83333333333333337</v>
      </c>
      <c r="D71" s="194">
        <f t="shared" si="0"/>
        <v>90</v>
      </c>
      <c r="E71" s="189" t="s">
        <v>1811</v>
      </c>
      <c r="F71" s="190"/>
      <c r="G71" s="189" t="s">
        <v>1008</v>
      </c>
      <c r="H71" s="190" t="s">
        <v>498</v>
      </c>
      <c r="I71" s="190" t="s">
        <v>504</v>
      </c>
      <c r="J71" s="190" t="s">
        <v>481</v>
      </c>
    </row>
    <row r="72" spans="1:10" s="189" customFormat="1" hidden="1" x14ac:dyDescent="0.25">
      <c r="A72" s="195">
        <v>43926</v>
      </c>
      <c r="B72" s="116">
        <v>0.84027777777777779</v>
      </c>
      <c r="C72" s="193">
        <v>0.85763888888888884</v>
      </c>
      <c r="D72" s="194">
        <f t="shared" si="0"/>
        <v>24.999999999999911</v>
      </c>
      <c r="E72" s="189" t="s">
        <v>1812</v>
      </c>
      <c r="F72" s="190"/>
      <c r="G72" s="189" t="s">
        <v>1008</v>
      </c>
      <c r="H72" s="190" t="s">
        <v>513</v>
      </c>
      <c r="I72" s="190" t="s">
        <v>582</v>
      </c>
      <c r="J72" s="190" t="s">
        <v>481</v>
      </c>
    </row>
    <row r="73" spans="1:10" s="189" customFormat="1" hidden="1" x14ac:dyDescent="0.25">
      <c r="A73" s="195">
        <v>43926</v>
      </c>
      <c r="B73" s="116">
        <v>0.86111111111111116</v>
      </c>
      <c r="C73" s="193">
        <v>0.87152777777777779</v>
      </c>
      <c r="D73" s="194">
        <f t="shared" si="0"/>
        <v>14.999999999999947</v>
      </c>
      <c r="E73" s="189" t="s">
        <v>1813</v>
      </c>
      <c r="F73" s="190"/>
      <c r="G73" s="189" t="s">
        <v>1008</v>
      </c>
      <c r="H73" s="190" t="s">
        <v>498</v>
      </c>
      <c r="I73" s="190" t="s">
        <v>498</v>
      </c>
      <c r="J73" s="190" t="s">
        <v>481</v>
      </c>
    </row>
    <row r="74" spans="1:10" s="189" customFormat="1" hidden="1" x14ac:dyDescent="0.25">
      <c r="A74" s="195">
        <v>43926</v>
      </c>
      <c r="B74" s="116">
        <v>3.4722222222222224E-2</v>
      </c>
      <c r="C74" s="193">
        <v>8.3333333333333329E-2</v>
      </c>
      <c r="D74" s="194">
        <f t="shared" si="0"/>
        <v>69.999999999999986</v>
      </c>
      <c r="E74" s="189" t="s">
        <v>1814</v>
      </c>
      <c r="F74" s="190"/>
      <c r="G74" s="189" t="s">
        <v>1008</v>
      </c>
      <c r="H74" s="190" t="s">
        <v>513</v>
      </c>
      <c r="I74" s="190" t="s">
        <v>582</v>
      </c>
      <c r="J74" s="190" t="s">
        <v>427</v>
      </c>
    </row>
    <row r="75" spans="1:10" s="189" customFormat="1" hidden="1" x14ac:dyDescent="0.25">
      <c r="A75" s="195">
        <v>43926</v>
      </c>
      <c r="B75" s="116">
        <v>4.1666666666666664E-2</v>
      </c>
      <c r="C75" s="193">
        <v>6.25E-2</v>
      </c>
      <c r="D75" s="194">
        <f t="shared" si="0"/>
        <v>30</v>
      </c>
      <c r="E75" s="189" t="s">
        <v>1815</v>
      </c>
      <c r="F75" s="190"/>
      <c r="G75" s="189" t="s">
        <v>1008</v>
      </c>
      <c r="H75" s="190" t="s">
        <v>479</v>
      </c>
      <c r="I75" s="190" t="s">
        <v>489</v>
      </c>
      <c r="J75" s="190" t="s">
        <v>481</v>
      </c>
    </row>
    <row r="76" spans="1:10" s="189" customFormat="1" hidden="1" x14ac:dyDescent="0.25">
      <c r="A76" s="195">
        <v>43926</v>
      </c>
      <c r="B76" s="116">
        <v>8.3333333333333329E-2</v>
      </c>
      <c r="C76" s="193">
        <v>9.7222222222222224E-2</v>
      </c>
      <c r="D76" s="194">
        <f t="shared" si="0"/>
        <v>20.000000000000007</v>
      </c>
      <c r="E76" s="189" t="s">
        <v>1816</v>
      </c>
      <c r="F76" s="190"/>
      <c r="G76" s="189" t="s">
        <v>1008</v>
      </c>
      <c r="H76" s="190" t="s">
        <v>513</v>
      </c>
      <c r="I76" s="190" t="s">
        <v>519</v>
      </c>
      <c r="J76" s="190" t="s">
        <v>481</v>
      </c>
    </row>
    <row r="77" spans="1:10" s="189" customFormat="1" hidden="1" x14ac:dyDescent="0.25">
      <c r="A77" s="195">
        <v>43927</v>
      </c>
      <c r="B77" s="116">
        <v>0.41666666666666669</v>
      </c>
      <c r="C77" s="193">
        <v>0.4375</v>
      </c>
      <c r="D77" s="194">
        <f t="shared" si="0"/>
        <v>29.999999999999972</v>
      </c>
      <c r="E77" s="189" t="s">
        <v>1817</v>
      </c>
      <c r="F77" s="190"/>
      <c r="G77" s="189" t="s">
        <v>1275</v>
      </c>
      <c r="H77" s="190" t="s">
        <v>513</v>
      </c>
      <c r="I77" s="190" t="s">
        <v>582</v>
      </c>
      <c r="J77" s="190" t="s">
        <v>481</v>
      </c>
    </row>
    <row r="78" spans="1:10" s="189" customFormat="1" hidden="1" x14ac:dyDescent="0.25">
      <c r="A78" s="195">
        <v>43927</v>
      </c>
      <c r="B78" s="116">
        <v>0.35416666666666669</v>
      </c>
      <c r="C78" s="193">
        <v>0.375</v>
      </c>
      <c r="D78" s="194">
        <f t="shared" si="0"/>
        <v>29.999999999999972</v>
      </c>
      <c r="E78" s="189" t="s">
        <v>743</v>
      </c>
      <c r="F78" s="190"/>
      <c r="G78" s="189" t="s">
        <v>1275</v>
      </c>
      <c r="H78" s="190" t="s">
        <v>484</v>
      </c>
      <c r="I78" s="190" t="s">
        <v>480</v>
      </c>
      <c r="J78" s="190" t="s">
        <v>481</v>
      </c>
    </row>
    <row r="79" spans="1:10" s="189" customFormat="1" hidden="1" x14ac:dyDescent="0.25">
      <c r="A79" s="195">
        <v>43927</v>
      </c>
      <c r="B79" s="116">
        <v>0.45833333333333331</v>
      </c>
      <c r="C79" s="193">
        <v>0.47916666666666669</v>
      </c>
      <c r="D79" s="194">
        <f t="shared" si="0"/>
        <v>30.000000000000053</v>
      </c>
      <c r="E79" s="189" t="s">
        <v>1790</v>
      </c>
      <c r="F79" s="190"/>
      <c r="G79" s="189" t="s">
        <v>1275</v>
      </c>
      <c r="H79" s="190" t="s">
        <v>484</v>
      </c>
      <c r="I79" s="190" t="s">
        <v>480</v>
      </c>
      <c r="J79" s="190" t="s">
        <v>481</v>
      </c>
    </row>
    <row r="80" spans="1:10" s="189" customFormat="1" hidden="1" x14ac:dyDescent="0.25">
      <c r="A80" s="195">
        <v>43927</v>
      </c>
      <c r="B80" s="116">
        <v>0.3125</v>
      </c>
      <c r="C80" s="193">
        <v>0.33333333333333331</v>
      </c>
      <c r="D80" s="194">
        <f t="shared" si="0"/>
        <v>29.999999999999972</v>
      </c>
      <c r="E80" s="189" t="s">
        <v>1818</v>
      </c>
      <c r="F80" s="190"/>
      <c r="G80" s="189" t="s">
        <v>1819</v>
      </c>
      <c r="H80" s="190" t="s">
        <v>513</v>
      </c>
      <c r="I80" s="190" t="s">
        <v>514</v>
      </c>
      <c r="J80" s="190" t="s">
        <v>427</v>
      </c>
    </row>
    <row r="81" spans="1:10" s="189" customFormat="1" ht="30" hidden="1" x14ac:dyDescent="0.25">
      <c r="A81" s="195">
        <v>43927</v>
      </c>
      <c r="B81" s="116">
        <v>0.52083333333333337</v>
      </c>
      <c r="C81" s="193">
        <v>0.54166666666666663</v>
      </c>
      <c r="D81" s="194">
        <f t="shared" si="0"/>
        <v>29.999999999999893</v>
      </c>
      <c r="E81" s="189" t="s">
        <v>1820</v>
      </c>
      <c r="F81" s="190"/>
      <c r="G81" s="189" t="s">
        <v>1019</v>
      </c>
      <c r="H81" s="190" t="s">
        <v>513</v>
      </c>
      <c r="I81" s="190" t="s">
        <v>550</v>
      </c>
      <c r="J81" s="190" t="s">
        <v>481</v>
      </c>
    </row>
    <row r="82" spans="1:10" s="189" customFormat="1" hidden="1" x14ac:dyDescent="0.25">
      <c r="A82" s="195">
        <v>43927</v>
      </c>
      <c r="B82" s="116">
        <v>0.47916666666666669</v>
      </c>
      <c r="C82" s="193">
        <v>0.5</v>
      </c>
      <c r="D82" s="194">
        <f t="shared" si="0"/>
        <v>29.999999999999972</v>
      </c>
      <c r="E82" s="189" t="s">
        <v>1821</v>
      </c>
      <c r="F82" s="190"/>
      <c r="G82" s="189" t="s">
        <v>693</v>
      </c>
      <c r="H82" s="190" t="s">
        <v>513</v>
      </c>
      <c r="I82" s="190" t="s">
        <v>519</v>
      </c>
      <c r="J82" s="190" t="s">
        <v>481</v>
      </c>
    </row>
    <row r="83" spans="1:10" s="189" customFormat="1" hidden="1" x14ac:dyDescent="0.25">
      <c r="A83" s="195">
        <v>43927</v>
      </c>
      <c r="B83" s="116">
        <v>0.60416666666666663</v>
      </c>
      <c r="C83" s="193">
        <v>0.625</v>
      </c>
      <c r="D83" s="194">
        <f t="shared" si="0"/>
        <v>30.000000000000053</v>
      </c>
      <c r="E83" s="189" t="s">
        <v>1822</v>
      </c>
      <c r="F83" s="190"/>
      <c r="G83" s="189" t="s">
        <v>1352</v>
      </c>
      <c r="H83" s="190" t="s">
        <v>479</v>
      </c>
      <c r="I83" s="190" t="s">
        <v>480</v>
      </c>
      <c r="J83" s="190" t="s">
        <v>481</v>
      </c>
    </row>
    <row r="84" spans="1:10" s="189" customFormat="1" hidden="1" x14ac:dyDescent="0.25">
      <c r="A84" s="195">
        <v>43927</v>
      </c>
      <c r="B84" s="116">
        <v>0.63541666666666663</v>
      </c>
      <c r="C84" s="193">
        <v>0.66666666666666663</v>
      </c>
      <c r="D84" s="194">
        <f t="shared" si="0"/>
        <v>45</v>
      </c>
      <c r="E84" s="189" t="s">
        <v>1823</v>
      </c>
      <c r="F84" s="190"/>
      <c r="G84" s="189" t="s">
        <v>1824</v>
      </c>
      <c r="H84" s="190" t="s">
        <v>484</v>
      </c>
      <c r="I84" s="190" t="s">
        <v>489</v>
      </c>
      <c r="J84" s="190" t="s">
        <v>481</v>
      </c>
    </row>
    <row r="85" spans="1:10" s="189" customFormat="1" hidden="1" x14ac:dyDescent="0.25">
      <c r="A85" s="195">
        <v>43927</v>
      </c>
      <c r="B85" s="116">
        <v>0.6875</v>
      </c>
      <c r="C85" s="193">
        <v>0.70833333333333337</v>
      </c>
      <c r="D85" s="194">
        <f t="shared" si="0"/>
        <v>30.000000000000053</v>
      </c>
      <c r="E85" s="189" t="s">
        <v>1825</v>
      </c>
      <c r="F85" s="190"/>
      <c r="G85" s="189" t="s">
        <v>486</v>
      </c>
      <c r="H85" s="190" t="s">
        <v>484</v>
      </c>
      <c r="I85" s="190" t="s">
        <v>480</v>
      </c>
      <c r="J85" s="190" t="s">
        <v>481</v>
      </c>
    </row>
    <row r="86" spans="1:10" s="189" customFormat="1" hidden="1" x14ac:dyDescent="0.25">
      <c r="A86" s="195">
        <v>43927</v>
      </c>
      <c r="B86" s="116">
        <v>0.4513888888888889</v>
      </c>
      <c r="C86" s="193">
        <v>0.47916666666666669</v>
      </c>
      <c r="D86" s="194">
        <f t="shared" si="0"/>
        <v>40.000000000000014</v>
      </c>
      <c r="E86" s="189" t="s">
        <v>1826</v>
      </c>
      <c r="F86" s="190">
        <v>1</v>
      </c>
      <c r="G86" s="189" t="s">
        <v>518</v>
      </c>
      <c r="H86" s="190" t="s">
        <v>495</v>
      </c>
      <c r="I86" s="190" t="s">
        <v>480</v>
      </c>
      <c r="J86" s="190" t="s">
        <v>481</v>
      </c>
    </row>
    <row r="87" spans="1:10" s="189" customFormat="1" hidden="1" x14ac:dyDescent="0.25">
      <c r="A87" s="195">
        <v>43927</v>
      </c>
      <c r="B87" s="116">
        <v>0.66666666666666663</v>
      </c>
      <c r="C87" s="193">
        <v>0.67708333333333337</v>
      </c>
      <c r="D87" s="194">
        <f t="shared" si="0"/>
        <v>15.000000000000107</v>
      </c>
      <c r="E87" s="189" t="s">
        <v>1827</v>
      </c>
      <c r="F87" s="190">
        <v>1</v>
      </c>
      <c r="G87" s="189" t="s">
        <v>646</v>
      </c>
      <c r="H87" s="190" t="s">
        <v>513</v>
      </c>
      <c r="I87" s="190" t="s">
        <v>519</v>
      </c>
      <c r="J87" s="190" t="s">
        <v>481</v>
      </c>
    </row>
    <row r="88" spans="1:10" s="189" customFormat="1" ht="45" hidden="1" x14ac:dyDescent="0.25">
      <c r="A88" s="195">
        <v>43927</v>
      </c>
      <c r="B88" s="116">
        <v>0.27083333333333331</v>
      </c>
      <c r="C88" s="193">
        <v>0.50694444444444442</v>
      </c>
      <c r="D88" s="194">
        <f t="shared" si="0"/>
        <v>339.99999999999994</v>
      </c>
      <c r="E88" s="189" t="s">
        <v>1828</v>
      </c>
      <c r="F88" s="190"/>
      <c r="G88" s="189" t="s">
        <v>1829</v>
      </c>
      <c r="H88" s="190" t="s">
        <v>498</v>
      </c>
      <c r="I88" s="190" t="s">
        <v>498</v>
      </c>
      <c r="J88" s="190" t="s">
        <v>481</v>
      </c>
    </row>
    <row r="89" spans="1:10" s="189" customFormat="1" hidden="1" x14ac:dyDescent="0.25">
      <c r="A89" s="195">
        <v>43927</v>
      </c>
      <c r="B89" s="116">
        <v>0.60416666666666663</v>
      </c>
      <c r="C89" s="193">
        <v>0.625</v>
      </c>
      <c r="D89" s="194">
        <f t="shared" si="0"/>
        <v>30.000000000000053</v>
      </c>
      <c r="E89" s="189" t="s">
        <v>1830</v>
      </c>
      <c r="F89" s="190"/>
      <c r="G89" s="189" t="s">
        <v>625</v>
      </c>
      <c r="H89" s="190" t="s">
        <v>498</v>
      </c>
      <c r="I89" s="190" t="s">
        <v>498</v>
      </c>
      <c r="J89" s="190" t="s">
        <v>481</v>
      </c>
    </row>
    <row r="90" spans="1:10" s="189" customFormat="1" hidden="1" x14ac:dyDescent="0.25">
      <c r="A90" s="195">
        <v>43927</v>
      </c>
      <c r="B90" s="116">
        <v>0.63194444444444442</v>
      </c>
      <c r="C90" s="193">
        <v>0.64930555555555558</v>
      </c>
      <c r="D90" s="194">
        <f t="shared" si="0"/>
        <v>25.000000000000071</v>
      </c>
      <c r="E90" s="189" t="s">
        <v>1831</v>
      </c>
      <c r="F90" s="190"/>
      <c r="G90" s="189" t="s">
        <v>625</v>
      </c>
      <c r="H90" s="190" t="s">
        <v>498</v>
      </c>
      <c r="I90" s="190" t="s">
        <v>498</v>
      </c>
      <c r="J90" s="190" t="s">
        <v>481</v>
      </c>
    </row>
    <row r="91" spans="1:10" s="189" customFormat="1" hidden="1" x14ac:dyDescent="0.25">
      <c r="A91" s="195">
        <v>43927</v>
      </c>
      <c r="B91" s="116">
        <v>0.64930555555555558</v>
      </c>
      <c r="C91" s="193">
        <v>0.66666666666666663</v>
      </c>
      <c r="D91" s="194">
        <f t="shared" si="0"/>
        <v>24.999999999999911</v>
      </c>
      <c r="E91" s="189" t="s">
        <v>1832</v>
      </c>
      <c r="F91" s="190"/>
      <c r="G91" s="189" t="s">
        <v>625</v>
      </c>
      <c r="H91" s="190" t="s">
        <v>498</v>
      </c>
      <c r="I91" s="190" t="s">
        <v>498</v>
      </c>
      <c r="J91" s="190" t="s">
        <v>481</v>
      </c>
    </row>
    <row r="92" spans="1:10" s="189" customFormat="1" hidden="1" x14ac:dyDescent="0.25">
      <c r="A92" s="195">
        <v>43927</v>
      </c>
      <c r="B92" s="116">
        <v>0.66666666666666663</v>
      </c>
      <c r="C92" s="193">
        <v>0.68055555555555547</v>
      </c>
      <c r="D92" s="194">
        <f t="shared" si="0"/>
        <v>19.999999999999929</v>
      </c>
      <c r="E92" s="189" t="s">
        <v>1833</v>
      </c>
      <c r="F92" s="190"/>
      <c r="G92" s="189" t="s">
        <v>625</v>
      </c>
      <c r="H92" s="190" t="s">
        <v>498</v>
      </c>
      <c r="I92" s="190" t="s">
        <v>498</v>
      </c>
      <c r="J92" s="190" t="s">
        <v>481</v>
      </c>
    </row>
    <row r="93" spans="1:10" s="189" customFormat="1" ht="30" hidden="1" x14ac:dyDescent="0.25">
      <c r="A93" s="195">
        <v>43927</v>
      </c>
      <c r="B93" s="116">
        <v>0.60416666666666663</v>
      </c>
      <c r="C93" s="193">
        <v>0.72916666666666663</v>
      </c>
      <c r="D93" s="194">
        <f t="shared" si="0"/>
        <v>180</v>
      </c>
      <c r="E93" s="189" t="s">
        <v>1834</v>
      </c>
      <c r="F93" s="190"/>
      <c r="G93" s="189" t="s">
        <v>1835</v>
      </c>
      <c r="H93" s="190" t="s">
        <v>498</v>
      </c>
      <c r="I93" s="190" t="s">
        <v>504</v>
      </c>
      <c r="J93" s="190" t="s">
        <v>481</v>
      </c>
    </row>
    <row r="94" spans="1:10" s="189" customFormat="1" hidden="1" x14ac:dyDescent="0.25">
      <c r="A94" s="195">
        <v>43927</v>
      </c>
      <c r="B94" s="116">
        <v>0.16666666666666666</v>
      </c>
      <c r="C94" s="193">
        <v>0.1875</v>
      </c>
      <c r="D94" s="194">
        <f t="shared" si="0"/>
        <v>30.000000000000014</v>
      </c>
      <c r="E94" s="189" t="s">
        <v>1836</v>
      </c>
      <c r="F94" s="190"/>
      <c r="G94" s="189" t="s">
        <v>1008</v>
      </c>
      <c r="H94" s="190" t="s">
        <v>556</v>
      </c>
      <c r="I94" s="190" t="s">
        <v>489</v>
      </c>
      <c r="J94" s="190" t="s">
        <v>481</v>
      </c>
    </row>
    <row r="95" spans="1:10" s="189" customFormat="1" hidden="1" x14ac:dyDescent="0.25">
      <c r="A95" s="195">
        <v>43927</v>
      </c>
      <c r="B95" s="116">
        <v>0.1875</v>
      </c>
      <c r="C95" s="193">
        <v>0.20833333333333334</v>
      </c>
      <c r="D95" s="194">
        <f t="shared" si="0"/>
        <v>30.000000000000014</v>
      </c>
      <c r="E95" s="189" t="s">
        <v>1837</v>
      </c>
      <c r="F95" s="190">
        <v>1</v>
      </c>
      <c r="G95" s="189" t="s">
        <v>1008</v>
      </c>
      <c r="H95" s="190" t="s">
        <v>484</v>
      </c>
      <c r="I95" s="190" t="s">
        <v>492</v>
      </c>
      <c r="J95" s="190" t="s">
        <v>481</v>
      </c>
    </row>
    <row r="96" spans="1:10" s="189" customFormat="1" hidden="1" x14ac:dyDescent="0.25">
      <c r="A96" s="195">
        <v>43928</v>
      </c>
      <c r="B96" s="116">
        <v>0.2986111111111111</v>
      </c>
      <c r="C96" s="193">
        <v>0.30902777777777779</v>
      </c>
      <c r="D96" s="194">
        <f t="shared" si="0"/>
        <v>15.000000000000027</v>
      </c>
      <c r="E96" s="189" t="s">
        <v>1838</v>
      </c>
      <c r="F96" s="190">
        <v>1</v>
      </c>
      <c r="G96" s="189" t="s">
        <v>486</v>
      </c>
      <c r="H96" s="190" t="s">
        <v>513</v>
      </c>
      <c r="I96" s="190" t="s">
        <v>514</v>
      </c>
      <c r="J96" s="190" t="s">
        <v>481</v>
      </c>
    </row>
    <row r="97" spans="1:11" s="189" customFormat="1" hidden="1" x14ac:dyDescent="0.25">
      <c r="A97" s="195">
        <v>43928</v>
      </c>
      <c r="B97" s="116">
        <v>0.30902777777777779</v>
      </c>
      <c r="C97" s="193">
        <v>0.33333333333333331</v>
      </c>
      <c r="D97" s="194">
        <f t="shared" si="0"/>
        <v>34.999999999999957</v>
      </c>
      <c r="E97" s="189" t="s">
        <v>1839</v>
      </c>
      <c r="F97" s="190"/>
      <c r="G97" s="189" t="s">
        <v>486</v>
      </c>
      <c r="H97" s="190" t="s">
        <v>479</v>
      </c>
      <c r="I97" s="190" t="s">
        <v>480</v>
      </c>
      <c r="J97" s="190" t="s">
        <v>481</v>
      </c>
    </row>
    <row r="98" spans="1:11" s="189" customFormat="1" hidden="1" x14ac:dyDescent="0.25">
      <c r="A98" s="195">
        <v>43928</v>
      </c>
      <c r="B98" s="116">
        <v>0.39583333333333331</v>
      </c>
      <c r="C98" s="193">
        <v>0.45833333333333331</v>
      </c>
      <c r="D98" s="194">
        <f t="shared" si="0"/>
        <v>90</v>
      </c>
      <c r="E98" s="189" t="s">
        <v>1840</v>
      </c>
      <c r="F98" s="190"/>
      <c r="G98" s="189" t="s">
        <v>1775</v>
      </c>
      <c r="H98" s="190"/>
      <c r="I98" s="190"/>
      <c r="J98" s="190"/>
    </row>
    <row r="99" spans="1:11" s="189" customFormat="1" hidden="1" x14ac:dyDescent="0.25">
      <c r="A99" s="195">
        <v>43928</v>
      </c>
      <c r="B99" s="116">
        <v>0.5</v>
      </c>
      <c r="C99" s="193">
        <v>0.53125</v>
      </c>
      <c r="D99" s="194">
        <f t="shared" si="0"/>
        <v>45</v>
      </c>
      <c r="E99" s="189" t="s">
        <v>1841</v>
      </c>
      <c r="F99" s="190">
        <v>1</v>
      </c>
      <c r="G99" s="189" t="s">
        <v>1709</v>
      </c>
      <c r="H99" s="190"/>
      <c r="I99" s="190"/>
      <c r="J99" s="190"/>
    </row>
    <row r="100" spans="1:11" s="189" customFormat="1" hidden="1" x14ac:dyDescent="0.25">
      <c r="A100" s="195">
        <v>43928</v>
      </c>
      <c r="B100" s="116">
        <v>0.60416666666666663</v>
      </c>
      <c r="C100" s="193">
        <v>0.72916666666666663</v>
      </c>
      <c r="D100" s="194">
        <f t="shared" si="0"/>
        <v>180</v>
      </c>
      <c r="E100" s="189" t="s">
        <v>1842</v>
      </c>
      <c r="F100" s="190"/>
      <c r="G100" s="189" t="s">
        <v>1708</v>
      </c>
      <c r="H100" s="190"/>
      <c r="I100" s="190"/>
      <c r="J100" s="190"/>
    </row>
    <row r="101" spans="1:11" s="189" customFormat="1" ht="30" hidden="1" x14ac:dyDescent="0.25">
      <c r="A101" s="195">
        <v>43928</v>
      </c>
      <c r="B101" s="116">
        <v>0.28125</v>
      </c>
      <c r="C101" s="193">
        <v>0.72222222222222221</v>
      </c>
      <c r="D101" s="194">
        <f t="shared" si="0"/>
        <v>634.99999999999989</v>
      </c>
      <c r="E101" s="189" t="s">
        <v>1843</v>
      </c>
      <c r="F101" s="190"/>
      <c r="G101" s="189" t="s">
        <v>1844</v>
      </c>
      <c r="H101" s="190" t="s">
        <v>498</v>
      </c>
      <c r="I101" s="190" t="s">
        <v>504</v>
      </c>
      <c r="J101" s="190" t="s">
        <v>481</v>
      </c>
      <c r="K101" s="267"/>
    </row>
    <row r="102" spans="1:11" s="189" customFormat="1" hidden="1" x14ac:dyDescent="0.25">
      <c r="A102" s="195">
        <v>43928</v>
      </c>
      <c r="B102" s="116">
        <v>0.63541666666666663</v>
      </c>
      <c r="C102" s="193">
        <v>0.72916666666666663</v>
      </c>
      <c r="D102" s="194">
        <f t="shared" si="0"/>
        <v>135</v>
      </c>
      <c r="E102" s="189" t="s">
        <v>1845</v>
      </c>
      <c r="F102" s="190"/>
      <c r="G102" s="189" t="s">
        <v>1154</v>
      </c>
      <c r="H102" s="190" t="s">
        <v>498</v>
      </c>
      <c r="I102" s="190" t="s">
        <v>807</v>
      </c>
      <c r="J102" s="190" t="s">
        <v>481</v>
      </c>
    </row>
    <row r="103" spans="1:11" s="189" customFormat="1" hidden="1" x14ac:dyDescent="0.25">
      <c r="A103" s="195">
        <v>43928</v>
      </c>
      <c r="B103" s="116">
        <v>0.64583333333333337</v>
      </c>
      <c r="C103" s="193">
        <v>0.65277777777777779</v>
      </c>
      <c r="D103" s="194">
        <f t="shared" si="0"/>
        <v>9.9999999999999645</v>
      </c>
      <c r="E103" s="189" t="s">
        <v>1026</v>
      </c>
      <c r="F103" s="190"/>
      <c r="G103" s="189" t="s">
        <v>596</v>
      </c>
      <c r="H103" s="190" t="s">
        <v>507</v>
      </c>
      <c r="I103" s="190" t="s">
        <v>527</v>
      </c>
      <c r="J103" s="190" t="s">
        <v>481</v>
      </c>
    </row>
    <row r="104" spans="1:11" s="189" customFormat="1" hidden="1" x14ac:dyDescent="0.25">
      <c r="A104" s="195">
        <v>43928</v>
      </c>
      <c r="B104" s="116">
        <v>0.9375</v>
      </c>
      <c r="C104" s="193">
        <v>0.97916666666666663</v>
      </c>
      <c r="D104" s="194">
        <f t="shared" si="0"/>
        <v>59.999999999999943</v>
      </c>
      <c r="E104" s="189" t="s">
        <v>1846</v>
      </c>
      <c r="F104" s="190"/>
      <c r="G104" s="189" t="s">
        <v>1008</v>
      </c>
      <c r="H104" s="190"/>
      <c r="I104" s="190"/>
      <c r="J104" s="190"/>
    </row>
    <row r="105" spans="1:11" s="189" customFormat="1" hidden="1" x14ac:dyDescent="0.25">
      <c r="A105" s="195">
        <v>43928</v>
      </c>
      <c r="B105" s="116">
        <v>2.0833333333333332E-2</v>
      </c>
      <c r="C105" s="193">
        <v>4.1666666666666664E-2</v>
      </c>
      <c r="D105" s="194">
        <f t="shared" si="0"/>
        <v>30</v>
      </c>
      <c r="E105" s="189" t="s">
        <v>1847</v>
      </c>
      <c r="F105" s="190"/>
      <c r="G105" s="189" t="s">
        <v>1008</v>
      </c>
      <c r="H105" s="190" t="s">
        <v>513</v>
      </c>
      <c r="I105" s="190" t="s">
        <v>519</v>
      </c>
      <c r="J105" s="190" t="s">
        <v>481</v>
      </c>
    </row>
    <row r="106" spans="1:11" s="189" customFormat="1" hidden="1" x14ac:dyDescent="0.25">
      <c r="A106" s="195">
        <v>43928</v>
      </c>
      <c r="B106" s="116">
        <v>8.3333333333333329E-2</v>
      </c>
      <c r="C106" s="193">
        <v>9.7222222222222224E-2</v>
      </c>
      <c r="D106" s="194">
        <f t="shared" si="0"/>
        <v>20.000000000000007</v>
      </c>
      <c r="E106" s="189" t="s">
        <v>1848</v>
      </c>
      <c r="F106" s="190"/>
      <c r="G106" s="189" t="s">
        <v>1008</v>
      </c>
      <c r="H106" s="190" t="s">
        <v>498</v>
      </c>
      <c r="I106" s="190" t="s">
        <v>498</v>
      </c>
      <c r="J106" s="190" t="s">
        <v>481</v>
      </c>
    </row>
    <row r="107" spans="1:11" s="189" customFormat="1" hidden="1" x14ac:dyDescent="0.25">
      <c r="A107" s="195">
        <v>43929</v>
      </c>
      <c r="B107" s="116">
        <v>0.375</v>
      </c>
      <c r="C107" s="193">
        <v>0.58333333333333337</v>
      </c>
      <c r="D107" s="194">
        <f t="shared" si="0"/>
        <v>300.00000000000006</v>
      </c>
      <c r="E107" s="189" t="s">
        <v>1849</v>
      </c>
      <c r="F107" s="190"/>
      <c r="G107" s="189" t="s">
        <v>1708</v>
      </c>
      <c r="H107" s="190" t="s">
        <v>479</v>
      </c>
      <c r="I107" s="190" t="s">
        <v>492</v>
      </c>
      <c r="J107" s="190" t="s">
        <v>499</v>
      </c>
    </row>
    <row r="108" spans="1:11" s="189" customFormat="1" hidden="1" x14ac:dyDescent="0.25">
      <c r="A108" s="195">
        <v>43929</v>
      </c>
      <c r="B108" s="116">
        <v>0.41666666666666669</v>
      </c>
      <c r="C108" s="193">
        <v>0.43055555555555558</v>
      </c>
      <c r="D108" s="194">
        <f t="shared" si="0"/>
        <v>20.000000000000007</v>
      </c>
      <c r="E108" s="189" t="s">
        <v>1850</v>
      </c>
      <c r="F108" s="190"/>
      <c r="G108" s="189" t="s">
        <v>810</v>
      </c>
      <c r="H108" s="190" t="s">
        <v>513</v>
      </c>
      <c r="I108" s="190" t="s">
        <v>620</v>
      </c>
      <c r="J108" s="190" t="s">
        <v>481</v>
      </c>
    </row>
    <row r="109" spans="1:11" s="189" customFormat="1" hidden="1" x14ac:dyDescent="0.25">
      <c r="A109" s="195">
        <v>43929</v>
      </c>
      <c r="B109" s="116">
        <v>0.27083333333333331</v>
      </c>
      <c r="C109" s="193">
        <v>0.28125</v>
      </c>
      <c r="D109" s="194">
        <f t="shared" si="0"/>
        <v>15.000000000000027</v>
      </c>
      <c r="E109" s="189" t="s">
        <v>1851</v>
      </c>
      <c r="F109" s="190">
        <v>1</v>
      </c>
      <c r="G109" s="189" t="s">
        <v>486</v>
      </c>
      <c r="H109" s="190" t="s">
        <v>513</v>
      </c>
      <c r="I109" s="190" t="s">
        <v>514</v>
      </c>
      <c r="J109" s="190" t="s">
        <v>481</v>
      </c>
    </row>
    <row r="110" spans="1:11" s="189" customFormat="1" hidden="1" x14ac:dyDescent="0.25">
      <c r="A110" s="195">
        <v>43929</v>
      </c>
      <c r="B110" s="116">
        <v>0.66666666666666663</v>
      </c>
      <c r="C110" s="193">
        <v>0.68055555555555547</v>
      </c>
      <c r="D110" s="194">
        <f t="shared" si="0"/>
        <v>19.999999999999929</v>
      </c>
      <c r="E110" s="189" t="s">
        <v>1852</v>
      </c>
      <c r="F110" s="190"/>
      <c r="G110" s="189" t="s">
        <v>1853</v>
      </c>
      <c r="H110" s="190" t="s">
        <v>479</v>
      </c>
      <c r="I110" s="190" t="s">
        <v>492</v>
      </c>
      <c r="J110" s="190" t="s">
        <v>481</v>
      </c>
    </row>
    <row r="111" spans="1:11" s="189" customFormat="1" hidden="1" x14ac:dyDescent="0.25">
      <c r="A111" s="195">
        <v>43929</v>
      </c>
      <c r="B111" s="116">
        <v>0.63541666666666663</v>
      </c>
      <c r="C111" s="193">
        <v>0.65625</v>
      </c>
      <c r="D111" s="194">
        <f t="shared" si="0"/>
        <v>30.000000000000053</v>
      </c>
      <c r="E111" s="189" t="s">
        <v>1854</v>
      </c>
      <c r="F111" s="190"/>
      <c r="G111" s="189" t="s">
        <v>1855</v>
      </c>
      <c r="H111" s="190" t="s">
        <v>513</v>
      </c>
      <c r="I111" s="190" t="s">
        <v>514</v>
      </c>
      <c r="J111" s="190" t="s">
        <v>481</v>
      </c>
    </row>
    <row r="112" spans="1:11" s="189" customFormat="1" hidden="1" x14ac:dyDescent="0.25">
      <c r="A112" s="195">
        <v>43929</v>
      </c>
      <c r="B112" s="116">
        <v>0.66666666666666663</v>
      </c>
      <c r="C112" s="193">
        <v>0.68055555555555547</v>
      </c>
      <c r="D112" s="194">
        <f t="shared" si="0"/>
        <v>19.999999999999929</v>
      </c>
      <c r="E112" s="189" t="s">
        <v>1856</v>
      </c>
      <c r="F112" s="190"/>
      <c r="G112" s="189" t="s">
        <v>886</v>
      </c>
      <c r="H112" s="190" t="s">
        <v>513</v>
      </c>
      <c r="I112" s="190" t="s">
        <v>519</v>
      </c>
      <c r="J112" s="190" t="s">
        <v>481</v>
      </c>
    </row>
    <row r="113" spans="1:10" s="189" customFormat="1" hidden="1" x14ac:dyDescent="0.25">
      <c r="A113" s="195">
        <v>43929</v>
      </c>
      <c r="B113" s="116">
        <v>0.35416666666666669</v>
      </c>
      <c r="C113" s="193">
        <v>0.45833333333333331</v>
      </c>
      <c r="D113" s="194">
        <f t="shared" si="0"/>
        <v>149.99999999999994</v>
      </c>
      <c r="E113" s="189" t="s">
        <v>1845</v>
      </c>
      <c r="F113" s="190">
        <v>1</v>
      </c>
      <c r="G113" s="189" t="s">
        <v>1857</v>
      </c>
      <c r="H113" s="190" t="s">
        <v>498</v>
      </c>
      <c r="I113" s="190" t="s">
        <v>807</v>
      </c>
      <c r="J113" s="190" t="s">
        <v>481</v>
      </c>
    </row>
    <row r="114" spans="1:10" s="189" customFormat="1" ht="30" hidden="1" x14ac:dyDescent="0.25">
      <c r="A114" s="195">
        <v>43929</v>
      </c>
      <c r="B114" s="116">
        <v>0.46527777777777773</v>
      </c>
      <c r="C114" s="193">
        <v>0.53472222222222221</v>
      </c>
      <c r="D114" s="194">
        <f t="shared" si="0"/>
        <v>100.00000000000004</v>
      </c>
      <c r="E114" s="189" t="s">
        <v>1858</v>
      </c>
      <c r="F114" s="190"/>
      <c r="G114" s="189" t="s">
        <v>1121</v>
      </c>
      <c r="H114" s="190" t="s">
        <v>498</v>
      </c>
      <c r="I114" s="190" t="s">
        <v>504</v>
      </c>
      <c r="J114" s="190" t="s">
        <v>481</v>
      </c>
    </row>
    <row r="115" spans="1:10" s="189" customFormat="1" hidden="1" x14ac:dyDescent="0.25">
      <c r="A115" s="195">
        <v>43929</v>
      </c>
      <c r="B115" s="116">
        <v>0.39583333333333331</v>
      </c>
      <c r="C115" s="193">
        <v>0.4375</v>
      </c>
      <c r="D115" s="194">
        <f t="shared" si="0"/>
        <v>60.000000000000028</v>
      </c>
      <c r="E115" s="189" t="s">
        <v>1830</v>
      </c>
      <c r="F115" s="190"/>
      <c r="G115" s="189" t="s">
        <v>625</v>
      </c>
      <c r="H115" s="190" t="s">
        <v>498</v>
      </c>
      <c r="I115" s="190" t="s">
        <v>498</v>
      </c>
      <c r="J115" s="190" t="s">
        <v>481</v>
      </c>
    </row>
    <row r="116" spans="1:10" s="189" customFormat="1" hidden="1" x14ac:dyDescent="0.25">
      <c r="A116" s="195">
        <v>43929</v>
      </c>
      <c r="B116" s="116">
        <v>0.54166666666666663</v>
      </c>
      <c r="C116" s="193">
        <v>0.55208333333333337</v>
      </c>
      <c r="D116" s="194">
        <f>(IF(C116&gt;B116, C116-B116, 1-B116+C116))*24*60</f>
        <v>15.000000000000107</v>
      </c>
      <c r="E116" s="189" t="s">
        <v>1859</v>
      </c>
      <c r="F116" s="190">
        <v>1</v>
      </c>
      <c r="G116" s="189" t="s">
        <v>1860</v>
      </c>
      <c r="H116" s="190" t="s">
        <v>498</v>
      </c>
      <c r="I116" s="190" t="s">
        <v>498</v>
      </c>
      <c r="J116" s="190" t="s">
        <v>481</v>
      </c>
    </row>
    <row r="117" spans="1:10" s="189" customFormat="1" hidden="1" x14ac:dyDescent="0.25">
      <c r="A117" s="195">
        <v>43929</v>
      </c>
      <c r="B117" s="116">
        <v>0.64583333333333337</v>
      </c>
      <c r="C117" s="193">
        <v>0.66666666666666663</v>
      </c>
      <c r="D117" s="194">
        <f>(IF(C117&gt;B117, C117-B117, 1-B117+C117))*24*60</f>
        <v>29.999999999999893</v>
      </c>
      <c r="E117" s="189" t="s">
        <v>1861</v>
      </c>
      <c r="F117" s="190"/>
      <c r="G117" s="189" t="s">
        <v>625</v>
      </c>
      <c r="H117" s="190" t="s">
        <v>498</v>
      </c>
      <c r="I117" s="190" t="s">
        <v>498</v>
      </c>
      <c r="J117" s="190" t="s">
        <v>481</v>
      </c>
    </row>
    <row r="118" spans="1:10" s="189" customFormat="1" hidden="1" x14ac:dyDescent="0.25">
      <c r="A118" s="195">
        <v>43929</v>
      </c>
      <c r="B118" s="116">
        <v>0.29166666666666669</v>
      </c>
      <c r="C118" s="193">
        <v>0.45833333333333331</v>
      </c>
      <c r="D118" s="194">
        <f>(IF(C118&gt;B118, C118-B118, 1-B118+C118))*24*60</f>
        <v>239.99999999999994</v>
      </c>
      <c r="E118" s="189" t="s">
        <v>1862</v>
      </c>
      <c r="F118" s="190"/>
      <c r="G118" s="189" t="s">
        <v>1863</v>
      </c>
      <c r="H118" s="190" t="s">
        <v>498</v>
      </c>
      <c r="I118" s="190" t="s">
        <v>504</v>
      </c>
      <c r="J118" s="190" t="s">
        <v>481</v>
      </c>
    </row>
    <row r="119" spans="1:10" s="189" customFormat="1" hidden="1" x14ac:dyDescent="0.25">
      <c r="A119" s="195">
        <v>43929</v>
      </c>
      <c r="B119" s="116">
        <v>0.66666666666666663</v>
      </c>
      <c r="C119" s="193">
        <v>0.70833333333333337</v>
      </c>
      <c r="D119" s="194">
        <f>(IF(C119&gt;B119, C119-B119, 1-B119+C119))*24*60</f>
        <v>60.000000000000107</v>
      </c>
      <c r="E119" s="189" t="s">
        <v>1864</v>
      </c>
      <c r="F119" s="190">
        <v>1</v>
      </c>
      <c r="G119" s="189" t="s">
        <v>1865</v>
      </c>
      <c r="H119" s="190"/>
      <c r="I119" s="190"/>
      <c r="J119" s="190"/>
    </row>
    <row r="120" spans="1:10" s="189" customFormat="1" hidden="1" x14ac:dyDescent="0.25">
      <c r="A120" s="195">
        <v>43929</v>
      </c>
      <c r="B120" s="116">
        <v>0.4375</v>
      </c>
      <c r="C120" s="193">
        <v>0.45833333333333331</v>
      </c>
      <c r="D120" s="194">
        <f t="shared" si="0"/>
        <v>29.999999999999972</v>
      </c>
      <c r="E120" s="189" t="s">
        <v>1866</v>
      </c>
      <c r="F120" s="190"/>
      <c r="G120" s="189" t="s">
        <v>596</v>
      </c>
      <c r="H120" s="190" t="s">
        <v>513</v>
      </c>
      <c r="I120" s="190" t="s">
        <v>514</v>
      </c>
      <c r="J120" s="190" t="s">
        <v>427</v>
      </c>
    </row>
    <row r="121" spans="1:10" s="189" customFormat="1" hidden="1" x14ac:dyDescent="0.25">
      <c r="A121" s="195">
        <v>43929</v>
      </c>
      <c r="B121" s="116">
        <v>0.95833333333333337</v>
      </c>
      <c r="C121" s="193">
        <v>0.96875</v>
      </c>
      <c r="D121" s="194">
        <f t="shared" si="0"/>
        <v>14.999999999999947</v>
      </c>
      <c r="E121" s="189" t="s">
        <v>1867</v>
      </c>
      <c r="F121" s="190"/>
      <c r="G121" s="189" t="s">
        <v>1008</v>
      </c>
      <c r="H121" s="190" t="s">
        <v>507</v>
      </c>
      <c r="I121" s="190" t="s">
        <v>527</v>
      </c>
      <c r="J121" s="190" t="s">
        <v>481</v>
      </c>
    </row>
    <row r="122" spans="1:10" s="189" customFormat="1" x14ac:dyDescent="0.25">
      <c r="A122" s="195">
        <v>43929</v>
      </c>
      <c r="B122" s="116">
        <v>8.3333333333333329E-2</v>
      </c>
      <c r="C122" s="193">
        <v>9.7222222222222224E-2</v>
      </c>
      <c r="D122" s="194">
        <f>(IF(C122&gt;B122, C122-B122, 1-B122+C122))*24*60</f>
        <v>20.000000000000007</v>
      </c>
      <c r="E122" s="189" t="s">
        <v>1868</v>
      </c>
      <c r="F122" s="190"/>
      <c r="G122" s="189" t="s">
        <v>530</v>
      </c>
      <c r="H122" s="190" t="s">
        <v>507</v>
      </c>
      <c r="I122" s="190" t="s">
        <v>633</v>
      </c>
      <c r="J122" s="190" t="s">
        <v>427</v>
      </c>
    </row>
    <row r="123" spans="1:10" s="189" customFormat="1" hidden="1" x14ac:dyDescent="0.25">
      <c r="A123" s="195">
        <v>43930</v>
      </c>
      <c r="B123" s="116">
        <v>0.29166666666666669</v>
      </c>
      <c r="C123" s="193">
        <v>0.3125</v>
      </c>
      <c r="D123" s="194">
        <f t="shared" si="0"/>
        <v>29.999999999999972</v>
      </c>
      <c r="E123" s="189" t="s">
        <v>1869</v>
      </c>
      <c r="F123" s="190"/>
      <c r="G123" s="189" t="s">
        <v>486</v>
      </c>
      <c r="H123" s="190" t="s">
        <v>513</v>
      </c>
      <c r="I123" s="190" t="s">
        <v>582</v>
      </c>
      <c r="J123" s="190" t="s">
        <v>481</v>
      </c>
    </row>
    <row r="124" spans="1:10" s="189" customFormat="1" hidden="1" x14ac:dyDescent="0.25">
      <c r="A124" s="195">
        <v>43930</v>
      </c>
      <c r="B124" s="116">
        <v>0.41666666666666669</v>
      </c>
      <c r="C124" s="193">
        <v>0.54166666666666663</v>
      </c>
      <c r="D124" s="194">
        <f t="shared" si="0"/>
        <v>179.99999999999991</v>
      </c>
      <c r="E124" s="189" t="s">
        <v>1870</v>
      </c>
      <c r="F124" s="190"/>
      <c r="G124" s="189" t="s">
        <v>1219</v>
      </c>
      <c r="H124" s="190"/>
      <c r="I124" s="190"/>
      <c r="J124" s="190"/>
    </row>
    <row r="125" spans="1:10" s="189" customFormat="1" hidden="1" x14ac:dyDescent="0.25">
      <c r="A125" s="195">
        <v>43930</v>
      </c>
      <c r="B125" s="116">
        <v>0.41666666666666669</v>
      </c>
      <c r="C125" s="193">
        <v>0.5625</v>
      </c>
      <c r="D125" s="194">
        <f t="shared" si="0"/>
        <v>209.99999999999997</v>
      </c>
      <c r="E125" s="189" t="s">
        <v>1871</v>
      </c>
      <c r="F125" s="190"/>
      <c r="G125" s="189" t="s">
        <v>964</v>
      </c>
      <c r="H125" s="190"/>
      <c r="I125" s="190"/>
      <c r="J125" s="190"/>
    </row>
    <row r="126" spans="1:10" s="189" customFormat="1" ht="30" hidden="1" x14ac:dyDescent="0.25">
      <c r="A126" s="195">
        <v>43930</v>
      </c>
      <c r="B126" s="116">
        <v>0.5625</v>
      </c>
      <c r="C126" s="193">
        <v>0.72916666666666663</v>
      </c>
      <c r="D126" s="194">
        <f t="shared" si="0"/>
        <v>239.99999999999994</v>
      </c>
      <c r="E126" s="189" t="s">
        <v>1842</v>
      </c>
      <c r="F126" s="190"/>
      <c r="G126" s="189" t="s">
        <v>1872</v>
      </c>
      <c r="H126" s="190"/>
      <c r="I126" s="190"/>
      <c r="J126" s="190"/>
    </row>
    <row r="127" spans="1:10" s="189" customFormat="1" ht="30" hidden="1" x14ac:dyDescent="0.25">
      <c r="A127" s="195">
        <v>43930</v>
      </c>
      <c r="B127" s="116">
        <v>0.35416666666666669</v>
      </c>
      <c r="C127" s="193">
        <v>0.47569444444444442</v>
      </c>
      <c r="D127" s="194">
        <f t="shared" si="0"/>
        <v>174.99999999999994</v>
      </c>
      <c r="E127" s="189" t="s">
        <v>1873</v>
      </c>
      <c r="F127" s="190"/>
      <c r="G127" s="189" t="s">
        <v>1385</v>
      </c>
      <c r="H127" s="190" t="s">
        <v>498</v>
      </c>
      <c r="I127" s="190" t="s">
        <v>504</v>
      </c>
      <c r="J127" s="190" t="s">
        <v>481</v>
      </c>
    </row>
    <row r="128" spans="1:10" s="189" customFormat="1" hidden="1" x14ac:dyDescent="0.25">
      <c r="A128" s="195">
        <v>43930</v>
      </c>
      <c r="B128" s="116">
        <v>0.51041666666666663</v>
      </c>
      <c r="C128" s="193">
        <v>0.53125</v>
      </c>
      <c r="D128" s="194">
        <f t="shared" si="0"/>
        <v>30.000000000000053</v>
      </c>
      <c r="E128" s="189" t="s">
        <v>1874</v>
      </c>
      <c r="F128" s="190">
        <v>1</v>
      </c>
      <c r="G128" s="189" t="s">
        <v>1121</v>
      </c>
      <c r="H128" s="190" t="s">
        <v>498</v>
      </c>
      <c r="I128" s="190" t="s">
        <v>1875</v>
      </c>
      <c r="J128" s="190" t="s">
        <v>481</v>
      </c>
    </row>
    <row r="129" spans="1:11" s="189" customFormat="1" hidden="1" x14ac:dyDescent="0.25">
      <c r="A129" s="195">
        <v>43930</v>
      </c>
      <c r="B129" s="116">
        <v>0.54166666666666663</v>
      </c>
      <c r="C129" s="193">
        <v>0.54861111111111105</v>
      </c>
      <c r="D129" s="194">
        <f t="shared" si="0"/>
        <v>9.9999999999999645</v>
      </c>
      <c r="E129" s="189" t="s">
        <v>1026</v>
      </c>
      <c r="F129" s="190"/>
      <c r="G129" s="189" t="s">
        <v>596</v>
      </c>
      <c r="H129" s="190" t="s">
        <v>507</v>
      </c>
      <c r="I129" s="190" t="s">
        <v>527</v>
      </c>
      <c r="J129" s="190" t="s">
        <v>481</v>
      </c>
    </row>
    <row r="130" spans="1:11" s="189" customFormat="1" hidden="1" x14ac:dyDescent="0.25">
      <c r="A130" s="195">
        <v>43930</v>
      </c>
      <c r="B130" s="116">
        <v>0.61458333333333337</v>
      </c>
      <c r="C130" s="193">
        <v>0.63541666666666663</v>
      </c>
      <c r="D130" s="194">
        <f t="shared" si="0"/>
        <v>29.999999999999893</v>
      </c>
      <c r="E130" s="189" t="s">
        <v>1876</v>
      </c>
      <c r="F130" s="190"/>
      <c r="G130" s="189" t="s">
        <v>625</v>
      </c>
      <c r="H130" s="190" t="s">
        <v>498</v>
      </c>
      <c r="I130" s="190" t="s">
        <v>498</v>
      </c>
      <c r="J130" s="190" t="s">
        <v>481</v>
      </c>
    </row>
    <row r="131" spans="1:11" s="189" customFormat="1" hidden="1" x14ac:dyDescent="0.25">
      <c r="A131" s="195">
        <v>43930</v>
      </c>
      <c r="B131" s="116">
        <v>0.66666666666666663</v>
      </c>
      <c r="C131" s="193">
        <v>0.68055555555555547</v>
      </c>
      <c r="D131" s="194">
        <f t="shared" si="0"/>
        <v>19.999999999999929</v>
      </c>
      <c r="E131" s="189" t="s">
        <v>1877</v>
      </c>
      <c r="F131" s="190"/>
      <c r="G131" s="189" t="s">
        <v>625</v>
      </c>
      <c r="H131" s="190" t="s">
        <v>498</v>
      </c>
      <c r="I131" s="190" t="s">
        <v>498</v>
      </c>
      <c r="J131" s="190" t="s">
        <v>481</v>
      </c>
    </row>
    <row r="132" spans="1:11" s="189" customFormat="1" hidden="1" x14ac:dyDescent="0.25">
      <c r="A132" s="195">
        <v>43930</v>
      </c>
      <c r="B132" s="116">
        <v>0.77083333333333337</v>
      </c>
      <c r="C132" s="193">
        <v>0.8125</v>
      </c>
      <c r="D132" s="194">
        <f t="shared" si="0"/>
        <v>59.999999999999943</v>
      </c>
      <c r="E132" s="189" t="s">
        <v>1878</v>
      </c>
      <c r="F132" s="190">
        <v>1</v>
      </c>
      <c r="G132" s="189" t="s">
        <v>1008</v>
      </c>
      <c r="H132" s="190" t="s">
        <v>498</v>
      </c>
      <c r="I132" s="190" t="s">
        <v>498</v>
      </c>
      <c r="J132" s="190" t="s">
        <v>481</v>
      </c>
    </row>
    <row r="133" spans="1:11" s="189" customFormat="1" hidden="1" x14ac:dyDescent="0.25">
      <c r="A133" s="195">
        <v>43930</v>
      </c>
      <c r="B133" s="116">
        <v>0.8125</v>
      </c>
      <c r="C133" s="193">
        <v>0.875</v>
      </c>
      <c r="D133" s="194">
        <f t="shared" si="0"/>
        <v>90</v>
      </c>
      <c r="E133" s="189" t="s">
        <v>1879</v>
      </c>
      <c r="F133" s="190">
        <v>1</v>
      </c>
      <c r="G133" s="189" t="s">
        <v>1008</v>
      </c>
      <c r="H133" s="190"/>
      <c r="I133" s="190"/>
      <c r="J133" s="190"/>
    </row>
    <row r="134" spans="1:11" s="189" customFormat="1" hidden="1" x14ac:dyDescent="0.25">
      <c r="A134" s="195">
        <v>43930</v>
      </c>
      <c r="B134" s="116">
        <v>0.875</v>
      </c>
      <c r="C134" s="193">
        <v>0.90277777777777779</v>
      </c>
      <c r="D134" s="194">
        <f t="shared" si="0"/>
        <v>40.000000000000014</v>
      </c>
      <c r="E134" s="189" t="s">
        <v>1880</v>
      </c>
      <c r="F134" s="190">
        <v>1</v>
      </c>
      <c r="G134" s="189" t="s">
        <v>1008</v>
      </c>
      <c r="H134" s="190" t="s">
        <v>498</v>
      </c>
      <c r="I134" s="190" t="s">
        <v>498</v>
      </c>
      <c r="J134" s="190" t="s">
        <v>481</v>
      </c>
    </row>
    <row r="135" spans="1:11" s="189" customFormat="1" x14ac:dyDescent="0.25">
      <c r="A135" s="195">
        <v>43930</v>
      </c>
      <c r="B135" s="116">
        <v>0.14583333333333334</v>
      </c>
      <c r="C135" s="193">
        <v>0.15625</v>
      </c>
      <c r="D135" s="194">
        <f t="shared" si="0"/>
        <v>14.999999999999986</v>
      </c>
      <c r="E135" s="189" t="s">
        <v>1881</v>
      </c>
      <c r="F135" s="190">
        <v>1</v>
      </c>
      <c r="G135" s="189" t="s">
        <v>1008</v>
      </c>
      <c r="H135" s="190" t="s">
        <v>507</v>
      </c>
      <c r="I135" s="190" t="s">
        <v>633</v>
      </c>
      <c r="J135" s="190" t="s">
        <v>481</v>
      </c>
    </row>
    <row r="136" spans="1:11" s="189" customFormat="1" ht="30" hidden="1" x14ac:dyDescent="0.25">
      <c r="A136" s="195">
        <v>43931</v>
      </c>
      <c r="B136" s="116">
        <v>0.27083333333333331</v>
      </c>
      <c r="C136" s="193">
        <v>0.41666666666666669</v>
      </c>
      <c r="D136" s="194">
        <f t="shared" si="0"/>
        <v>210.00000000000006</v>
      </c>
      <c r="E136" s="189" t="s">
        <v>1882</v>
      </c>
      <c r="F136" s="190"/>
      <c r="G136" s="189" t="s">
        <v>1883</v>
      </c>
      <c r="H136" s="190" t="s">
        <v>484</v>
      </c>
      <c r="I136" s="190" t="s">
        <v>480</v>
      </c>
      <c r="J136" s="190" t="s">
        <v>481</v>
      </c>
    </row>
    <row r="137" spans="1:11" s="189" customFormat="1" ht="30" hidden="1" x14ac:dyDescent="0.25">
      <c r="A137" s="195">
        <v>43931</v>
      </c>
      <c r="B137" s="116">
        <v>0.4375</v>
      </c>
      <c r="C137" s="193">
        <v>0.54166666666666663</v>
      </c>
      <c r="D137" s="194">
        <f t="shared" si="0"/>
        <v>149.99999999999994</v>
      </c>
      <c r="E137" s="189" t="s">
        <v>842</v>
      </c>
      <c r="F137" s="190"/>
      <c r="G137" s="189" t="s">
        <v>1884</v>
      </c>
      <c r="H137" s="190" t="s">
        <v>513</v>
      </c>
      <c r="I137" s="190" t="s">
        <v>514</v>
      </c>
      <c r="J137" s="190" t="s">
        <v>499</v>
      </c>
    </row>
    <row r="138" spans="1:11" s="189" customFormat="1" ht="30" hidden="1" x14ac:dyDescent="0.25">
      <c r="A138" s="195">
        <v>43931</v>
      </c>
      <c r="B138" s="116">
        <v>0.54166666666666663</v>
      </c>
      <c r="C138" s="193">
        <v>0.64583333333333337</v>
      </c>
      <c r="D138" s="194">
        <f t="shared" si="0"/>
        <v>150.00000000000011</v>
      </c>
      <c r="E138" s="189" t="s">
        <v>1145</v>
      </c>
      <c r="F138" s="190"/>
      <c r="G138" s="189" t="s">
        <v>1884</v>
      </c>
      <c r="H138" s="190" t="s">
        <v>513</v>
      </c>
      <c r="I138" s="190" t="s">
        <v>550</v>
      </c>
      <c r="J138" s="190" t="s">
        <v>499</v>
      </c>
    </row>
    <row r="139" spans="1:11" s="189" customFormat="1" hidden="1" x14ac:dyDescent="0.25">
      <c r="A139" s="195">
        <v>43931</v>
      </c>
      <c r="B139" s="116">
        <v>0.58333333333333337</v>
      </c>
      <c r="C139" s="193">
        <v>0.59375</v>
      </c>
      <c r="D139" s="194">
        <f t="shared" si="0"/>
        <v>14.999999999999947</v>
      </c>
      <c r="E139" s="189" t="s">
        <v>1885</v>
      </c>
      <c r="F139" s="190"/>
      <c r="G139" s="189" t="s">
        <v>646</v>
      </c>
      <c r="H139" s="190" t="s">
        <v>513</v>
      </c>
      <c r="I139" s="190" t="s">
        <v>711</v>
      </c>
      <c r="J139" s="190" t="s">
        <v>481</v>
      </c>
    </row>
    <row r="140" spans="1:11" s="189" customFormat="1" hidden="1" x14ac:dyDescent="0.25">
      <c r="A140" s="195">
        <v>43931</v>
      </c>
      <c r="B140" s="116">
        <v>0.41666666666666669</v>
      </c>
      <c r="C140" s="193">
        <v>0.4375</v>
      </c>
      <c r="D140" s="194">
        <f t="shared" si="0"/>
        <v>29.999999999999972</v>
      </c>
      <c r="E140" s="189" t="s">
        <v>1842</v>
      </c>
      <c r="F140" s="190">
        <v>1</v>
      </c>
      <c r="G140" s="189" t="s">
        <v>1375</v>
      </c>
      <c r="H140" s="190"/>
      <c r="I140" s="190"/>
      <c r="J140" s="190"/>
    </row>
    <row r="141" spans="1:11" s="189" customFormat="1" hidden="1" x14ac:dyDescent="0.25">
      <c r="A141" s="195">
        <v>43931</v>
      </c>
      <c r="B141" s="116">
        <v>0.65625</v>
      </c>
      <c r="C141" s="193">
        <v>0.68055555555555547</v>
      </c>
      <c r="D141" s="194">
        <f t="shared" si="0"/>
        <v>34.999999999999872</v>
      </c>
      <c r="E141" s="189" t="s">
        <v>1886</v>
      </c>
      <c r="F141" s="190"/>
      <c r="G141" s="189" t="s">
        <v>1887</v>
      </c>
      <c r="H141" s="190" t="s">
        <v>556</v>
      </c>
      <c r="I141" s="190" t="s">
        <v>492</v>
      </c>
      <c r="J141" s="190" t="s">
        <v>481</v>
      </c>
    </row>
    <row r="142" spans="1:11" s="189" customFormat="1" hidden="1" x14ac:dyDescent="0.25">
      <c r="A142" s="195">
        <v>43931</v>
      </c>
      <c r="B142" s="116">
        <v>0.29166666666666669</v>
      </c>
      <c r="C142" s="193">
        <v>0.375</v>
      </c>
      <c r="D142" s="194">
        <f t="shared" si="0"/>
        <v>119.99999999999997</v>
      </c>
      <c r="E142" s="189" t="s">
        <v>1888</v>
      </c>
      <c r="F142" s="190"/>
      <c r="G142" s="189" t="s">
        <v>625</v>
      </c>
      <c r="H142" s="190" t="s">
        <v>498</v>
      </c>
      <c r="I142" s="190" t="s">
        <v>498</v>
      </c>
      <c r="J142" s="190" t="s">
        <v>481</v>
      </c>
      <c r="K142" s="267"/>
    </row>
    <row r="143" spans="1:11" s="189" customFormat="1" hidden="1" x14ac:dyDescent="0.25">
      <c r="A143" s="195">
        <v>43931</v>
      </c>
      <c r="B143" s="116">
        <v>0.38541666666666669</v>
      </c>
      <c r="C143" s="193">
        <v>0.54166666666666663</v>
      </c>
      <c r="D143" s="194">
        <f t="shared" si="0"/>
        <v>224.99999999999991</v>
      </c>
      <c r="E143" s="189" t="s">
        <v>1889</v>
      </c>
      <c r="F143" s="190"/>
      <c r="G143" s="189" t="s">
        <v>941</v>
      </c>
      <c r="H143" s="190" t="s">
        <v>498</v>
      </c>
      <c r="I143" s="190" t="s">
        <v>498</v>
      </c>
      <c r="J143" s="190" t="s">
        <v>499</v>
      </c>
      <c r="K143" s="267"/>
    </row>
    <row r="144" spans="1:11" s="189" customFormat="1" ht="30" hidden="1" x14ac:dyDescent="0.25">
      <c r="A144" s="195">
        <v>43931</v>
      </c>
      <c r="B144" s="116">
        <v>0.54166666666666663</v>
      </c>
      <c r="C144" s="193">
        <v>0.57291666666666663</v>
      </c>
      <c r="D144" s="194">
        <f t="shared" ref="D144:D406" si="3">(IF(C144&gt;B144, C144-B144, 1-B144+C144))*24*60</f>
        <v>45</v>
      </c>
      <c r="E144" s="189" t="s">
        <v>1890</v>
      </c>
      <c r="F144" s="190"/>
      <c r="G144" s="189" t="s">
        <v>1891</v>
      </c>
      <c r="H144" s="190" t="s">
        <v>498</v>
      </c>
      <c r="I144" s="190" t="s">
        <v>568</v>
      </c>
      <c r="J144" s="190" t="s">
        <v>481</v>
      </c>
    </row>
    <row r="145" spans="1:11" s="189" customFormat="1" hidden="1" x14ac:dyDescent="0.25">
      <c r="A145" s="195">
        <v>43931</v>
      </c>
      <c r="B145" s="116">
        <v>0.41666666666666669</v>
      </c>
      <c r="C145" s="193">
        <v>0.45833333333333331</v>
      </c>
      <c r="D145" s="194">
        <f t="shared" si="3"/>
        <v>59.999999999999943</v>
      </c>
      <c r="E145" s="189" t="s">
        <v>1772</v>
      </c>
      <c r="F145" s="190"/>
      <c r="G145" s="189" t="s">
        <v>596</v>
      </c>
      <c r="H145" s="190" t="s">
        <v>498</v>
      </c>
      <c r="I145" s="190" t="s">
        <v>498</v>
      </c>
      <c r="J145" s="190" t="s">
        <v>481</v>
      </c>
      <c r="K145" s="267"/>
    </row>
    <row r="146" spans="1:11" s="189" customFormat="1" hidden="1" x14ac:dyDescent="0.25">
      <c r="A146" s="195">
        <v>43931</v>
      </c>
      <c r="B146" s="116">
        <v>0.35416666666666669</v>
      </c>
      <c r="C146" s="193">
        <v>0.41666666666666669</v>
      </c>
      <c r="D146" s="194">
        <f t="shared" si="3"/>
        <v>90</v>
      </c>
      <c r="E146" s="189" t="s">
        <v>1892</v>
      </c>
      <c r="F146" s="190"/>
      <c r="G146" s="189" t="s">
        <v>1893</v>
      </c>
      <c r="H146" s="190" t="s">
        <v>498</v>
      </c>
      <c r="I146" s="190" t="s">
        <v>807</v>
      </c>
      <c r="J146" s="190" t="s">
        <v>481</v>
      </c>
    </row>
    <row r="147" spans="1:11" s="189" customFormat="1" hidden="1" x14ac:dyDescent="0.25">
      <c r="A147" s="195">
        <v>43931</v>
      </c>
      <c r="B147" s="116">
        <v>0.46875</v>
      </c>
      <c r="C147" s="193">
        <v>0.4861111111111111</v>
      </c>
      <c r="D147" s="194">
        <f t="shared" si="3"/>
        <v>24.999999999999993</v>
      </c>
      <c r="E147" s="189" t="s">
        <v>1894</v>
      </c>
      <c r="F147" s="190"/>
      <c r="G147" s="189" t="s">
        <v>625</v>
      </c>
      <c r="H147" s="190" t="s">
        <v>498</v>
      </c>
      <c r="I147" s="190" t="s">
        <v>498</v>
      </c>
      <c r="J147" s="190" t="s">
        <v>481</v>
      </c>
    </row>
    <row r="148" spans="1:11" s="189" customFormat="1" hidden="1" x14ac:dyDescent="0.25">
      <c r="A148" s="195">
        <v>43931</v>
      </c>
      <c r="B148" s="116">
        <v>0.625</v>
      </c>
      <c r="C148" s="193">
        <v>0.66666666666666663</v>
      </c>
      <c r="D148" s="194">
        <f t="shared" si="3"/>
        <v>59.999999999999943</v>
      </c>
      <c r="E148" s="189" t="s">
        <v>1895</v>
      </c>
      <c r="F148" s="190"/>
      <c r="G148" s="189" t="s">
        <v>774</v>
      </c>
      <c r="H148" s="190" t="s">
        <v>498</v>
      </c>
      <c r="I148" s="190" t="s">
        <v>498</v>
      </c>
      <c r="J148" s="190" t="s">
        <v>481</v>
      </c>
    </row>
    <row r="149" spans="1:11" s="189" customFormat="1" hidden="1" x14ac:dyDescent="0.25">
      <c r="A149" s="195">
        <v>43931</v>
      </c>
      <c r="B149" s="116">
        <v>0.77083333333333337</v>
      </c>
      <c r="C149" s="193">
        <v>0.78472222222222221</v>
      </c>
      <c r="D149" s="194">
        <f t="shared" si="3"/>
        <v>19.999999999999929</v>
      </c>
      <c r="E149" s="189" t="s">
        <v>1885</v>
      </c>
      <c r="F149" s="190"/>
      <c r="G149" s="189" t="s">
        <v>1896</v>
      </c>
      <c r="H149" s="190" t="s">
        <v>513</v>
      </c>
      <c r="I149" s="190" t="s">
        <v>711</v>
      </c>
      <c r="J149" s="190" t="s">
        <v>481</v>
      </c>
    </row>
    <row r="150" spans="1:11" s="189" customFormat="1" hidden="1" x14ac:dyDescent="0.25">
      <c r="A150" s="195">
        <v>43931</v>
      </c>
      <c r="B150" s="116">
        <v>0.79166666666666663</v>
      </c>
      <c r="C150" s="193">
        <v>0.8125</v>
      </c>
      <c r="D150" s="194">
        <f t="shared" si="3"/>
        <v>30.000000000000053</v>
      </c>
      <c r="E150" s="189" t="s">
        <v>1897</v>
      </c>
      <c r="F150" s="190"/>
      <c r="G150" s="189" t="s">
        <v>1896</v>
      </c>
      <c r="H150" s="190"/>
      <c r="I150" s="190"/>
      <c r="J150" s="190"/>
    </row>
    <row r="151" spans="1:11" s="189" customFormat="1" hidden="1" x14ac:dyDescent="0.25">
      <c r="A151" s="195">
        <v>43931</v>
      </c>
      <c r="B151" s="116">
        <v>0.83333333333333337</v>
      </c>
      <c r="C151" s="193">
        <v>0.88541666666666663</v>
      </c>
      <c r="D151" s="194">
        <f t="shared" si="3"/>
        <v>74.999999999999886</v>
      </c>
      <c r="E151" s="189" t="s">
        <v>1898</v>
      </c>
      <c r="F151" s="190"/>
      <c r="G151" s="189" t="s">
        <v>1896</v>
      </c>
      <c r="H151" s="190" t="s">
        <v>484</v>
      </c>
      <c r="I151" s="190" t="s">
        <v>492</v>
      </c>
      <c r="J151" s="190" t="s">
        <v>427</v>
      </c>
    </row>
    <row r="152" spans="1:11" s="189" customFormat="1" hidden="1" x14ac:dyDescent="0.25">
      <c r="A152" s="195">
        <v>43931</v>
      </c>
      <c r="B152" s="116">
        <v>0.9375</v>
      </c>
      <c r="C152" s="193">
        <v>8.3333333333333329E-2</v>
      </c>
      <c r="D152" s="194">
        <f t="shared" si="3"/>
        <v>209.99999999999997</v>
      </c>
      <c r="E152" s="189" t="s">
        <v>1899</v>
      </c>
      <c r="F152" s="190"/>
      <c r="G152" s="189" t="s">
        <v>1896</v>
      </c>
      <c r="H152" s="190" t="s">
        <v>484</v>
      </c>
      <c r="I152" s="190" t="s">
        <v>492</v>
      </c>
      <c r="J152" s="190" t="s">
        <v>499</v>
      </c>
    </row>
    <row r="153" spans="1:11" s="189" customFormat="1" hidden="1" x14ac:dyDescent="0.25">
      <c r="A153" s="195">
        <v>43931</v>
      </c>
      <c r="B153" s="116">
        <v>0.1875</v>
      </c>
      <c r="C153" s="193">
        <v>0.20833333333333334</v>
      </c>
      <c r="D153" s="194">
        <f t="shared" si="3"/>
        <v>30.000000000000014</v>
      </c>
      <c r="E153" s="189" t="s">
        <v>1900</v>
      </c>
      <c r="F153" s="190"/>
      <c r="G153" s="189" t="s">
        <v>1896</v>
      </c>
      <c r="H153" s="190" t="s">
        <v>498</v>
      </c>
      <c r="I153" s="190" t="s">
        <v>541</v>
      </c>
      <c r="J153" s="190" t="s">
        <v>481</v>
      </c>
    </row>
    <row r="154" spans="1:11" s="189" customFormat="1" hidden="1" x14ac:dyDescent="0.25">
      <c r="A154" s="195">
        <v>43932</v>
      </c>
      <c r="B154" s="116">
        <v>0.35416666666666669</v>
      </c>
      <c r="C154" s="193">
        <v>0.375</v>
      </c>
      <c r="D154" s="194">
        <f t="shared" si="3"/>
        <v>29.999999999999972</v>
      </c>
      <c r="E154" s="189" t="s">
        <v>1901</v>
      </c>
      <c r="F154" s="190"/>
      <c r="G154" s="189" t="s">
        <v>1219</v>
      </c>
      <c r="H154" s="190" t="s">
        <v>513</v>
      </c>
      <c r="I154" s="190" t="s">
        <v>582</v>
      </c>
      <c r="J154" s="190" t="s">
        <v>481</v>
      </c>
    </row>
    <row r="155" spans="1:11" s="189" customFormat="1" ht="30" hidden="1" x14ac:dyDescent="0.25">
      <c r="A155" s="195">
        <v>43932</v>
      </c>
      <c r="B155" s="116">
        <v>0.39583333333333331</v>
      </c>
      <c r="C155" s="193">
        <v>0.47916666666666669</v>
      </c>
      <c r="D155" s="194">
        <f t="shared" si="3"/>
        <v>120.00000000000006</v>
      </c>
      <c r="E155" s="189" t="s">
        <v>1902</v>
      </c>
      <c r="F155" s="190">
        <v>1</v>
      </c>
      <c r="G155" s="189" t="s">
        <v>1887</v>
      </c>
      <c r="H155" s="190" t="s">
        <v>513</v>
      </c>
      <c r="I155" s="190" t="s">
        <v>514</v>
      </c>
      <c r="J155" s="190" t="s">
        <v>481</v>
      </c>
    </row>
    <row r="156" spans="1:11" s="189" customFormat="1" ht="30" hidden="1" x14ac:dyDescent="0.25">
      <c r="A156" s="195">
        <v>43932</v>
      </c>
      <c r="B156" s="116">
        <v>0.52430555555555558</v>
      </c>
      <c r="C156" s="193">
        <v>0.58333333333333337</v>
      </c>
      <c r="D156" s="194">
        <f t="shared" si="3"/>
        <v>85.000000000000014</v>
      </c>
      <c r="E156" s="189" t="s">
        <v>1903</v>
      </c>
      <c r="F156" s="190"/>
      <c r="G156" s="189" t="s">
        <v>1904</v>
      </c>
      <c r="H156" s="190" t="s">
        <v>556</v>
      </c>
      <c r="I156" s="190" t="s">
        <v>492</v>
      </c>
      <c r="J156" s="190" t="s">
        <v>427</v>
      </c>
    </row>
    <row r="157" spans="1:11" s="189" customFormat="1" hidden="1" x14ac:dyDescent="0.25">
      <c r="A157" s="195">
        <v>43932</v>
      </c>
      <c r="B157" s="116">
        <v>0.60416666666666663</v>
      </c>
      <c r="C157" s="193">
        <v>0.66666666666666663</v>
      </c>
      <c r="D157" s="194">
        <f t="shared" si="3"/>
        <v>90</v>
      </c>
      <c r="E157" s="189" t="s">
        <v>1905</v>
      </c>
      <c r="F157" s="190">
        <v>1</v>
      </c>
      <c r="G157" s="189" t="s">
        <v>646</v>
      </c>
      <c r="H157" s="190" t="s">
        <v>513</v>
      </c>
      <c r="I157" s="190" t="s">
        <v>514</v>
      </c>
      <c r="J157" s="190" t="s">
        <v>481</v>
      </c>
    </row>
    <row r="158" spans="1:11" s="189" customFormat="1" hidden="1" x14ac:dyDescent="0.25">
      <c r="A158" s="195">
        <v>43932</v>
      </c>
      <c r="B158" s="116">
        <v>0.6875</v>
      </c>
      <c r="C158" s="193">
        <v>0.70138888888888884</v>
      </c>
      <c r="D158" s="194">
        <f t="shared" si="3"/>
        <v>19.999999999999929</v>
      </c>
      <c r="E158" s="189" t="s">
        <v>1906</v>
      </c>
      <c r="F158" s="190">
        <v>1</v>
      </c>
      <c r="G158" s="189" t="s">
        <v>646</v>
      </c>
      <c r="H158" s="190" t="s">
        <v>479</v>
      </c>
      <c r="I158" s="190" t="s">
        <v>480</v>
      </c>
      <c r="J158" s="190" t="s">
        <v>481</v>
      </c>
    </row>
    <row r="159" spans="1:11" s="189" customFormat="1" hidden="1" x14ac:dyDescent="0.25">
      <c r="A159" s="195">
        <v>43932</v>
      </c>
      <c r="B159" s="116">
        <v>0.4375</v>
      </c>
      <c r="C159" s="193">
        <v>0.5</v>
      </c>
      <c r="D159" s="194">
        <f>(IF(C159&gt;B159, C159-B159, 1-B159+C159))*24*60</f>
        <v>90</v>
      </c>
      <c r="E159" s="189" t="s">
        <v>1907</v>
      </c>
      <c r="F159" s="190"/>
      <c r="G159" s="189" t="s">
        <v>740</v>
      </c>
      <c r="H159" s="190" t="s">
        <v>479</v>
      </c>
      <c r="I159" s="190" t="s">
        <v>489</v>
      </c>
      <c r="J159" s="190" t="s">
        <v>499</v>
      </c>
    </row>
    <row r="160" spans="1:11" s="189" customFormat="1" hidden="1" x14ac:dyDescent="0.25">
      <c r="A160" s="195">
        <v>43932</v>
      </c>
      <c r="B160" s="116">
        <v>0.29166666666666669</v>
      </c>
      <c r="C160" s="193">
        <v>0.35416666666666669</v>
      </c>
      <c r="D160" s="194">
        <f>(IF(C160&gt;B160, C160-B160, 1-B160+C160))*24*60</f>
        <v>90</v>
      </c>
      <c r="E160" s="189" t="s">
        <v>1908</v>
      </c>
      <c r="F160" s="190"/>
      <c r="G160" s="189" t="s">
        <v>1909</v>
      </c>
      <c r="H160" s="190" t="s">
        <v>556</v>
      </c>
      <c r="I160" s="190" t="s">
        <v>492</v>
      </c>
      <c r="J160" s="190" t="s">
        <v>481</v>
      </c>
    </row>
    <row r="161" spans="1:10" s="189" customFormat="1" hidden="1" x14ac:dyDescent="0.25">
      <c r="A161" s="195">
        <v>43932</v>
      </c>
      <c r="B161" s="116">
        <v>0.375</v>
      </c>
      <c r="C161" s="193">
        <v>0.43055555555555558</v>
      </c>
      <c r="D161" s="194">
        <f>(IF(C161&gt;B161, C161-B161, 1-B161+C161))*24*60</f>
        <v>80.000000000000028</v>
      </c>
      <c r="E161" s="189" t="s">
        <v>1910</v>
      </c>
      <c r="F161" s="190"/>
      <c r="G161" s="189" t="s">
        <v>1911</v>
      </c>
      <c r="H161" s="190" t="s">
        <v>556</v>
      </c>
      <c r="I161" s="190" t="s">
        <v>492</v>
      </c>
      <c r="J161" s="190" t="s">
        <v>481</v>
      </c>
    </row>
    <row r="162" spans="1:10" s="189" customFormat="1" hidden="1" x14ac:dyDescent="0.25">
      <c r="A162" s="195">
        <v>43932</v>
      </c>
      <c r="B162" s="116">
        <v>0.33333333333333331</v>
      </c>
      <c r="C162" s="193">
        <v>0.5</v>
      </c>
      <c r="D162" s="194">
        <f>(IF(C162&gt;B162, C162-B162, 1-B162+C162))*24*60</f>
        <v>240</v>
      </c>
      <c r="E162" s="189" t="s">
        <v>1912</v>
      </c>
      <c r="F162" s="190"/>
      <c r="G162" s="189" t="s">
        <v>698</v>
      </c>
      <c r="H162" s="190" t="s">
        <v>556</v>
      </c>
      <c r="I162" s="190" t="s">
        <v>489</v>
      </c>
      <c r="J162" s="190" t="s">
        <v>481</v>
      </c>
    </row>
    <row r="163" spans="1:10" s="189" customFormat="1" hidden="1" x14ac:dyDescent="0.25">
      <c r="A163" s="195">
        <v>43932</v>
      </c>
      <c r="B163" s="116">
        <v>0.60416666666666663</v>
      </c>
      <c r="C163" s="193">
        <v>0.70833333333333337</v>
      </c>
      <c r="D163" s="194">
        <f>(IF(C163&gt;B163, C163-B163, 1-B163+C163))*24*60</f>
        <v>150.00000000000011</v>
      </c>
      <c r="E163" s="189" t="s">
        <v>1913</v>
      </c>
      <c r="F163" s="190"/>
      <c r="G163" s="189" t="s">
        <v>1914</v>
      </c>
      <c r="H163" s="190"/>
      <c r="I163" s="190"/>
      <c r="J163" s="190"/>
    </row>
    <row r="164" spans="1:10" s="189" customFormat="1" hidden="1" x14ac:dyDescent="0.25">
      <c r="A164" s="195">
        <v>43932</v>
      </c>
      <c r="B164" s="116">
        <v>0.3125</v>
      </c>
      <c r="C164" s="193">
        <v>0.33333333333333331</v>
      </c>
      <c r="D164" s="194">
        <f t="shared" si="3"/>
        <v>29.999999999999972</v>
      </c>
      <c r="E164" s="189" t="s">
        <v>1915</v>
      </c>
      <c r="F164" s="190">
        <v>1</v>
      </c>
      <c r="G164" s="189" t="s">
        <v>1916</v>
      </c>
      <c r="H164" s="190" t="s">
        <v>498</v>
      </c>
      <c r="I164" s="190" t="s">
        <v>498</v>
      </c>
      <c r="J164" s="190" t="s">
        <v>481</v>
      </c>
    </row>
    <row r="165" spans="1:10" s="189" customFormat="1" hidden="1" x14ac:dyDescent="0.25">
      <c r="A165" s="195">
        <v>43932</v>
      </c>
      <c r="B165" s="116">
        <v>0.38541666666666669</v>
      </c>
      <c r="C165" s="193">
        <v>0.41666666666666669</v>
      </c>
      <c r="D165" s="194">
        <f t="shared" si="3"/>
        <v>45</v>
      </c>
      <c r="E165" s="189" t="s">
        <v>1917</v>
      </c>
      <c r="F165" s="190"/>
      <c r="G165" s="189" t="s">
        <v>720</v>
      </c>
      <c r="H165" s="190" t="s">
        <v>498</v>
      </c>
      <c r="I165" s="190" t="s">
        <v>498</v>
      </c>
      <c r="J165" s="190" t="s">
        <v>481</v>
      </c>
    </row>
    <row r="166" spans="1:10" s="189" customFormat="1" hidden="1" x14ac:dyDescent="0.25">
      <c r="A166" s="195">
        <v>43932</v>
      </c>
      <c r="B166" s="116">
        <v>0.5</v>
      </c>
      <c r="C166" s="193">
        <v>0.52083333333333337</v>
      </c>
      <c r="D166" s="194">
        <f t="shared" si="3"/>
        <v>30.000000000000053</v>
      </c>
      <c r="E166" s="189" t="s">
        <v>1918</v>
      </c>
      <c r="F166" s="190">
        <v>1</v>
      </c>
      <c r="G166" s="189" t="s">
        <v>625</v>
      </c>
      <c r="H166" s="190" t="s">
        <v>498</v>
      </c>
      <c r="I166" s="190" t="s">
        <v>498</v>
      </c>
      <c r="J166" s="190" t="s">
        <v>481</v>
      </c>
    </row>
    <row r="167" spans="1:10" s="189" customFormat="1" hidden="1" x14ac:dyDescent="0.25">
      <c r="A167" s="195">
        <v>43932</v>
      </c>
      <c r="B167" s="116">
        <v>0.4236111111111111</v>
      </c>
      <c r="C167" s="193">
        <v>0.44097222222222227</v>
      </c>
      <c r="D167" s="194">
        <f t="shared" si="3"/>
        <v>25.000000000000071</v>
      </c>
      <c r="E167" s="189" t="s">
        <v>1919</v>
      </c>
      <c r="F167" s="190">
        <v>1</v>
      </c>
      <c r="G167" s="189" t="s">
        <v>596</v>
      </c>
      <c r="H167" s="190" t="s">
        <v>507</v>
      </c>
      <c r="I167" s="190" t="s">
        <v>570</v>
      </c>
      <c r="J167" s="190"/>
    </row>
    <row r="168" spans="1:10" s="189" customFormat="1" hidden="1" x14ac:dyDescent="0.25">
      <c r="A168" s="195">
        <v>43932</v>
      </c>
      <c r="B168" s="116">
        <v>0.44791666666666669</v>
      </c>
      <c r="C168" s="193">
        <v>0.46180555555555558</v>
      </c>
      <c r="D168" s="194">
        <f t="shared" si="3"/>
        <v>20.000000000000007</v>
      </c>
      <c r="E168" s="189" t="s">
        <v>1920</v>
      </c>
      <c r="F168" s="190">
        <v>1</v>
      </c>
      <c r="G168" s="189" t="s">
        <v>625</v>
      </c>
      <c r="H168" s="190" t="s">
        <v>507</v>
      </c>
      <c r="I168" s="190" t="s">
        <v>570</v>
      </c>
      <c r="J168" s="190" t="s">
        <v>481</v>
      </c>
    </row>
    <row r="169" spans="1:10" s="189" customFormat="1" x14ac:dyDescent="0.25">
      <c r="A169" s="195">
        <v>43932</v>
      </c>
      <c r="B169" s="116">
        <v>0.53819444444444442</v>
      </c>
      <c r="C169" s="193">
        <v>0.54861111111111105</v>
      </c>
      <c r="D169" s="194">
        <f t="shared" si="3"/>
        <v>14.999999999999947</v>
      </c>
      <c r="E169" s="189" t="s">
        <v>1921</v>
      </c>
      <c r="F169" s="190"/>
      <c r="G169" s="189" t="s">
        <v>625</v>
      </c>
      <c r="H169" s="190" t="s">
        <v>507</v>
      </c>
      <c r="I169" s="190" t="s">
        <v>633</v>
      </c>
      <c r="J169" s="190" t="s">
        <v>481</v>
      </c>
    </row>
    <row r="170" spans="1:10" s="189" customFormat="1" hidden="1" x14ac:dyDescent="0.25">
      <c r="A170" s="195">
        <v>43932</v>
      </c>
      <c r="B170" s="116">
        <v>0.27777777777777779</v>
      </c>
      <c r="C170" s="193">
        <v>0.30208333333333331</v>
      </c>
      <c r="D170" s="194">
        <f t="shared" si="3"/>
        <v>34.999999999999957</v>
      </c>
      <c r="E170" s="189" t="s">
        <v>1922</v>
      </c>
      <c r="F170" s="190">
        <v>1</v>
      </c>
      <c r="G170" s="189" t="s">
        <v>1547</v>
      </c>
      <c r="H170" s="190" t="s">
        <v>498</v>
      </c>
      <c r="I170" s="190" t="s">
        <v>498</v>
      </c>
      <c r="J170" s="190" t="s">
        <v>481</v>
      </c>
    </row>
    <row r="171" spans="1:10" s="189" customFormat="1" hidden="1" x14ac:dyDescent="0.25">
      <c r="A171" s="195">
        <v>43932</v>
      </c>
      <c r="B171" s="116">
        <v>0.75694444444444453</v>
      </c>
      <c r="C171" s="193">
        <v>0.77083333333333337</v>
      </c>
      <c r="D171" s="194">
        <f t="shared" si="3"/>
        <v>19.999999999999929</v>
      </c>
      <c r="E171" s="189" t="s">
        <v>1923</v>
      </c>
      <c r="F171" s="190">
        <v>1</v>
      </c>
      <c r="G171" s="189" t="s">
        <v>1896</v>
      </c>
      <c r="H171" s="190" t="s">
        <v>498</v>
      </c>
      <c r="I171" s="190" t="s">
        <v>498</v>
      </c>
      <c r="J171" s="190" t="s">
        <v>481</v>
      </c>
    </row>
    <row r="172" spans="1:10" s="189" customFormat="1" hidden="1" x14ac:dyDescent="0.25">
      <c r="A172" s="195">
        <v>43932</v>
      </c>
      <c r="B172" s="116">
        <v>0.85416666666666663</v>
      </c>
      <c r="C172" s="193">
        <v>0.86458333333333337</v>
      </c>
      <c r="D172" s="194">
        <f t="shared" si="3"/>
        <v>15.000000000000107</v>
      </c>
      <c r="E172" s="189" t="s">
        <v>1924</v>
      </c>
      <c r="F172" s="190"/>
      <c r="G172" s="189" t="s">
        <v>1896</v>
      </c>
      <c r="H172" s="190" t="s">
        <v>513</v>
      </c>
      <c r="I172" s="190" t="s">
        <v>553</v>
      </c>
      <c r="J172" s="190" t="s">
        <v>481</v>
      </c>
    </row>
    <row r="173" spans="1:10" s="189" customFormat="1" hidden="1" x14ac:dyDescent="0.25">
      <c r="A173" s="195">
        <v>43932</v>
      </c>
      <c r="B173" s="116">
        <v>0</v>
      </c>
      <c r="C173" s="193">
        <v>6.9444444444444441E-3</v>
      </c>
      <c r="D173" s="194">
        <f t="shared" si="3"/>
        <v>10</v>
      </c>
      <c r="E173" s="189" t="s">
        <v>1026</v>
      </c>
      <c r="F173" s="190"/>
      <c r="G173" s="189" t="s">
        <v>1896</v>
      </c>
      <c r="H173" s="190" t="s">
        <v>507</v>
      </c>
      <c r="I173" s="190" t="s">
        <v>527</v>
      </c>
      <c r="J173" s="190" t="s">
        <v>481</v>
      </c>
    </row>
    <row r="174" spans="1:10" s="189" customFormat="1" hidden="1" x14ac:dyDescent="0.25">
      <c r="A174" s="195">
        <v>43932</v>
      </c>
      <c r="B174" s="116">
        <v>0.9375</v>
      </c>
      <c r="C174" s="193">
        <v>1.3888888888888888E-2</v>
      </c>
      <c r="D174" s="194">
        <f t="shared" si="3"/>
        <v>110.00000000000001</v>
      </c>
      <c r="E174" s="189" t="s">
        <v>1920</v>
      </c>
      <c r="F174" s="190">
        <v>1</v>
      </c>
      <c r="G174" s="189" t="s">
        <v>1896</v>
      </c>
      <c r="H174" s="190" t="s">
        <v>507</v>
      </c>
      <c r="I174" s="190" t="s">
        <v>570</v>
      </c>
      <c r="J174" s="190" t="s">
        <v>481</v>
      </c>
    </row>
    <row r="175" spans="1:10" s="189" customFormat="1" ht="30" hidden="1" x14ac:dyDescent="0.25">
      <c r="A175" s="195">
        <v>43933</v>
      </c>
      <c r="B175" s="116">
        <v>0.27083333333333331</v>
      </c>
      <c r="C175" s="193">
        <v>0.45833333333333331</v>
      </c>
      <c r="D175" s="194">
        <f t="shared" si="3"/>
        <v>270</v>
      </c>
      <c r="E175" s="189" t="s">
        <v>1925</v>
      </c>
      <c r="F175" s="190"/>
      <c r="G175" s="189" t="s">
        <v>1926</v>
      </c>
      <c r="H175" s="190" t="s">
        <v>479</v>
      </c>
      <c r="I175" s="190" t="s">
        <v>492</v>
      </c>
      <c r="J175" s="190" t="s">
        <v>481</v>
      </c>
    </row>
    <row r="176" spans="1:10" s="189" customFormat="1" hidden="1" x14ac:dyDescent="0.25">
      <c r="A176" s="195">
        <v>43933</v>
      </c>
      <c r="B176" s="116">
        <v>0.40625</v>
      </c>
      <c r="C176" s="193">
        <v>0.42708333333333331</v>
      </c>
      <c r="D176" s="194">
        <f t="shared" si="3"/>
        <v>29.999999999999972</v>
      </c>
      <c r="E176" s="189" t="s">
        <v>1927</v>
      </c>
      <c r="F176" s="190">
        <v>1</v>
      </c>
      <c r="G176" s="189" t="s">
        <v>1928</v>
      </c>
      <c r="H176" s="190"/>
      <c r="I176" s="190"/>
      <c r="J176" s="190"/>
    </row>
    <row r="177" spans="1:11" s="189" customFormat="1" ht="30" hidden="1" x14ac:dyDescent="0.25">
      <c r="A177" s="195">
        <v>43933</v>
      </c>
      <c r="B177" s="116">
        <v>0.64583333333333337</v>
      </c>
      <c r="C177" s="193">
        <v>0.6875</v>
      </c>
      <c r="D177" s="194">
        <f t="shared" si="3"/>
        <v>59.999999999999943</v>
      </c>
      <c r="E177" s="189" t="s">
        <v>1929</v>
      </c>
      <c r="F177" s="190">
        <v>1</v>
      </c>
      <c r="G177" s="189" t="s">
        <v>1930</v>
      </c>
      <c r="H177" s="190"/>
      <c r="I177" s="190"/>
      <c r="J177" s="190"/>
    </row>
    <row r="178" spans="1:11" s="189" customFormat="1" hidden="1" x14ac:dyDescent="0.25">
      <c r="A178" s="195">
        <v>43933</v>
      </c>
      <c r="B178" s="116">
        <v>0.60416666666666663</v>
      </c>
      <c r="C178" s="193">
        <v>0.625</v>
      </c>
      <c r="D178" s="194">
        <f t="shared" si="3"/>
        <v>30.000000000000053</v>
      </c>
      <c r="E178" s="189" t="s">
        <v>1931</v>
      </c>
      <c r="F178" s="190"/>
      <c r="G178" s="189" t="s">
        <v>533</v>
      </c>
      <c r="H178" s="190" t="s">
        <v>513</v>
      </c>
      <c r="I178" s="190" t="s">
        <v>519</v>
      </c>
      <c r="J178" s="190" t="s">
        <v>481</v>
      </c>
    </row>
    <row r="179" spans="1:11" s="189" customFormat="1" hidden="1" x14ac:dyDescent="0.25">
      <c r="A179" s="195">
        <v>43933</v>
      </c>
      <c r="B179" s="116">
        <v>0.41666666666666669</v>
      </c>
      <c r="C179" s="193">
        <v>0.66666666666666663</v>
      </c>
      <c r="D179" s="194">
        <f t="shared" si="3"/>
        <v>359.99999999999989</v>
      </c>
      <c r="E179" s="189" t="s">
        <v>1932</v>
      </c>
      <c r="F179" s="190"/>
      <c r="G179" s="189" t="s">
        <v>530</v>
      </c>
      <c r="H179" s="190" t="s">
        <v>513</v>
      </c>
      <c r="I179" s="190" t="s">
        <v>711</v>
      </c>
      <c r="J179" s="190" t="s">
        <v>481</v>
      </c>
    </row>
    <row r="180" spans="1:11" s="189" customFormat="1" hidden="1" x14ac:dyDescent="0.25">
      <c r="A180" s="195">
        <v>43933</v>
      </c>
      <c r="B180" s="116">
        <v>0.47916666666666669</v>
      </c>
      <c r="C180" s="193">
        <v>0.5625</v>
      </c>
      <c r="D180" s="194">
        <f t="shared" si="3"/>
        <v>119.99999999999997</v>
      </c>
      <c r="E180" s="189" t="s">
        <v>1933</v>
      </c>
      <c r="F180" s="190">
        <v>1</v>
      </c>
      <c r="G180" s="189" t="s">
        <v>1934</v>
      </c>
      <c r="H180" s="190"/>
      <c r="I180" s="190"/>
      <c r="J180" s="190"/>
    </row>
    <row r="181" spans="1:11" s="189" customFormat="1" hidden="1" x14ac:dyDescent="0.25">
      <c r="A181" s="195">
        <v>43933</v>
      </c>
      <c r="B181" s="116">
        <v>0.27083333333333331</v>
      </c>
      <c r="C181" s="193">
        <v>0.31597222222222221</v>
      </c>
      <c r="D181" s="194">
        <f t="shared" si="3"/>
        <v>65.000000000000014</v>
      </c>
      <c r="E181" s="189" t="s">
        <v>1401</v>
      </c>
      <c r="F181" s="190"/>
      <c r="G181" s="189" t="s">
        <v>596</v>
      </c>
      <c r="H181" s="190"/>
      <c r="I181" s="190"/>
      <c r="J181" s="190"/>
      <c r="K181" s="267"/>
    </row>
    <row r="182" spans="1:11" s="189" customFormat="1" ht="30" hidden="1" x14ac:dyDescent="0.25">
      <c r="A182" s="195">
        <v>43933</v>
      </c>
      <c r="B182" s="116">
        <v>0.3611111111111111</v>
      </c>
      <c r="C182" s="193">
        <v>0.5</v>
      </c>
      <c r="D182" s="194">
        <f t="shared" si="3"/>
        <v>200</v>
      </c>
      <c r="E182" s="189" t="s">
        <v>1935</v>
      </c>
      <c r="F182" s="190"/>
      <c r="G182" s="189" t="s">
        <v>1936</v>
      </c>
      <c r="H182" s="190" t="s">
        <v>498</v>
      </c>
      <c r="I182" s="190" t="s">
        <v>498</v>
      </c>
      <c r="J182" s="190" t="s">
        <v>481</v>
      </c>
      <c r="K182" s="267"/>
    </row>
    <row r="183" spans="1:11" s="189" customFormat="1" hidden="1" x14ac:dyDescent="0.25">
      <c r="A183" s="195">
        <v>43933</v>
      </c>
      <c r="B183" s="116">
        <v>0.50694444444444442</v>
      </c>
      <c r="C183" s="193">
        <v>0.54861111111111105</v>
      </c>
      <c r="D183" s="194">
        <f t="shared" si="3"/>
        <v>59.999999999999943</v>
      </c>
      <c r="E183" s="189" t="s">
        <v>1937</v>
      </c>
      <c r="F183" s="190"/>
      <c r="G183" s="189" t="s">
        <v>1938</v>
      </c>
      <c r="H183" s="190" t="s">
        <v>498</v>
      </c>
      <c r="I183" s="190" t="s">
        <v>498</v>
      </c>
      <c r="J183" s="190" t="s">
        <v>481</v>
      </c>
      <c r="K183" s="267"/>
    </row>
    <row r="184" spans="1:11" s="189" customFormat="1" hidden="1" x14ac:dyDescent="0.25">
      <c r="A184" s="195">
        <v>43933</v>
      </c>
      <c r="B184" s="116">
        <v>0.54861111111111105</v>
      </c>
      <c r="C184" s="193">
        <v>0.56597222222222221</v>
      </c>
      <c r="D184" s="194">
        <f t="shared" si="3"/>
        <v>25.000000000000071</v>
      </c>
      <c r="E184" s="189" t="s">
        <v>1939</v>
      </c>
      <c r="F184" s="190"/>
      <c r="G184" s="189" t="s">
        <v>1938</v>
      </c>
      <c r="H184" s="190" t="s">
        <v>498</v>
      </c>
      <c r="I184" s="190" t="s">
        <v>498</v>
      </c>
      <c r="J184" s="190" t="s">
        <v>481</v>
      </c>
    </row>
    <row r="185" spans="1:11" s="189" customFormat="1" hidden="1" x14ac:dyDescent="0.25">
      <c r="A185" s="195">
        <v>43933</v>
      </c>
      <c r="B185" s="116">
        <v>0.85416666666666663</v>
      </c>
      <c r="C185" s="193">
        <v>0.875</v>
      </c>
      <c r="D185" s="194">
        <f t="shared" si="3"/>
        <v>30.000000000000053</v>
      </c>
      <c r="E185" s="189" t="s">
        <v>1940</v>
      </c>
      <c r="F185" s="190">
        <v>1</v>
      </c>
      <c r="G185" s="189" t="s">
        <v>1896</v>
      </c>
      <c r="H185" s="190" t="s">
        <v>556</v>
      </c>
      <c r="I185" s="190" t="s">
        <v>489</v>
      </c>
      <c r="J185" s="190" t="s">
        <v>481</v>
      </c>
    </row>
    <row r="186" spans="1:11" s="189" customFormat="1" hidden="1" x14ac:dyDescent="0.25">
      <c r="A186" s="195">
        <v>43933</v>
      </c>
      <c r="B186" s="116">
        <v>0.9375</v>
      </c>
      <c r="C186" s="193">
        <v>0.95833333333333337</v>
      </c>
      <c r="D186" s="194">
        <f t="shared" si="3"/>
        <v>30.000000000000053</v>
      </c>
      <c r="E186" s="189" t="s">
        <v>1941</v>
      </c>
      <c r="F186" s="190"/>
      <c r="G186" s="189" t="s">
        <v>1896</v>
      </c>
      <c r="H186" s="190"/>
      <c r="I186" s="190"/>
      <c r="J186" s="190"/>
    </row>
    <row r="187" spans="1:11" s="189" customFormat="1" hidden="1" x14ac:dyDescent="0.25">
      <c r="A187" s="195">
        <v>43933</v>
      </c>
      <c r="B187" s="116">
        <v>0.94791666666666663</v>
      </c>
      <c r="C187" s="193">
        <v>0.95833333333333337</v>
      </c>
      <c r="D187" s="194">
        <f t="shared" si="3"/>
        <v>15.000000000000107</v>
      </c>
      <c r="E187" s="189" t="s">
        <v>1942</v>
      </c>
      <c r="F187" s="190"/>
      <c r="G187" s="189" t="s">
        <v>1896</v>
      </c>
      <c r="H187" s="190" t="s">
        <v>507</v>
      </c>
      <c r="I187" s="190" t="s">
        <v>570</v>
      </c>
      <c r="J187" s="190" t="s">
        <v>427</v>
      </c>
    </row>
    <row r="188" spans="1:11" s="189" customFormat="1" hidden="1" x14ac:dyDescent="0.25">
      <c r="A188" s="195">
        <v>43933</v>
      </c>
      <c r="B188" s="116">
        <v>0.5</v>
      </c>
      <c r="C188" s="193">
        <v>0.52083333333333337</v>
      </c>
      <c r="D188" s="194">
        <f t="shared" si="3"/>
        <v>30.000000000000053</v>
      </c>
      <c r="E188" s="189" t="s">
        <v>1942</v>
      </c>
      <c r="F188" s="190"/>
      <c r="G188" s="189" t="s">
        <v>1041</v>
      </c>
      <c r="H188" s="190" t="s">
        <v>507</v>
      </c>
      <c r="I188" s="190" t="s">
        <v>570</v>
      </c>
      <c r="J188" s="190" t="s">
        <v>427</v>
      </c>
    </row>
    <row r="189" spans="1:11" s="189" customFormat="1" ht="30" hidden="1" x14ac:dyDescent="0.25">
      <c r="A189" s="195">
        <v>43934</v>
      </c>
      <c r="B189" s="116">
        <v>0.3125</v>
      </c>
      <c r="C189" s="193">
        <v>0.3611111111111111</v>
      </c>
      <c r="D189" s="194">
        <f t="shared" si="3"/>
        <v>69.999999999999986</v>
      </c>
      <c r="E189" s="189" t="s">
        <v>1943</v>
      </c>
      <c r="F189" s="190"/>
      <c r="G189" s="189" t="s">
        <v>1320</v>
      </c>
      <c r="H189" s="190" t="s">
        <v>556</v>
      </c>
      <c r="I189" s="190" t="s">
        <v>489</v>
      </c>
      <c r="J189" s="190" t="s">
        <v>481</v>
      </c>
    </row>
    <row r="190" spans="1:11" s="189" customFormat="1" hidden="1" x14ac:dyDescent="0.25">
      <c r="A190" s="195">
        <v>43934</v>
      </c>
      <c r="B190" s="116">
        <v>0.41666666666666669</v>
      </c>
      <c r="C190" s="193">
        <v>0.54166666666666663</v>
      </c>
      <c r="D190" s="194">
        <f t="shared" si="3"/>
        <v>179.99999999999991</v>
      </c>
      <c r="E190" s="189" t="s">
        <v>1944</v>
      </c>
      <c r="F190" s="190"/>
      <c r="G190" s="189" t="s">
        <v>1439</v>
      </c>
      <c r="H190" s="190" t="s">
        <v>495</v>
      </c>
      <c r="I190" s="190" t="s">
        <v>492</v>
      </c>
      <c r="J190" s="190" t="s">
        <v>499</v>
      </c>
    </row>
    <row r="191" spans="1:11" s="189" customFormat="1" ht="30" hidden="1" x14ac:dyDescent="0.25">
      <c r="A191" s="195">
        <v>43934</v>
      </c>
      <c r="B191" s="116">
        <v>0.41666666666666669</v>
      </c>
      <c r="C191" s="193">
        <v>0.5625</v>
      </c>
      <c r="D191" s="194">
        <f t="shared" si="3"/>
        <v>209.99999999999997</v>
      </c>
      <c r="E191" s="189" t="s">
        <v>1945</v>
      </c>
      <c r="F191" s="190"/>
      <c r="G191" s="189" t="s">
        <v>1187</v>
      </c>
      <c r="H191" s="190" t="s">
        <v>495</v>
      </c>
      <c r="I191" s="190" t="s">
        <v>489</v>
      </c>
      <c r="J191" s="190" t="s">
        <v>499</v>
      </c>
    </row>
    <row r="192" spans="1:11" s="189" customFormat="1" ht="30" hidden="1" x14ac:dyDescent="0.25">
      <c r="A192" s="195">
        <v>43934</v>
      </c>
      <c r="B192" s="116">
        <v>0.60416666666666663</v>
      </c>
      <c r="C192" s="193">
        <v>0.70486111111111116</v>
      </c>
      <c r="D192" s="194">
        <f t="shared" si="3"/>
        <v>145.00000000000011</v>
      </c>
      <c r="E192" s="189" t="s">
        <v>1946</v>
      </c>
      <c r="F192" s="190"/>
      <c r="G192" s="189" t="s">
        <v>1187</v>
      </c>
      <c r="H192" s="190" t="s">
        <v>495</v>
      </c>
      <c r="I192" s="190" t="s">
        <v>492</v>
      </c>
      <c r="J192" s="190" t="s">
        <v>499</v>
      </c>
    </row>
    <row r="193" spans="1:10" s="189" customFormat="1" hidden="1" x14ac:dyDescent="0.25">
      <c r="A193" s="195">
        <v>43934</v>
      </c>
      <c r="B193" s="116">
        <v>0.2986111111111111</v>
      </c>
      <c r="C193" s="193">
        <v>0.3298611111111111</v>
      </c>
      <c r="D193" s="194">
        <f t="shared" si="3"/>
        <v>45</v>
      </c>
      <c r="E193" s="189" t="s">
        <v>1947</v>
      </c>
      <c r="F193" s="190"/>
      <c r="G193" s="189" t="s">
        <v>596</v>
      </c>
      <c r="H193" s="190" t="s">
        <v>513</v>
      </c>
      <c r="I193" s="190" t="s">
        <v>711</v>
      </c>
      <c r="J193" s="190" t="s">
        <v>481</v>
      </c>
    </row>
    <row r="194" spans="1:10" s="189" customFormat="1" hidden="1" x14ac:dyDescent="0.25">
      <c r="A194" s="195">
        <v>43934</v>
      </c>
      <c r="B194" s="116">
        <v>0.38541666666666669</v>
      </c>
      <c r="C194" s="193">
        <v>0.46527777777777773</v>
      </c>
      <c r="D194" s="194">
        <f t="shared" si="3"/>
        <v>114.99999999999991</v>
      </c>
      <c r="E194" s="189" t="s">
        <v>1948</v>
      </c>
      <c r="F194" s="190"/>
      <c r="G194" s="189" t="s">
        <v>1949</v>
      </c>
      <c r="H194" s="190" t="s">
        <v>498</v>
      </c>
      <c r="I194" s="190" t="s">
        <v>498</v>
      </c>
      <c r="J194" s="190" t="s">
        <v>481</v>
      </c>
    </row>
    <row r="195" spans="1:10" s="189" customFormat="1" hidden="1" x14ac:dyDescent="0.25">
      <c r="A195" s="195">
        <v>43934</v>
      </c>
      <c r="B195" s="116">
        <v>0.5</v>
      </c>
      <c r="C195" s="193">
        <v>0.54861111111111105</v>
      </c>
      <c r="D195" s="194">
        <f t="shared" si="3"/>
        <v>69.999999999999915</v>
      </c>
      <c r="E195" s="189" t="s">
        <v>1950</v>
      </c>
      <c r="F195" s="190"/>
      <c r="G195" s="189" t="s">
        <v>1949</v>
      </c>
      <c r="H195" s="190" t="s">
        <v>498</v>
      </c>
      <c r="I195" s="190" t="s">
        <v>498</v>
      </c>
      <c r="J195" s="190" t="s">
        <v>481</v>
      </c>
    </row>
    <row r="196" spans="1:10" s="189" customFormat="1" hidden="1" x14ac:dyDescent="0.25">
      <c r="A196" s="195">
        <v>43934</v>
      </c>
      <c r="B196" s="116">
        <v>0.79861111111111116</v>
      </c>
      <c r="C196" s="193">
        <v>0.81597222222222221</v>
      </c>
      <c r="D196" s="194">
        <f t="shared" si="3"/>
        <v>24.999999999999911</v>
      </c>
      <c r="E196" s="189" t="s">
        <v>1951</v>
      </c>
      <c r="F196" s="190"/>
      <c r="G196" s="189" t="s">
        <v>1896</v>
      </c>
      <c r="H196" s="190" t="s">
        <v>479</v>
      </c>
      <c r="I196" s="190" t="s">
        <v>489</v>
      </c>
      <c r="J196" s="190" t="s">
        <v>481</v>
      </c>
    </row>
    <row r="197" spans="1:10" s="189" customFormat="1" hidden="1" x14ac:dyDescent="0.25">
      <c r="A197" s="195">
        <v>43934</v>
      </c>
      <c r="B197" s="116">
        <v>0.9375</v>
      </c>
      <c r="C197" s="193">
        <v>0.95833333333333337</v>
      </c>
      <c r="D197" s="194">
        <f t="shared" si="3"/>
        <v>30.000000000000053</v>
      </c>
      <c r="E197" s="189" t="s">
        <v>1951</v>
      </c>
      <c r="F197" s="190"/>
      <c r="G197" s="189" t="s">
        <v>1896</v>
      </c>
      <c r="H197" s="190" t="s">
        <v>556</v>
      </c>
      <c r="I197" s="190" t="s">
        <v>489</v>
      </c>
      <c r="J197" s="190" t="s">
        <v>481</v>
      </c>
    </row>
    <row r="198" spans="1:10" s="189" customFormat="1" hidden="1" x14ac:dyDescent="0.25">
      <c r="A198" s="195">
        <v>43934</v>
      </c>
      <c r="B198" s="116">
        <v>0.81944444444444453</v>
      </c>
      <c r="C198" s="193">
        <v>0.83333333333333337</v>
      </c>
      <c r="D198" s="194">
        <f t="shared" si="3"/>
        <v>19.999999999999929</v>
      </c>
      <c r="E198" s="189" t="s">
        <v>1952</v>
      </c>
      <c r="F198" s="190"/>
      <c r="G198" s="189" t="s">
        <v>1896</v>
      </c>
      <c r="H198" s="190" t="s">
        <v>479</v>
      </c>
      <c r="I198" s="190" t="s">
        <v>489</v>
      </c>
      <c r="J198" s="190" t="s">
        <v>481</v>
      </c>
    </row>
    <row r="199" spans="1:10" s="189" customFormat="1" hidden="1" x14ac:dyDescent="0.25">
      <c r="A199" s="195">
        <v>43934</v>
      </c>
      <c r="B199" s="116">
        <v>0.95833333333333337</v>
      </c>
      <c r="C199" s="193">
        <v>0.97916666666666663</v>
      </c>
      <c r="D199" s="194">
        <f t="shared" si="3"/>
        <v>29.999999999999893</v>
      </c>
      <c r="E199" s="189" t="s">
        <v>1953</v>
      </c>
      <c r="F199" s="190"/>
      <c r="G199" s="189" t="s">
        <v>1896</v>
      </c>
      <c r="H199" s="190" t="s">
        <v>556</v>
      </c>
      <c r="I199" s="190" t="s">
        <v>489</v>
      </c>
      <c r="J199" s="190" t="s">
        <v>481</v>
      </c>
    </row>
    <row r="200" spans="1:10" s="189" customFormat="1" hidden="1" x14ac:dyDescent="0.25">
      <c r="A200" s="195">
        <v>43934</v>
      </c>
      <c r="B200" s="116">
        <v>1.3888888888888888E-2</v>
      </c>
      <c r="C200" s="193">
        <v>2.0833333333333332E-2</v>
      </c>
      <c r="D200" s="194">
        <f t="shared" si="3"/>
        <v>10</v>
      </c>
      <c r="E200" s="189" t="s">
        <v>1954</v>
      </c>
      <c r="F200" s="190"/>
      <c r="G200" s="189" t="s">
        <v>1896</v>
      </c>
      <c r="H200" s="190" t="s">
        <v>513</v>
      </c>
      <c r="I200" s="190" t="s">
        <v>553</v>
      </c>
      <c r="J200" s="190" t="s">
        <v>481</v>
      </c>
    </row>
    <row r="201" spans="1:10" s="189" customFormat="1" hidden="1" x14ac:dyDescent="0.25">
      <c r="A201" s="195">
        <v>43935</v>
      </c>
      <c r="B201" s="116">
        <v>0.29166666666666669</v>
      </c>
      <c r="C201" s="193">
        <v>0.41666666666666669</v>
      </c>
      <c r="D201" s="194">
        <f t="shared" ref="D201:D206" si="4">(IF(C201&gt;B201, C201-B201, 1-B201+C201))*24*60</f>
        <v>180</v>
      </c>
      <c r="E201" s="189" t="s">
        <v>1955</v>
      </c>
      <c r="F201" s="190"/>
      <c r="G201" s="189" t="s">
        <v>1956</v>
      </c>
      <c r="H201" s="190" t="s">
        <v>556</v>
      </c>
      <c r="I201" s="190" t="s">
        <v>489</v>
      </c>
      <c r="J201" s="190" t="s">
        <v>481</v>
      </c>
    </row>
    <row r="202" spans="1:10" s="189" customFormat="1" hidden="1" x14ac:dyDescent="0.25">
      <c r="A202" s="195">
        <v>43935</v>
      </c>
      <c r="B202" s="116">
        <v>0.43055555555555558</v>
      </c>
      <c r="C202" s="193">
        <v>0.45833333333333331</v>
      </c>
      <c r="D202" s="194">
        <f t="shared" si="4"/>
        <v>39.999999999999936</v>
      </c>
      <c r="E202" s="189" t="s">
        <v>759</v>
      </c>
      <c r="F202" s="190"/>
      <c r="G202" s="189" t="s">
        <v>992</v>
      </c>
      <c r="H202" s="190" t="s">
        <v>513</v>
      </c>
      <c r="I202" s="190" t="s">
        <v>550</v>
      </c>
      <c r="J202" s="190" t="s">
        <v>481</v>
      </c>
    </row>
    <row r="203" spans="1:10" s="189" customFormat="1" hidden="1" x14ac:dyDescent="0.25">
      <c r="A203" s="195">
        <v>43935</v>
      </c>
      <c r="B203" s="116">
        <v>0.625</v>
      </c>
      <c r="C203" s="193">
        <v>0.66666666666666663</v>
      </c>
      <c r="D203" s="194">
        <f t="shared" si="4"/>
        <v>59.999999999999943</v>
      </c>
      <c r="E203" s="189" t="s">
        <v>1957</v>
      </c>
      <c r="F203" s="190"/>
      <c r="G203" s="189" t="s">
        <v>609</v>
      </c>
      <c r="H203" s="190" t="s">
        <v>495</v>
      </c>
      <c r="I203" s="190" t="s">
        <v>489</v>
      </c>
      <c r="J203" s="190" t="s">
        <v>481</v>
      </c>
    </row>
    <row r="204" spans="1:10" s="189" customFormat="1" hidden="1" x14ac:dyDescent="0.25">
      <c r="A204" s="195">
        <v>43935</v>
      </c>
      <c r="B204" s="116">
        <v>0.66666666666666663</v>
      </c>
      <c r="C204" s="193">
        <v>0.67708333333333337</v>
      </c>
      <c r="D204" s="194">
        <f t="shared" si="4"/>
        <v>15.000000000000107</v>
      </c>
      <c r="E204" s="189" t="s">
        <v>1958</v>
      </c>
      <c r="F204" s="190"/>
      <c r="G204" s="189" t="s">
        <v>1564</v>
      </c>
      <c r="H204" s="190" t="s">
        <v>556</v>
      </c>
      <c r="I204" s="190" t="s">
        <v>489</v>
      </c>
      <c r="J204" s="190" t="s">
        <v>481</v>
      </c>
    </row>
    <row r="205" spans="1:10" s="189" customFormat="1" hidden="1" x14ac:dyDescent="0.25">
      <c r="A205" s="195">
        <v>43935</v>
      </c>
      <c r="B205" s="116">
        <v>0.6875</v>
      </c>
      <c r="C205" s="193">
        <v>0.70833333333333337</v>
      </c>
      <c r="D205" s="194">
        <f t="shared" si="4"/>
        <v>30.000000000000053</v>
      </c>
      <c r="E205" s="189" t="s">
        <v>635</v>
      </c>
      <c r="F205" s="190"/>
      <c r="G205" s="189" t="s">
        <v>1564</v>
      </c>
      <c r="H205" s="190" t="s">
        <v>513</v>
      </c>
      <c r="I205" s="190" t="s">
        <v>519</v>
      </c>
      <c r="J205" s="190" t="s">
        <v>481</v>
      </c>
    </row>
    <row r="206" spans="1:10" s="189" customFormat="1" hidden="1" x14ac:dyDescent="0.25">
      <c r="A206" s="195">
        <v>43935</v>
      </c>
      <c r="B206" s="116">
        <v>0.70833333333333337</v>
      </c>
      <c r="C206" s="193">
        <v>0.72916666666666663</v>
      </c>
      <c r="D206" s="194">
        <f t="shared" si="4"/>
        <v>29.999999999999893</v>
      </c>
      <c r="E206" s="189" t="s">
        <v>1959</v>
      </c>
      <c r="F206" s="190">
        <v>1</v>
      </c>
      <c r="G206" s="189" t="s">
        <v>1564</v>
      </c>
      <c r="H206" s="190" t="s">
        <v>556</v>
      </c>
      <c r="I206" s="190" t="s">
        <v>489</v>
      </c>
      <c r="J206" s="190" t="s">
        <v>481</v>
      </c>
    </row>
    <row r="207" spans="1:10" s="189" customFormat="1" hidden="1" x14ac:dyDescent="0.25">
      <c r="A207" s="195">
        <v>43935</v>
      </c>
      <c r="B207" s="116">
        <v>0.3125</v>
      </c>
      <c r="C207" s="193">
        <v>0.38194444444444442</v>
      </c>
      <c r="D207" s="194">
        <f t="shared" si="3"/>
        <v>99.999999999999972</v>
      </c>
      <c r="E207" s="189" t="s">
        <v>1960</v>
      </c>
      <c r="F207" s="190"/>
      <c r="G207" s="189" t="s">
        <v>625</v>
      </c>
      <c r="H207" s="190" t="s">
        <v>498</v>
      </c>
      <c r="I207" s="190" t="s">
        <v>568</v>
      </c>
      <c r="J207" s="190" t="s">
        <v>499</v>
      </c>
    </row>
    <row r="208" spans="1:10" s="189" customFormat="1" hidden="1" x14ac:dyDescent="0.25">
      <c r="A208" s="195">
        <v>43935</v>
      </c>
      <c r="B208" s="116">
        <v>0.2986111111111111</v>
      </c>
      <c r="C208" s="193">
        <v>0.4236111111111111</v>
      </c>
      <c r="D208" s="194">
        <f t="shared" si="3"/>
        <v>180</v>
      </c>
      <c r="E208" s="189" t="s">
        <v>1961</v>
      </c>
      <c r="F208" s="190"/>
      <c r="G208" s="189" t="s">
        <v>1041</v>
      </c>
      <c r="H208" s="190" t="s">
        <v>498</v>
      </c>
      <c r="I208" s="190" t="s">
        <v>568</v>
      </c>
      <c r="J208" s="190" t="s">
        <v>481</v>
      </c>
    </row>
    <row r="209" spans="1:10" s="189" customFormat="1" hidden="1" x14ac:dyDescent="0.25">
      <c r="A209" s="195">
        <v>43935</v>
      </c>
      <c r="B209" s="116">
        <v>0.4513888888888889</v>
      </c>
      <c r="C209" s="193">
        <v>0.47916666666666669</v>
      </c>
      <c r="D209" s="194">
        <f t="shared" si="3"/>
        <v>40.000000000000014</v>
      </c>
      <c r="E209" s="189" t="s">
        <v>1772</v>
      </c>
      <c r="F209" s="190"/>
      <c r="G209" s="189" t="s">
        <v>596</v>
      </c>
      <c r="H209" s="190" t="s">
        <v>498</v>
      </c>
      <c r="I209" s="190" t="s">
        <v>504</v>
      </c>
      <c r="J209" s="190" t="s">
        <v>1962</v>
      </c>
    </row>
    <row r="210" spans="1:10" s="189" customFormat="1" hidden="1" x14ac:dyDescent="0.25">
      <c r="A210" s="195">
        <v>43935</v>
      </c>
      <c r="B210" s="116">
        <v>0.44444444444444442</v>
      </c>
      <c r="C210" s="193">
        <v>0.45833333333333331</v>
      </c>
      <c r="D210" s="194">
        <f t="shared" si="3"/>
        <v>20.000000000000007</v>
      </c>
      <c r="E210" s="189" t="s">
        <v>1963</v>
      </c>
      <c r="F210" s="190"/>
      <c r="G210" s="189" t="s">
        <v>1074</v>
      </c>
      <c r="H210" s="190" t="s">
        <v>498</v>
      </c>
      <c r="I210" s="190" t="s">
        <v>498</v>
      </c>
      <c r="J210" s="190" t="s">
        <v>481</v>
      </c>
    </row>
    <row r="211" spans="1:10" s="189" customFormat="1" hidden="1" x14ac:dyDescent="0.25">
      <c r="A211" s="195">
        <v>43935</v>
      </c>
      <c r="B211" s="116">
        <v>0.61805555555555558</v>
      </c>
      <c r="C211" s="193">
        <v>0.65277777777777779</v>
      </c>
      <c r="D211" s="194">
        <f t="shared" si="3"/>
        <v>49.999999999999986</v>
      </c>
      <c r="E211" s="189" t="s">
        <v>1964</v>
      </c>
      <c r="F211" s="190"/>
      <c r="G211" s="189" t="s">
        <v>1284</v>
      </c>
      <c r="H211" s="190" t="s">
        <v>498</v>
      </c>
      <c r="I211" s="190" t="s">
        <v>498</v>
      </c>
      <c r="J211" s="190" t="s">
        <v>481</v>
      </c>
    </row>
    <row r="212" spans="1:10" s="189" customFormat="1" hidden="1" x14ac:dyDescent="0.25">
      <c r="A212" s="195">
        <v>43935</v>
      </c>
      <c r="B212" s="116">
        <v>0.52083333333333337</v>
      </c>
      <c r="C212" s="193">
        <v>0.54166666666666663</v>
      </c>
      <c r="D212" s="194">
        <f t="shared" si="3"/>
        <v>29.999999999999893</v>
      </c>
      <c r="E212" s="189" t="s">
        <v>1965</v>
      </c>
      <c r="F212" s="190"/>
      <c r="G212" s="189" t="s">
        <v>625</v>
      </c>
      <c r="H212" s="190" t="s">
        <v>498</v>
      </c>
      <c r="I212" s="190" t="s">
        <v>498</v>
      </c>
      <c r="J212" s="190" t="s">
        <v>481</v>
      </c>
    </row>
    <row r="213" spans="1:10" s="189" customFormat="1" hidden="1" x14ac:dyDescent="0.25">
      <c r="A213" s="195">
        <v>43935</v>
      </c>
      <c r="B213" s="116">
        <v>0.60416666666666663</v>
      </c>
      <c r="C213" s="193">
        <v>0.70833333333333337</v>
      </c>
      <c r="D213" s="194">
        <f t="shared" si="3"/>
        <v>150.00000000000011</v>
      </c>
      <c r="E213" s="189" t="s">
        <v>1966</v>
      </c>
      <c r="F213" s="190">
        <v>1</v>
      </c>
      <c r="G213" s="189" t="s">
        <v>640</v>
      </c>
      <c r="H213" s="190"/>
      <c r="I213" s="190"/>
      <c r="J213" s="190"/>
    </row>
    <row r="214" spans="1:10" s="189" customFormat="1" hidden="1" x14ac:dyDescent="0.25">
      <c r="A214" s="195">
        <v>43935</v>
      </c>
      <c r="B214" s="116">
        <v>0.76041666666666663</v>
      </c>
      <c r="C214" s="193">
        <v>0.77430555555555547</v>
      </c>
      <c r="D214" s="194">
        <f t="shared" si="3"/>
        <v>19.999999999999929</v>
      </c>
      <c r="E214" s="189" t="s">
        <v>1967</v>
      </c>
      <c r="F214" s="190">
        <v>1</v>
      </c>
      <c r="G214" s="189" t="s">
        <v>1896</v>
      </c>
      <c r="H214" s="190" t="s">
        <v>498</v>
      </c>
      <c r="I214" s="190" t="s">
        <v>498</v>
      </c>
      <c r="J214" s="190" t="s">
        <v>481</v>
      </c>
    </row>
    <row r="215" spans="1:10" s="189" customFormat="1" hidden="1" x14ac:dyDescent="0.25">
      <c r="A215" s="195">
        <v>43935</v>
      </c>
      <c r="B215" s="116">
        <v>6.25E-2</v>
      </c>
      <c r="C215" s="193">
        <v>7.6388888888888895E-2</v>
      </c>
      <c r="D215" s="194">
        <f t="shared" si="3"/>
        <v>20.000000000000007</v>
      </c>
      <c r="E215" s="189" t="s">
        <v>1968</v>
      </c>
      <c r="F215" s="190">
        <v>1</v>
      </c>
      <c r="G215" s="189" t="s">
        <v>1896</v>
      </c>
      <c r="H215" s="190" t="s">
        <v>498</v>
      </c>
      <c r="I215" s="190" t="s">
        <v>498</v>
      </c>
      <c r="J215" s="190" t="s">
        <v>481</v>
      </c>
    </row>
    <row r="216" spans="1:10" s="189" customFormat="1" hidden="1" x14ac:dyDescent="0.25">
      <c r="A216" s="195">
        <v>43935</v>
      </c>
      <c r="B216" s="116">
        <v>7.6388888888888895E-2</v>
      </c>
      <c r="C216" s="193">
        <v>9.0277777777777776E-2</v>
      </c>
      <c r="D216" s="194">
        <f t="shared" si="3"/>
        <v>19.999999999999989</v>
      </c>
      <c r="E216" s="189" t="s">
        <v>1969</v>
      </c>
      <c r="F216" s="190">
        <v>1</v>
      </c>
      <c r="G216" s="189" t="s">
        <v>1896</v>
      </c>
      <c r="H216" s="190" t="s">
        <v>498</v>
      </c>
      <c r="I216" s="190" t="s">
        <v>498</v>
      </c>
      <c r="J216" s="190" t="s">
        <v>481</v>
      </c>
    </row>
    <row r="217" spans="1:10" s="189" customFormat="1" hidden="1" x14ac:dyDescent="0.25">
      <c r="A217" s="195">
        <v>43935</v>
      </c>
      <c r="B217" s="116">
        <v>0.11458333333333333</v>
      </c>
      <c r="C217" s="193">
        <v>0.125</v>
      </c>
      <c r="D217" s="194">
        <f t="shared" si="3"/>
        <v>15.000000000000007</v>
      </c>
      <c r="E217" s="189" t="s">
        <v>1970</v>
      </c>
      <c r="F217" s="190"/>
      <c r="G217" s="189" t="s">
        <v>1896</v>
      </c>
      <c r="H217" s="190" t="s">
        <v>498</v>
      </c>
      <c r="I217" s="190" t="s">
        <v>498</v>
      </c>
      <c r="J217" s="190" t="s">
        <v>481</v>
      </c>
    </row>
    <row r="218" spans="1:10" s="189" customFormat="1" hidden="1" x14ac:dyDescent="0.25">
      <c r="A218" s="195">
        <v>43935</v>
      </c>
      <c r="B218" s="116">
        <v>0.14583333333333334</v>
      </c>
      <c r="C218" s="193">
        <v>0.15625</v>
      </c>
      <c r="D218" s="194">
        <f t="shared" si="3"/>
        <v>14.999999999999986</v>
      </c>
      <c r="E218" s="189" t="s">
        <v>1923</v>
      </c>
      <c r="F218" s="190">
        <v>1</v>
      </c>
      <c r="G218" s="189" t="s">
        <v>1896</v>
      </c>
      <c r="H218" s="190" t="s">
        <v>498</v>
      </c>
      <c r="I218" s="190" t="s">
        <v>498</v>
      </c>
      <c r="J218" s="190" t="s">
        <v>481</v>
      </c>
    </row>
    <row r="219" spans="1:10" s="189" customFormat="1" ht="30" hidden="1" x14ac:dyDescent="0.25">
      <c r="A219" s="195">
        <v>43936</v>
      </c>
      <c r="B219" s="116">
        <v>0.29166666666666669</v>
      </c>
      <c r="C219" s="193">
        <v>0.34722222222222227</v>
      </c>
      <c r="D219" s="194">
        <f t="shared" si="3"/>
        <v>80.000000000000028</v>
      </c>
      <c r="E219" s="189" t="s">
        <v>1971</v>
      </c>
      <c r="F219" s="190"/>
      <c r="G219" s="189" t="s">
        <v>1972</v>
      </c>
      <c r="H219" s="190" t="s">
        <v>556</v>
      </c>
      <c r="I219" s="190" t="s">
        <v>492</v>
      </c>
      <c r="J219" s="190" t="s">
        <v>481</v>
      </c>
    </row>
    <row r="220" spans="1:10" s="189" customFormat="1" hidden="1" x14ac:dyDescent="0.25">
      <c r="A220" s="195">
        <v>43936</v>
      </c>
      <c r="B220" s="116">
        <v>0.3611111111111111</v>
      </c>
      <c r="C220" s="193">
        <v>0.3888888888888889</v>
      </c>
      <c r="D220" s="194">
        <f t="shared" si="3"/>
        <v>40.000000000000014</v>
      </c>
      <c r="E220" s="189" t="s">
        <v>1973</v>
      </c>
      <c r="F220" s="190"/>
      <c r="G220" s="189" t="s">
        <v>1004</v>
      </c>
      <c r="H220" s="190" t="s">
        <v>479</v>
      </c>
      <c r="I220" s="190" t="s">
        <v>489</v>
      </c>
      <c r="J220" s="190" t="s">
        <v>481</v>
      </c>
    </row>
    <row r="221" spans="1:10" s="189" customFormat="1" hidden="1" x14ac:dyDescent="0.25">
      <c r="A221" s="195">
        <v>43936</v>
      </c>
      <c r="B221" s="116">
        <v>0.41666666666666669</v>
      </c>
      <c r="C221" s="193">
        <v>0.5625</v>
      </c>
      <c r="D221" s="194">
        <f t="shared" si="3"/>
        <v>209.99999999999997</v>
      </c>
      <c r="E221" s="189" t="s">
        <v>1974</v>
      </c>
      <c r="F221" s="190"/>
      <c r="G221" s="189" t="s">
        <v>1439</v>
      </c>
      <c r="H221" s="190" t="s">
        <v>495</v>
      </c>
      <c r="I221" s="190" t="s">
        <v>492</v>
      </c>
      <c r="J221" s="190" t="s">
        <v>481</v>
      </c>
    </row>
    <row r="222" spans="1:10" s="189" customFormat="1" ht="30" hidden="1" x14ac:dyDescent="0.25">
      <c r="A222" s="195">
        <v>43936</v>
      </c>
      <c r="B222" s="116">
        <v>0.40625</v>
      </c>
      <c r="C222" s="193">
        <v>0.66666666666666663</v>
      </c>
      <c r="D222" s="194">
        <f t="shared" si="3"/>
        <v>374.99999999999994</v>
      </c>
      <c r="E222" s="189" t="s">
        <v>1975</v>
      </c>
      <c r="F222" s="190">
        <v>1</v>
      </c>
      <c r="G222" s="189" t="s">
        <v>1976</v>
      </c>
      <c r="H222" s="190"/>
      <c r="I222" s="190"/>
      <c r="J222" s="190"/>
    </row>
    <row r="223" spans="1:10" s="189" customFormat="1" ht="30" hidden="1" x14ac:dyDescent="0.25">
      <c r="A223" s="195">
        <v>43936</v>
      </c>
      <c r="B223" s="116">
        <v>0.3125</v>
      </c>
      <c r="C223" s="193">
        <v>0.41666666666666669</v>
      </c>
      <c r="D223" s="194">
        <f t="shared" si="3"/>
        <v>150.00000000000003</v>
      </c>
      <c r="E223" s="189" t="s">
        <v>1977</v>
      </c>
      <c r="F223" s="190"/>
      <c r="G223" s="189" t="s">
        <v>941</v>
      </c>
      <c r="H223" s="190" t="s">
        <v>498</v>
      </c>
      <c r="I223" s="190" t="s">
        <v>498</v>
      </c>
      <c r="J223" s="190" t="s">
        <v>481</v>
      </c>
    </row>
    <row r="224" spans="1:10" s="189" customFormat="1" hidden="1" x14ac:dyDescent="0.25">
      <c r="A224" s="195">
        <v>43936</v>
      </c>
      <c r="B224" s="116">
        <v>0.46875</v>
      </c>
      <c r="C224" s="193">
        <v>0.4861111111111111</v>
      </c>
      <c r="D224" s="194">
        <f t="shared" si="3"/>
        <v>24.999999999999993</v>
      </c>
      <c r="E224" s="189" t="s">
        <v>1978</v>
      </c>
      <c r="F224" s="190"/>
      <c r="G224" s="189" t="s">
        <v>941</v>
      </c>
      <c r="H224" s="190" t="s">
        <v>498</v>
      </c>
      <c r="I224" s="190" t="s">
        <v>498</v>
      </c>
      <c r="J224" s="190" t="s">
        <v>481</v>
      </c>
    </row>
    <row r="225" spans="1:10" s="189" customFormat="1" hidden="1" x14ac:dyDescent="0.25">
      <c r="A225" s="195">
        <v>43936</v>
      </c>
      <c r="B225" s="116">
        <v>0.5</v>
      </c>
      <c r="C225" s="193">
        <v>0.54861111111111105</v>
      </c>
      <c r="D225" s="194">
        <f t="shared" si="3"/>
        <v>69.999999999999915</v>
      </c>
      <c r="E225" s="189" t="s">
        <v>1979</v>
      </c>
      <c r="F225" s="190"/>
      <c r="G225" s="189" t="s">
        <v>720</v>
      </c>
      <c r="H225" s="190" t="s">
        <v>498</v>
      </c>
      <c r="I225" s="190" t="s">
        <v>498</v>
      </c>
      <c r="J225" s="190" t="s">
        <v>481</v>
      </c>
    </row>
    <row r="226" spans="1:10" s="189" customFormat="1" hidden="1" x14ac:dyDescent="0.25">
      <c r="A226" s="195">
        <v>43936</v>
      </c>
      <c r="B226" s="116">
        <v>0.3125</v>
      </c>
      <c r="C226" s="193">
        <v>0.375</v>
      </c>
      <c r="D226" s="194">
        <f t="shared" si="3"/>
        <v>90</v>
      </c>
      <c r="E226" s="189" t="s">
        <v>1980</v>
      </c>
      <c r="F226" s="190">
        <v>1</v>
      </c>
      <c r="G226" s="189" t="s">
        <v>1547</v>
      </c>
      <c r="H226" s="190" t="s">
        <v>498</v>
      </c>
      <c r="I226" s="190" t="s">
        <v>498</v>
      </c>
      <c r="J226" s="190" t="s">
        <v>481</v>
      </c>
    </row>
    <row r="227" spans="1:10" s="189" customFormat="1" hidden="1" x14ac:dyDescent="0.25">
      <c r="A227" s="195">
        <v>43936</v>
      </c>
      <c r="B227" s="116">
        <v>0.64583333333333337</v>
      </c>
      <c r="C227" s="193">
        <v>0.66666666666666663</v>
      </c>
      <c r="D227" s="194">
        <f t="shared" si="3"/>
        <v>29.999999999999893</v>
      </c>
      <c r="E227" s="189" t="s">
        <v>1981</v>
      </c>
      <c r="F227" s="190"/>
      <c r="G227" s="189" t="s">
        <v>625</v>
      </c>
      <c r="H227" s="190" t="s">
        <v>498</v>
      </c>
      <c r="I227" s="190" t="s">
        <v>498</v>
      </c>
      <c r="J227" s="190" t="s">
        <v>481</v>
      </c>
    </row>
    <row r="228" spans="1:10" s="189" customFormat="1" hidden="1" x14ac:dyDescent="0.25">
      <c r="A228" s="195">
        <v>43936</v>
      </c>
      <c r="B228" s="116">
        <v>0.54166666666666663</v>
      </c>
      <c r="C228" s="193">
        <v>0.55902777777777779</v>
      </c>
      <c r="D228" s="194">
        <f t="shared" si="3"/>
        <v>25.000000000000071</v>
      </c>
      <c r="E228" s="189" t="s">
        <v>1982</v>
      </c>
      <c r="F228" s="190"/>
      <c r="G228" s="189" t="s">
        <v>1041</v>
      </c>
      <c r="H228" s="190" t="s">
        <v>498</v>
      </c>
      <c r="I228" s="190" t="s">
        <v>498</v>
      </c>
      <c r="J228" s="190" t="s">
        <v>481</v>
      </c>
    </row>
    <row r="229" spans="1:10" s="189" customFormat="1" hidden="1" x14ac:dyDescent="0.25">
      <c r="A229" s="195">
        <v>43936</v>
      </c>
      <c r="B229" s="116">
        <v>0.77083333333333337</v>
      </c>
      <c r="C229" s="193">
        <v>0.79166666666666663</v>
      </c>
      <c r="D229" s="194">
        <f t="shared" si="3"/>
        <v>29.999999999999893</v>
      </c>
      <c r="E229" s="189" t="s">
        <v>1983</v>
      </c>
      <c r="F229" s="190"/>
      <c r="G229" s="189" t="s">
        <v>1896</v>
      </c>
      <c r="H229" s="190" t="s">
        <v>484</v>
      </c>
      <c r="I229" s="190" t="s">
        <v>489</v>
      </c>
      <c r="J229" s="190" t="s">
        <v>481</v>
      </c>
    </row>
    <row r="230" spans="1:10" s="189" customFormat="1" hidden="1" x14ac:dyDescent="0.25">
      <c r="A230" s="195">
        <v>43936</v>
      </c>
      <c r="B230" s="116">
        <v>0.79166666666666663</v>
      </c>
      <c r="C230" s="193">
        <v>0.80555555555555547</v>
      </c>
      <c r="D230" s="194">
        <f t="shared" si="3"/>
        <v>19.999999999999929</v>
      </c>
      <c r="E230" s="189" t="s">
        <v>1984</v>
      </c>
      <c r="F230" s="190"/>
      <c r="G230" s="189" t="s">
        <v>1896</v>
      </c>
      <c r="H230" s="190" t="s">
        <v>513</v>
      </c>
      <c r="I230" s="190" t="s">
        <v>582</v>
      </c>
      <c r="J230" s="190" t="s">
        <v>481</v>
      </c>
    </row>
    <row r="231" spans="1:10" s="189" customFormat="1" hidden="1" x14ac:dyDescent="0.25">
      <c r="A231" s="195">
        <v>43936</v>
      </c>
      <c r="B231" s="116">
        <v>0.91666666666666663</v>
      </c>
      <c r="C231" s="193">
        <v>0.93055555555555547</v>
      </c>
      <c r="D231" s="194">
        <f t="shared" si="3"/>
        <v>19.999999999999929</v>
      </c>
      <c r="E231" s="189" t="s">
        <v>1985</v>
      </c>
      <c r="F231" s="190"/>
      <c r="G231" s="189" t="s">
        <v>1896</v>
      </c>
      <c r="H231" s="190" t="s">
        <v>479</v>
      </c>
      <c r="I231" s="190" t="s">
        <v>492</v>
      </c>
      <c r="J231" s="190" t="s">
        <v>481</v>
      </c>
    </row>
    <row r="232" spans="1:10" s="189" customFormat="1" hidden="1" x14ac:dyDescent="0.25">
      <c r="A232" s="195">
        <v>43936</v>
      </c>
      <c r="B232" s="116">
        <v>8.3333333333333329E-2</v>
      </c>
      <c r="C232" s="193">
        <v>0.1076388888888889</v>
      </c>
      <c r="D232" s="194">
        <f t="shared" si="3"/>
        <v>35.000000000000014</v>
      </c>
      <c r="E232" s="189" t="s">
        <v>675</v>
      </c>
      <c r="F232" s="190">
        <v>1</v>
      </c>
      <c r="G232" s="189" t="s">
        <v>1896</v>
      </c>
      <c r="H232" s="190" t="s">
        <v>513</v>
      </c>
      <c r="I232" s="190" t="s">
        <v>519</v>
      </c>
      <c r="J232" s="190" t="s">
        <v>481</v>
      </c>
    </row>
    <row r="233" spans="1:10" s="189" customFormat="1" ht="30" hidden="1" x14ac:dyDescent="0.25">
      <c r="A233" s="195">
        <v>43937</v>
      </c>
      <c r="B233" s="116">
        <v>0.41666666666666669</v>
      </c>
      <c r="C233" s="193">
        <v>0.58333333333333337</v>
      </c>
      <c r="D233" s="194">
        <f t="shared" si="3"/>
        <v>240</v>
      </c>
      <c r="E233" s="189" t="s">
        <v>1986</v>
      </c>
      <c r="F233" s="190"/>
      <c r="G233" s="189" t="s">
        <v>1987</v>
      </c>
      <c r="H233" s="190" t="s">
        <v>556</v>
      </c>
      <c r="I233" s="190" t="s">
        <v>489</v>
      </c>
      <c r="J233" s="190" t="s">
        <v>481</v>
      </c>
    </row>
    <row r="234" spans="1:10" s="189" customFormat="1" hidden="1" x14ac:dyDescent="0.25">
      <c r="A234" s="195">
        <v>43937</v>
      </c>
      <c r="B234" s="116">
        <v>0.60416666666666663</v>
      </c>
      <c r="C234" s="193">
        <v>0.61111111111111105</v>
      </c>
      <c r="D234" s="194">
        <f t="shared" si="3"/>
        <v>9.9999999999999645</v>
      </c>
      <c r="E234" s="189" t="s">
        <v>1988</v>
      </c>
      <c r="F234" s="190"/>
      <c r="G234" s="189" t="s">
        <v>1989</v>
      </c>
      <c r="H234" s="190" t="s">
        <v>484</v>
      </c>
      <c r="I234" s="190" t="s">
        <v>489</v>
      </c>
      <c r="J234" s="190" t="s">
        <v>481</v>
      </c>
    </row>
    <row r="235" spans="1:10" s="189" customFormat="1" hidden="1" x14ac:dyDescent="0.25">
      <c r="A235" s="195">
        <v>43937</v>
      </c>
      <c r="B235" s="116">
        <v>0.61805555555555558</v>
      </c>
      <c r="C235" s="193">
        <v>0.625</v>
      </c>
      <c r="D235" s="194">
        <f t="shared" si="3"/>
        <v>9.9999999999999645</v>
      </c>
      <c r="E235" s="189" t="s">
        <v>1990</v>
      </c>
      <c r="F235" s="190">
        <v>1</v>
      </c>
      <c r="G235" s="189" t="s">
        <v>1887</v>
      </c>
      <c r="H235" s="190" t="s">
        <v>513</v>
      </c>
      <c r="I235" s="190" t="s">
        <v>550</v>
      </c>
      <c r="J235" s="190" t="s">
        <v>481</v>
      </c>
    </row>
    <row r="236" spans="1:10" s="189" customFormat="1" hidden="1" x14ac:dyDescent="0.25">
      <c r="A236" s="195">
        <v>43937</v>
      </c>
      <c r="B236" s="116">
        <v>0.61805555555555558</v>
      </c>
      <c r="C236" s="193">
        <v>0.625</v>
      </c>
      <c r="D236" s="194">
        <f t="shared" si="3"/>
        <v>9.9999999999999645</v>
      </c>
      <c r="E236" s="189" t="s">
        <v>1991</v>
      </c>
      <c r="F236" s="190">
        <v>1</v>
      </c>
      <c r="G236" s="189" t="s">
        <v>978</v>
      </c>
      <c r="H236" s="190" t="s">
        <v>513</v>
      </c>
      <c r="I236" s="190" t="s">
        <v>519</v>
      </c>
      <c r="J236" s="190" t="s">
        <v>481</v>
      </c>
    </row>
    <row r="237" spans="1:10" s="189" customFormat="1" hidden="1" x14ac:dyDescent="0.25">
      <c r="A237" s="195">
        <v>43937</v>
      </c>
      <c r="B237" s="116">
        <v>0.66666666666666663</v>
      </c>
      <c r="C237" s="193">
        <v>0.70833333333333337</v>
      </c>
      <c r="D237" s="194">
        <f t="shared" si="3"/>
        <v>60.000000000000107</v>
      </c>
      <c r="E237" s="189" t="s">
        <v>1992</v>
      </c>
      <c r="F237" s="190"/>
      <c r="G237" s="189" t="s">
        <v>865</v>
      </c>
      <c r="H237" s="190" t="s">
        <v>513</v>
      </c>
      <c r="I237" s="190" t="s">
        <v>514</v>
      </c>
      <c r="J237" s="190" t="s">
        <v>481</v>
      </c>
    </row>
    <row r="238" spans="1:10" s="189" customFormat="1" hidden="1" x14ac:dyDescent="0.25">
      <c r="A238" s="195">
        <v>43937</v>
      </c>
      <c r="B238" s="116">
        <v>0.31944444444444448</v>
      </c>
      <c r="C238" s="193">
        <v>0.3298611111111111</v>
      </c>
      <c r="D238" s="194">
        <f t="shared" si="3"/>
        <v>14.999999999999947</v>
      </c>
      <c r="E238" s="189" t="s">
        <v>1014</v>
      </c>
      <c r="F238" s="190"/>
      <c r="G238" s="189" t="s">
        <v>596</v>
      </c>
      <c r="H238" s="190" t="s">
        <v>513</v>
      </c>
      <c r="I238" s="190" t="s">
        <v>514</v>
      </c>
      <c r="J238" s="190" t="s">
        <v>427</v>
      </c>
    </row>
    <row r="239" spans="1:10" s="189" customFormat="1" x14ac:dyDescent="0.25">
      <c r="A239" s="195">
        <v>43937</v>
      </c>
      <c r="B239" s="116">
        <v>0.50694444444444442</v>
      </c>
      <c r="C239" s="193">
        <v>0.51736111111111105</v>
      </c>
      <c r="D239" s="194">
        <f t="shared" si="3"/>
        <v>14.999999999999947</v>
      </c>
      <c r="E239" s="189" t="s">
        <v>1993</v>
      </c>
      <c r="F239" s="190"/>
      <c r="G239" s="189" t="s">
        <v>596</v>
      </c>
      <c r="H239" s="190" t="s">
        <v>507</v>
      </c>
      <c r="I239" s="190" t="s">
        <v>633</v>
      </c>
      <c r="J239" s="190" t="s">
        <v>481</v>
      </c>
    </row>
    <row r="240" spans="1:10" s="189" customFormat="1" hidden="1" x14ac:dyDescent="0.25">
      <c r="A240" s="195">
        <v>43937</v>
      </c>
      <c r="B240" s="116">
        <v>0.39583333333333331</v>
      </c>
      <c r="C240" s="193">
        <v>0.5625</v>
      </c>
      <c r="D240" s="194">
        <f t="shared" si="3"/>
        <v>240</v>
      </c>
      <c r="E240" s="189" t="s">
        <v>1994</v>
      </c>
      <c r="F240" s="190"/>
      <c r="G240" s="189" t="s">
        <v>596</v>
      </c>
      <c r="H240" s="190"/>
      <c r="I240" s="190"/>
      <c r="J240" s="190"/>
    </row>
    <row r="241" spans="1:10" s="189" customFormat="1" hidden="1" x14ac:dyDescent="0.25">
      <c r="A241" s="195">
        <v>43937</v>
      </c>
      <c r="B241" s="116">
        <v>0.65625</v>
      </c>
      <c r="C241" s="193">
        <v>0.67708333333333337</v>
      </c>
      <c r="D241" s="194">
        <f t="shared" si="3"/>
        <v>30.000000000000053</v>
      </c>
      <c r="E241" s="189" t="s">
        <v>1995</v>
      </c>
      <c r="F241" s="190">
        <v>1</v>
      </c>
      <c r="G241" s="189" t="s">
        <v>774</v>
      </c>
      <c r="H241" s="190" t="s">
        <v>498</v>
      </c>
      <c r="I241" s="190" t="s">
        <v>498</v>
      </c>
      <c r="J241" s="190" t="s">
        <v>481</v>
      </c>
    </row>
    <row r="242" spans="1:10" s="189" customFormat="1" ht="30" hidden="1" x14ac:dyDescent="0.25">
      <c r="A242" s="195">
        <v>43937</v>
      </c>
      <c r="B242" s="116">
        <v>0.375</v>
      </c>
      <c r="C242" s="193">
        <v>0.54166666666666663</v>
      </c>
      <c r="D242" s="194">
        <f t="shared" si="3"/>
        <v>239.99999999999994</v>
      </c>
      <c r="E242" s="189" t="s">
        <v>1996</v>
      </c>
      <c r="F242" s="190"/>
      <c r="G242" s="189" t="s">
        <v>1204</v>
      </c>
      <c r="H242" s="190" t="s">
        <v>507</v>
      </c>
      <c r="I242" s="190" t="s">
        <v>531</v>
      </c>
      <c r="J242" s="190" t="s">
        <v>481</v>
      </c>
    </row>
    <row r="243" spans="1:10" s="189" customFormat="1" hidden="1" x14ac:dyDescent="0.25">
      <c r="A243" s="195">
        <v>43937</v>
      </c>
      <c r="B243" s="116">
        <v>0.79861111111111116</v>
      </c>
      <c r="C243" s="193">
        <v>0.80902777777777779</v>
      </c>
      <c r="D243" s="194">
        <f t="shared" si="3"/>
        <v>14.999999999999947</v>
      </c>
      <c r="E243" s="189" t="s">
        <v>1997</v>
      </c>
      <c r="F243" s="190"/>
      <c r="G243" s="189" t="s">
        <v>1896</v>
      </c>
      <c r="H243" s="190" t="s">
        <v>556</v>
      </c>
      <c r="I243" s="190" t="s">
        <v>489</v>
      </c>
      <c r="J243" s="190" t="s">
        <v>481</v>
      </c>
    </row>
    <row r="244" spans="1:10" s="189" customFormat="1" hidden="1" x14ac:dyDescent="0.25">
      <c r="A244" s="195">
        <v>43937</v>
      </c>
      <c r="B244" s="116">
        <v>0.97222222222222221</v>
      </c>
      <c r="C244" s="193">
        <v>0.98263888888888884</v>
      </c>
      <c r="D244" s="194">
        <f t="shared" si="3"/>
        <v>14.999999999999947</v>
      </c>
      <c r="E244" s="189" t="s">
        <v>1998</v>
      </c>
      <c r="F244" s="190">
        <v>1</v>
      </c>
      <c r="G244" s="189" t="s">
        <v>1896</v>
      </c>
      <c r="H244" s="190" t="s">
        <v>479</v>
      </c>
      <c r="I244" s="190" t="s">
        <v>489</v>
      </c>
      <c r="J244" s="190" t="s">
        <v>481</v>
      </c>
    </row>
    <row r="245" spans="1:10" s="189" customFormat="1" hidden="1" x14ac:dyDescent="0.25">
      <c r="A245" s="195">
        <v>43937</v>
      </c>
      <c r="B245" s="116">
        <v>4.1666666666666664E-2</v>
      </c>
      <c r="C245" s="193">
        <v>5.9027777777777783E-2</v>
      </c>
      <c r="D245" s="194">
        <f t="shared" si="3"/>
        <v>25.000000000000011</v>
      </c>
      <c r="E245" s="189" t="s">
        <v>1999</v>
      </c>
      <c r="F245" s="190">
        <v>1</v>
      </c>
      <c r="G245" s="189" t="s">
        <v>1896</v>
      </c>
      <c r="H245" s="190" t="s">
        <v>498</v>
      </c>
      <c r="I245" s="190" t="s">
        <v>498</v>
      </c>
      <c r="J245" s="190" t="s">
        <v>481</v>
      </c>
    </row>
    <row r="246" spans="1:10" s="189" customFormat="1" hidden="1" x14ac:dyDescent="0.25">
      <c r="A246" s="195">
        <v>43937</v>
      </c>
      <c r="B246" s="116">
        <v>0.125</v>
      </c>
      <c r="C246" s="193">
        <v>0.1388888888888889</v>
      </c>
      <c r="D246" s="194">
        <f t="shared" si="3"/>
        <v>20.000000000000007</v>
      </c>
      <c r="E246" s="189" t="s">
        <v>2000</v>
      </c>
      <c r="F246" s="190">
        <v>1</v>
      </c>
      <c r="G246" s="189" t="s">
        <v>1896</v>
      </c>
      <c r="H246" s="190" t="s">
        <v>498</v>
      </c>
      <c r="I246" s="190" t="s">
        <v>498</v>
      </c>
      <c r="J246" s="190" t="s">
        <v>481</v>
      </c>
    </row>
    <row r="247" spans="1:10" s="189" customFormat="1" hidden="1" x14ac:dyDescent="0.25">
      <c r="A247" s="195">
        <v>43938</v>
      </c>
      <c r="B247" s="116">
        <v>0.39583333333333331</v>
      </c>
      <c r="C247" s="193">
        <v>0.5625</v>
      </c>
      <c r="D247" s="194">
        <f t="shared" si="3"/>
        <v>240</v>
      </c>
      <c r="E247" s="189" t="s">
        <v>2001</v>
      </c>
      <c r="F247" s="190"/>
      <c r="G247" s="189" t="s">
        <v>1348</v>
      </c>
      <c r="H247" s="190" t="s">
        <v>484</v>
      </c>
      <c r="I247" s="190" t="s">
        <v>489</v>
      </c>
      <c r="J247" s="190" t="s">
        <v>481</v>
      </c>
    </row>
    <row r="248" spans="1:10" s="189" customFormat="1" hidden="1" x14ac:dyDescent="0.25">
      <c r="A248" s="195">
        <v>43938</v>
      </c>
      <c r="B248" s="116">
        <v>0.41666666666666669</v>
      </c>
      <c r="C248" s="193">
        <v>0.58333333333333337</v>
      </c>
      <c r="D248" s="194">
        <f t="shared" si="3"/>
        <v>240</v>
      </c>
      <c r="E248" s="189" t="s">
        <v>2002</v>
      </c>
      <c r="F248" s="190"/>
      <c r="G248" s="189" t="s">
        <v>1439</v>
      </c>
      <c r="H248" s="190" t="s">
        <v>479</v>
      </c>
      <c r="I248" s="190" t="s">
        <v>492</v>
      </c>
      <c r="J248" s="190" t="s">
        <v>499</v>
      </c>
    </row>
    <row r="249" spans="1:10" s="189" customFormat="1" ht="30" hidden="1" x14ac:dyDescent="0.25">
      <c r="A249" s="195">
        <v>43938</v>
      </c>
      <c r="B249" s="116">
        <v>0.29166666666666669</v>
      </c>
      <c r="C249" s="193">
        <v>0.33333333333333331</v>
      </c>
      <c r="D249" s="194">
        <f t="shared" si="3"/>
        <v>59.999999999999943</v>
      </c>
      <c r="E249" s="189" t="s">
        <v>2003</v>
      </c>
      <c r="F249" s="190"/>
      <c r="G249" s="189" t="s">
        <v>2004</v>
      </c>
      <c r="H249" s="190" t="s">
        <v>484</v>
      </c>
      <c r="I249" s="190" t="s">
        <v>480</v>
      </c>
      <c r="J249" s="190" t="s">
        <v>481</v>
      </c>
    </row>
    <row r="250" spans="1:10" s="189" customFormat="1" hidden="1" x14ac:dyDescent="0.25">
      <c r="A250" s="195">
        <v>43938</v>
      </c>
      <c r="B250" s="116">
        <v>0.60416666666666663</v>
      </c>
      <c r="C250" s="193">
        <v>0.64583333333333337</v>
      </c>
      <c r="D250" s="194">
        <f t="shared" si="3"/>
        <v>60.000000000000107</v>
      </c>
      <c r="E250" s="189" t="s">
        <v>2005</v>
      </c>
      <c r="F250" s="190"/>
      <c r="G250" s="189" t="s">
        <v>933</v>
      </c>
      <c r="H250" s="190" t="s">
        <v>479</v>
      </c>
      <c r="I250" s="190" t="s">
        <v>492</v>
      </c>
      <c r="J250" s="190" t="s">
        <v>481</v>
      </c>
    </row>
    <row r="251" spans="1:10" s="189" customFormat="1" hidden="1" x14ac:dyDescent="0.25">
      <c r="A251" s="195">
        <v>43938</v>
      </c>
      <c r="B251" s="116">
        <v>0.66666666666666663</v>
      </c>
      <c r="C251" s="193">
        <v>0.68055555555555547</v>
      </c>
      <c r="D251" s="194">
        <f t="shared" si="3"/>
        <v>19.999999999999929</v>
      </c>
      <c r="E251" s="189" t="s">
        <v>2006</v>
      </c>
      <c r="F251" s="190"/>
      <c r="G251" s="189" t="s">
        <v>1348</v>
      </c>
      <c r="H251" s="190" t="s">
        <v>484</v>
      </c>
      <c r="I251" s="190" t="s">
        <v>480</v>
      </c>
      <c r="J251" s="190" t="s">
        <v>481</v>
      </c>
    </row>
    <row r="252" spans="1:10" s="189" customFormat="1" hidden="1" x14ac:dyDescent="0.25">
      <c r="A252" s="195">
        <v>43938</v>
      </c>
      <c r="B252" s="116">
        <v>0.69444444444444453</v>
      </c>
      <c r="C252" s="193">
        <v>0.70833333333333337</v>
      </c>
      <c r="D252" s="194">
        <f t="shared" si="3"/>
        <v>19.999999999999929</v>
      </c>
      <c r="E252" s="189" t="s">
        <v>2007</v>
      </c>
      <c r="F252" s="190"/>
      <c r="G252" s="189" t="s">
        <v>2008</v>
      </c>
      <c r="H252" s="190" t="s">
        <v>513</v>
      </c>
      <c r="I252" s="190" t="s">
        <v>582</v>
      </c>
      <c r="J252" s="190" t="s">
        <v>481</v>
      </c>
    </row>
    <row r="253" spans="1:10" s="189" customFormat="1" hidden="1" x14ac:dyDescent="0.25">
      <c r="A253" s="195">
        <v>43938</v>
      </c>
      <c r="B253" s="116">
        <v>0.35416666666666669</v>
      </c>
      <c r="C253" s="193">
        <v>0.5</v>
      </c>
      <c r="D253" s="194">
        <f t="shared" si="3"/>
        <v>209.99999999999997</v>
      </c>
      <c r="E253" s="189" t="s">
        <v>2009</v>
      </c>
      <c r="F253" s="190"/>
      <c r="G253" s="189" t="s">
        <v>941</v>
      </c>
      <c r="H253" s="190" t="s">
        <v>498</v>
      </c>
      <c r="I253" s="190" t="s">
        <v>498</v>
      </c>
      <c r="J253" s="190" t="s">
        <v>481</v>
      </c>
    </row>
    <row r="254" spans="1:10" s="189" customFormat="1" x14ac:dyDescent="0.25">
      <c r="A254" s="195">
        <v>43938</v>
      </c>
      <c r="B254" s="116">
        <v>0.45833333333333331</v>
      </c>
      <c r="C254" s="193">
        <v>0.54166666666666663</v>
      </c>
      <c r="D254" s="194">
        <f t="shared" si="3"/>
        <v>119.99999999999997</v>
      </c>
      <c r="E254" s="189" t="s">
        <v>2010</v>
      </c>
      <c r="F254" s="190"/>
      <c r="G254" s="189" t="s">
        <v>941</v>
      </c>
      <c r="H254" s="190" t="s">
        <v>507</v>
      </c>
      <c r="I254" s="190" t="s">
        <v>633</v>
      </c>
      <c r="J254" s="190" t="s">
        <v>499</v>
      </c>
    </row>
    <row r="255" spans="1:10" s="189" customFormat="1" ht="30" hidden="1" x14ac:dyDescent="0.25">
      <c r="A255" s="195">
        <v>43938</v>
      </c>
      <c r="B255" s="116">
        <v>0.59027777777777779</v>
      </c>
      <c r="C255" s="193">
        <v>0.72222222222222221</v>
      </c>
      <c r="D255" s="194">
        <f t="shared" si="3"/>
        <v>189.99999999999997</v>
      </c>
      <c r="E255" s="189" t="s">
        <v>2011</v>
      </c>
      <c r="F255" s="190">
        <v>1</v>
      </c>
      <c r="G255" s="189" t="s">
        <v>2012</v>
      </c>
      <c r="H255" s="190" t="s">
        <v>498</v>
      </c>
      <c r="I255" s="190" t="s">
        <v>498</v>
      </c>
      <c r="J255" s="190" t="s">
        <v>481</v>
      </c>
    </row>
    <row r="256" spans="1:10" s="189" customFormat="1" hidden="1" x14ac:dyDescent="0.25">
      <c r="A256" s="195">
        <v>43938</v>
      </c>
      <c r="B256" s="116">
        <v>0.79166666666666663</v>
      </c>
      <c r="C256" s="193">
        <v>0.89583333333333337</v>
      </c>
      <c r="D256" s="194">
        <f t="shared" si="3"/>
        <v>150.00000000000011</v>
      </c>
      <c r="E256" s="189" t="s">
        <v>2013</v>
      </c>
      <c r="F256" s="190"/>
      <c r="G256" s="189" t="s">
        <v>1896</v>
      </c>
      <c r="H256" s="190" t="s">
        <v>484</v>
      </c>
      <c r="I256" s="190" t="s">
        <v>489</v>
      </c>
      <c r="J256" s="190" t="s">
        <v>499</v>
      </c>
    </row>
    <row r="257" spans="1:10" s="189" customFormat="1" hidden="1" x14ac:dyDescent="0.25">
      <c r="A257" s="195">
        <v>43938</v>
      </c>
      <c r="B257" s="116">
        <v>0.9375</v>
      </c>
      <c r="C257" s="193">
        <v>8.3333333333333329E-2</v>
      </c>
      <c r="D257" s="194">
        <f t="shared" si="3"/>
        <v>209.99999999999997</v>
      </c>
      <c r="E257" s="189" t="s">
        <v>1566</v>
      </c>
      <c r="F257" s="190"/>
      <c r="G257" s="189" t="s">
        <v>1896</v>
      </c>
      <c r="H257" s="190" t="s">
        <v>479</v>
      </c>
      <c r="I257" s="190" t="s">
        <v>492</v>
      </c>
      <c r="J257" s="190" t="s">
        <v>499</v>
      </c>
    </row>
    <row r="258" spans="1:10" s="189" customFormat="1" hidden="1" x14ac:dyDescent="0.25">
      <c r="A258" s="195">
        <v>43939</v>
      </c>
      <c r="B258" s="116">
        <v>0.375</v>
      </c>
      <c r="C258" s="193">
        <v>0.54166666666666663</v>
      </c>
      <c r="D258" s="194">
        <f t="shared" si="3"/>
        <v>239.99999999999994</v>
      </c>
      <c r="E258" s="189" t="s">
        <v>2014</v>
      </c>
      <c r="F258" s="190"/>
      <c r="G258" s="189" t="s">
        <v>2015</v>
      </c>
      <c r="H258" s="190" t="s">
        <v>556</v>
      </c>
      <c r="I258" s="190" t="s">
        <v>489</v>
      </c>
      <c r="J258" s="190" t="s">
        <v>499</v>
      </c>
    </row>
    <row r="259" spans="1:10" s="189" customFormat="1" hidden="1" x14ac:dyDescent="0.25">
      <c r="A259" s="195">
        <v>43939</v>
      </c>
      <c r="B259" s="116">
        <v>0.375</v>
      </c>
      <c r="C259" s="193">
        <v>0.41666666666666669</v>
      </c>
      <c r="D259" s="194">
        <f t="shared" si="3"/>
        <v>60.000000000000028</v>
      </c>
      <c r="E259" s="189" t="s">
        <v>2016</v>
      </c>
      <c r="F259" s="190"/>
      <c r="G259" s="189" t="s">
        <v>865</v>
      </c>
      <c r="H259" s="190" t="s">
        <v>556</v>
      </c>
      <c r="I259" s="190" t="s">
        <v>492</v>
      </c>
      <c r="J259" s="190" t="s">
        <v>481</v>
      </c>
    </row>
    <row r="260" spans="1:10" s="189" customFormat="1" hidden="1" x14ac:dyDescent="0.25">
      <c r="A260" s="195">
        <v>43939</v>
      </c>
      <c r="B260" s="116">
        <v>0.41666666666666669</v>
      </c>
      <c r="C260" s="193">
        <v>0.45833333333333331</v>
      </c>
      <c r="D260" s="194">
        <f t="shared" si="3"/>
        <v>59.999999999999943</v>
      </c>
      <c r="E260" s="189" t="s">
        <v>2017</v>
      </c>
      <c r="F260" s="190"/>
      <c r="G260" s="189" t="s">
        <v>865</v>
      </c>
      <c r="H260" s="190" t="s">
        <v>556</v>
      </c>
      <c r="I260" s="190" t="s">
        <v>492</v>
      </c>
      <c r="J260" s="190" t="s">
        <v>481</v>
      </c>
    </row>
    <row r="261" spans="1:10" s="189" customFormat="1" hidden="1" x14ac:dyDescent="0.25">
      <c r="A261" s="195">
        <v>43939</v>
      </c>
      <c r="B261" s="116">
        <v>0.35416666666666669</v>
      </c>
      <c r="C261" s="193">
        <v>0.39583333333333331</v>
      </c>
      <c r="D261" s="194">
        <f t="shared" si="3"/>
        <v>59.999999999999943</v>
      </c>
      <c r="E261" s="189" t="s">
        <v>2018</v>
      </c>
      <c r="F261" s="190"/>
      <c r="G261" s="189" t="s">
        <v>2019</v>
      </c>
      <c r="H261" s="190"/>
      <c r="I261" s="190"/>
      <c r="J261" s="190"/>
    </row>
    <row r="262" spans="1:10" s="189" customFormat="1" hidden="1" x14ac:dyDescent="0.25">
      <c r="A262" s="195">
        <v>43939</v>
      </c>
      <c r="B262" s="116">
        <v>0.39583333333333331</v>
      </c>
      <c r="C262" s="193">
        <v>0.5</v>
      </c>
      <c r="D262" s="194">
        <f t="shared" si="3"/>
        <v>150.00000000000003</v>
      </c>
      <c r="E262" s="189" t="s">
        <v>2020</v>
      </c>
      <c r="F262" s="190"/>
      <c r="G262" s="189" t="s">
        <v>2021</v>
      </c>
      <c r="H262" s="190" t="s">
        <v>556</v>
      </c>
      <c r="I262" s="190" t="s">
        <v>492</v>
      </c>
      <c r="J262" s="190" t="s">
        <v>499</v>
      </c>
    </row>
    <row r="263" spans="1:10" s="189" customFormat="1" hidden="1" x14ac:dyDescent="0.25">
      <c r="A263" s="195">
        <v>43939</v>
      </c>
      <c r="B263" s="116">
        <v>0.5</v>
      </c>
      <c r="C263" s="193">
        <v>0.52083333333333337</v>
      </c>
      <c r="D263" s="194">
        <f t="shared" si="3"/>
        <v>30.000000000000053</v>
      </c>
      <c r="E263" s="189" t="s">
        <v>635</v>
      </c>
      <c r="F263" s="190"/>
      <c r="G263" s="189" t="s">
        <v>865</v>
      </c>
      <c r="H263" s="190" t="s">
        <v>513</v>
      </c>
      <c r="I263" s="190" t="s">
        <v>519</v>
      </c>
      <c r="J263" s="190" t="s">
        <v>481</v>
      </c>
    </row>
    <row r="264" spans="1:10" s="189" customFormat="1" hidden="1" x14ac:dyDescent="0.25">
      <c r="A264" s="195">
        <v>43939</v>
      </c>
      <c r="B264" s="116">
        <v>0.60416666666666663</v>
      </c>
      <c r="C264" s="193">
        <v>0.66666666666666663</v>
      </c>
      <c r="D264" s="194">
        <f t="shared" si="3"/>
        <v>90</v>
      </c>
      <c r="E264" s="189" t="s">
        <v>2022</v>
      </c>
      <c r="F264" s="190"/>
      <c r="G264" s="189" t="s">
        <v>1100</v>
      </c>
      <c r="H264" s="190" t="s">
        <v>513</v>
      </c>
      <c r="I264" s="190" t="s">
        <v>553</v>
      </c>
      <c r="J264" s="190" t="s">
        <v>481</v>
      </c>
    </row>
    <row r="265" spans="1:10" s="189" customFormat="1" hidden="1" x14ac:dyDescent="0.25">
      <c r="A265" s="195">
        <v>43939</v>
      </c>
      <c r="B265" s="116">
        <v>0.29166666666666669</v>
      </c>
      <c r="C265" s="193">
        <v>0.30902777777777779</v>
      </c>
      <c r="D265" s="194">
        <f t="shared" si="3"/>
        <v>24.999999999999993</v>
      </c>
      <c r="E265" s="189" t="s">
        <v>2023</v>
      </c>
      <c r="F265" s="190">
        <v>1</v>
      </c>
      <c r="G265" s="189" t="s">
        <v>596</v>
      </c>
      <c r="H265" s="190" t="s">
        <v>498</v>
      </c>
      <c r="I265" s="190" t="s">
        <v>498</v>
      </c>
      <c r="J265" s="190" t="s">
        <v>481</v>
      </c>
    </row>
    <row r="266" spans="1:10" s="189" customFormat="1" hidden="1" x14ac:dyDescent="0.25">
      <c r="A266" s="195">
        <v>43939</v>
      </c>
      <c r="B266" s="116">
        <v>0.375</v>
      </c>
      <c r="C266" s="193">
        <v>0.5</v>
      </c>
      <c r="D266" s="194">
        <f t="shared" si="3"/>
        <v>180</v>
      </c>
      <c r="E266" s="189" t="s">
        <v>2024</v>
      </c>
      <c r="F266" s="190"/>
      <c r="G266" s="189" t="s">
        <v>1327</v>
      </c>
      <c r="H266" s="190" t="s">
        <v>498</v>
      </c>
      <c r="I266" s="190" t="s">
        <v>498</v>
      </c>
      <c r="J266" s="190" t="s">
        <v>481</v>
      </c>
    </row>
    <row r="267" spans="1:10" s="189" customFormat="1" hidden="1" x14ac:dyDescent="0.25">
      <c r="A267" s="195">
        <v>43939</v>
      </c>
      <c r="B267" s="116">
        <v>0.58333333333333337</v>
      </c>
      <c r="C267" s="193">
        <v>0.60416666666666663</v>
      </c>
      <c r="D267" s="194">
        <f t="shared" si="3"/>
        <v>29.999999999999893</v>
      </c>
      <c r="E267" s="189" t="s">
        <v>2025</v>
      </c>
      <c r="F267" s="190"/>
      <c r="G267" s="189" t="s">
        <v>596</v>
      </c>
      <c r="H267" s="190" t="s">
        <v>513</v>
      </c>
      <c r="I267" s="190" t="s">
        <v>553</v>
      </c>
      <c r="J267" s="190" t="s">
        <v>481</v>
      </c>
    </row>
    <row r="268" spans="1:10" s="189" customFormat="1" hidden="1" x14ac:dyDescent="0.25">
      <c r="A268" s="195">
        <v>43939</v>
      </c>
      <c r="B268" s="116">
        <v>0.29166666666666669</v>
      </c>
      <c r="C268" s="193">
        <v>0.32291666666666669</v>
      </c>
      <c r="D268" s="194">
        <f t="shared" si="3"/>
        <v>45</v>
      </c>
      <c r="E268" s="189" t="s">
        <v>1980</v>
      </c>
      <c r="F268" s="190">
        <v>1</v>
      </c>
      <c r="G268" s="189" t="s">
        <v>1547</v>
      </c>
      <c r="H268" s="190" t="s">
        <v>498</v>
      </c>
      <c r="I268" s="190" t="s">
        <v>498</v>
      </c>
      <c r="J268" s="190" t="s">
        <v>481</v>
      </c>
    </row>
    <row r="269" spans="1:10" s="189" customFormat="1" hidden="1" x14ac:dyDescent="0.25">
      <c r="A269" s="195">
        <v>43940</v>
      </c>
      <c r="B269" s="116">
        <v>0.375</v>
      </c>
      <c r="C269" s="193">
        <v>0.39583333333333331</v>
      </c>
      <c r="D269" s="194">
        <f t="shared" si="3"/>
        <v>29.999999999999972</v>
      </c>
      <c r="E269" s="189" t="s">
        <v>2026</v>
      </c>
      <c r="F269" s="190"/>
      <c r="G269" s="189" t="s">
        <v>978</v>
      </c>
      <c r="H269" s="190" t="s">
        <v>479</v>
      </c>
      <c r="I269" s="190" t="s">
        <v>489</v>
      </c>
      <c r="J269" s="190" t="s">
        <v>427</v>
      </c>
    </row>
    <row r="270" spans="1:10" s="189" customFormat="1" ht="30" hidden="1" x14ac:dyDescent="0.25">
      <c r="A270" s="195">
        <v>43940</v>
      </c>
      <c r="B270" s="116">
        <v>0.4375</v>
      </c>
      <c r="C270" s="193">
        <v>0.45833333333333331</v>
      </c>
      <c r="D270" s="194">
        <f t="shared" si="3"/>
        <v>29.999999999999972</v>
      </c>
      <c r="E270" s="189" t="s">
        <v>2027</v>
      </c>
      <c r="F270" s="190"/>
      <c r="G270" s="189" t="s">
        <v>865</v>
      </c>
      <c r="H270" s="190" t="s">
        <v>484</v>
      </c>
      <c r="I270" s="190" t="s">
        <v>489</v>
      </c>
      <c r="J270" s="190" t="s">
        <v>427</v>
      </c>
    </row>
    <row r="271" spans="1:10" s="189" customFormat="1" hidden="1" x14ac:dyDescent="0.25">
      <c r="A271" s="195">
        <v>43940</v>
      </c>
      <c r="B271" s="116">
        <v>0.45833333333333331</v>
      </c>
      <c r="C271" s="193">
        <v>0.5</v>
      </c>
      <c r="D271" s="194">
        <f t="shared" si="3"/>
        <v>60.000000000000028</v>
      </c>
      <c r="E271" s="189" t="s">
        <v>2028</v>
      </c>
      <c r="F271" s="190"/>
      <c r="G271" s="189" t="s">
        <v>1439</v>
      </c>
      <c r="H271" s="190" t="s">
        <v>479</v>
      </c>
      <c r="I271" s="190" t="s">
        <v>480</v>
      </c>
      <c r="J271" s="190" t="s">
        <v>481</v>
      </c>
    </row>
    <row r="272" spans="1:10" s="189" customFormat="1" hidden="1" x14ac:dyDescent="0.25">
      <c r="A272" s="195">
        <v>43940</v>
      </c>
      <c r="B272" s="116">
        <v>0.52083333333333337</v>
      </c>
      <c r="C272" s="193">
        <v>0.54166666666666663</v>
      </c>
      <c r="D272" s="194">
        <f t="shared" si="3"/>
        <v>29.999999999999893</v>
      </c>
      <c r="E272" s="189" t="s">
        <v>2029</v>
      </c>
      <c r="F272" s="190"/>
      <c r="G272" s="189" t="s">
        <v>1037</v>
      </c>
      <c r="H272" s="190" t="s">
        <v>513</v>
      </c>
      <c r="I272" s="190" t="s">
        <v>519</v>
      </c>
      <c r="J272" s="190" t="s">
        <v>481</v>
      </c>
    </row>
    <row r="273" spans="1:11" s="189" customFormat="1" hidden="1" x14ac:dyDescent="0.25">
      <c r="A273" s="195">
        <v>43940</v>
      </c>
      <c r="B273" s="116">
        <v>0.60416666666666663</v>
      </c>
      <c r="C273" s="193">
        <v>0.1875</v>
      </c>
      <c r="D273" s="194">
        <f t="shared" si="3"/>
        <v>840</v>
      </c>
      <c r="E273" s="189" t="s">
        <v>2030</v>
      </c>
      <c r="F273" s="190"/>
      <c r="G273" s="189" t="s">
        <v>2031</v>
      </c>
      <c r="H273" s="190"/>
      <c r="I273" s="190"/>
      <c r="J273" s="190"/>
    </row>
    <row r="274" spans="1:11" s="189" customFormat="1" hidden="1" x14ac:dyDescent="0.25">
      <c r="A274" s="195">
        <v>43940</v>
      </c>
      <c r="B274" s="116">
        <v>0.54166666666666663</v>
      </c>
      <c r="C274" s="193">
        <v>0.5625</v>
      </c>
      <c r="D274" s="194">
        <f t="shared" si="3"/>
        <v>30.000000000000053</v>
      </c>
      <c r="E274" s="189" t="s">
        <v>2032</v>
      </c>
      <c r="F274" s="190"/>
      <c r="G274" s="189" t="s">
        <v>978</v>
      </c>
      <c r="H274" s="190" t="s">
        <v>556</v>
      </c>
      <c r="I274" s="190" t="s">
        <v>492</v>
      </c>
      <c r="J274" s="190" t="s">
        <v>481</v>
      </c>
    </row>
    <row r="275" spans="1:11" s="189" customFormat="1" hidden="1" x14ac:dyDescent="0.25">
      <c r="A275" s="195">
        <v>43940</v>
      </c>
      <c r="B275" s="116">
        <v>0.30208333333333331</v>
      </c>
      <c r="C275" s="193">
        <v>0.375</v>
      </c>
      <c r="D275" s="194">
        <f t="shared" si="3"/>
        <v>105.00000000000003</v>
      </c>
      <c r="E275" s="189" t="s">
        <v>2033</v>
      </c>
      <c r="F275" s="190"/>
      <c r="G275" s="189" t="s">
        <v>565</v>
      </c>
      <c r="H275" s="190" t="s">
        <v>498</v>
      </c>
      <c r="I275" s="190" t="s">
        <v>504</v>
      </c>
      <c r="J275" s="190" t="s">
        <v>481</v>
      </c>
    </row>
    <row r="276" spans="1:11" s="189" customFormat="1" hidden="1" x14ac:dyDescent="0.25">
      <c r="A276" s="195">
        <v>43940</v>
      </c>
      <c r="B276" s="116">
        <v>0.38541666666666669</v>
      </c>
      <c r="C276" s="193">
        <v>0.50694444444444442</v>
      </c>
      <c r="D276" s="194">
        <f t="shared" si="3"/>
        <v>174.99999999999994</v>
      </c>
      <c r="E276" s="189" t="s">
        <v>2034</v>
      </c>
      <c r="F276" s="190"/>
      <c r="G276" s="189" t="s">
        <v>941</v>
      </c>
      <c r="H276" s="190" t="s">
        <v>498</v>
      </c>
      <c r="I276" s="190" t="s">
        <v>504</v>
      </c>
      <c r="J276" s="190" t="s">
        <v>481</v>
      </c>
    </row>
    <row r="277" spans="1:11" s="189" customFormat="1" x14ac:dyDescent="0.25">
      <c r="A277" s="195">
        <v>43940</v>
      </c>
      <c r="B277" s="116">
        <v>0.3923611111111111</v>
      </c>
      <c r="C277" s="193">
        <v>0.40972222222222227</v>
      </c>
      <c r="D277" s="194">
        <f t="shared" si="3"/>
        <v>25.000000000000071</v>
      </c>
      <c r="E277" s="189" t="s">
        <v>1177</v>
      </c>
      <c r="F277" s="190"/>
      <c r="G277" s="189" t="s">
        <v>596</v>
      </c>
      <c r="H277" s="190" t="s">
        <v>507</v>
      </c>
      <c r="I277" s="190" t="s">
        <v>633</v>
      </c>
      <c r="J277" s="190" t="s">
        <v>427</v>
      </c>
    </row>
    <row r="278" spans="1:11" s="189" customFormat="1" hidden="1" x14ac:dyDescent="0.25">
      <c r="A278" s="195">
        <v>43940</v>
      </c>
      <c r="B278" s="116">
        <v>0.52083333333333337</v>
      </c>
      <c r="C278" s="193">
        <v>0.5625</v>
      </c>
      <c r="D278" s="194">
        <f t="shared" si="3"/>
        <v>59.999999999999943</v>
      </c>
      <c r="E278" s="189" t="s">
        <v>1569</v>
      </c>
      <c r="F278" s="190"/>
      <c r="G278" s="189" t="s">
        <v>941</v>
      </c>
      <c r="H278" s="190" t="s">
        <v>498</v>
      </c>
      <c r="I278" s="190" t="s">
        <v>504</v>
      </c>
      <c r="J278" s="190" t="s">
        <v>481</v>
      </c>
    </row>
    <row r="279" spans="1:11" s="189" customFormat="1" hidden="1" x14ac:dyDescent="0.25">
      <c r="A279" s="195">
        <v>43940</v>
      </c>
      <c r="B279" s="116">
        <v>0.29166666666666669</v>
      </c>
      <c r="C279" s="193">
        <v>0.4375</v>
      </c>
      <c r="D279" s="194">
        <f t="shared" si="3"/>
        <v>209.99999999999997</v>
      </c>
      <c r="E279" s="189" t="s">
        <v>2035</v>
      </c>
      <c r="F279" s="190"/>
      <c r="G279" s="189" t="s">
        <v>1074</v>
      </c>
      <c r="H279" s="190" t="s">
        <v>498</v>
      </c>
      <c r="I279" s="190" t="s">
        <v>504</v>
      </c>
      <c r="J279" s="190" t="s">
        <v>499</v>
      </c>
    </row>
    <row r="280" spans="1:11" s="189" customFormat="1" hidden="1" x14ac:dyDescent="0.25">
      <c r="A280" s="195">
        <v>43940</v>
      </c>
      <c r="B280" s="116">
        <v>0.4375</v>
      </c>
      <c r="C280" s="193">
        <v>0.5</v>
      </c>
      <c r="D280" s="194">
        <f t="shared" si="3"/>
        <v>90</v>
      </c>
      <c r="E280" s="189" t="s">
        <v>2036</v>
      </c>
      <c r="F280" s="190"/>
      <c r="G280" s="189" t="s">
        <v>1074</v>
      </c>
      <c r="H280" s="190" t="s">
        <v>498</v>
      </c>
      <c r="I280" s="190" t="s">
        <v>504</v>
      </c>
      <c r="J280" s="190" t="s">
        <v>499</v>
      </c>
    </row>
    <row r="281" spans="1:11" s="189" customFormat="1" hidden="1" x14ac:dyDescent="0.25">
      <c r="A281" s="195">
        <v>43940</v>
      </c>
      <c r="B281" s="116">
        <v>0.58333333333333337</v>
      </c>
      <c r="C281" s="193">
        <v>0.60416666666666663</v>
      </c>
      <c r="D281" s="194">
        <f t="shared" si="3"/>
        <v>29.999999999999893</v>
      </c>
      <c r="E281" s="189" t="s">
        <v>2037</v>
      </c>
      <c r="F281" s="190"/>
      <c r="G281" s="189" t="s">
        <v>720</v>
      </c>
      <c r="H281" s="190" t="s">
        <v>498</v>
      </c>
      <c r="I281" s="190" t="s">
        <v>498</v>
      </c>
      <c r="J281" s="190" t="s">
        <v>481</v>
      </c>
    </row>
    <row r="282" spans="1:11" s="189" customFormat="1" hidden="1" x14ac:dyDescent="0.25">
      <c r="A282" s="195">
        <v>43940</v>
      </c>
      <c r="B282" s="116">
        <v>0.63194444444444442</v>
      </c>
      <c r="C282" s="193">
        <v>0.64583333333333337</v>
      </c>
      <c r="D282" s="194">
        <f t="shared" si="3"/>
        <v>20.000000000000089</v>
      </c>
      <c r="E282" s="189" t="s">
        <v>2038</v>
      </c>
      <c r="F282" s="190"/>
      <c r="G282" s="189" t="s">
        <v>565</v>
      </c>
      <c r="H282" s="190" t="s">
        <v>498</v>
      </c>
      <c r="I282" s="190" t="s">
        <v>498</v>
      </c>
      <c r="J282" s="190" t="s">
        <v>481</v>
      </c>
    </row>
    <row r="283" spans="1:11" s="189" customFormat="1" hidden="1" x14ac:dyDescent="0.25">
      <c r="A283" s="195">
        <v>43940</v>
      </c>
      <c r="B283" s="116">
        <v>0.66666666666666663</v>
      </c>
      <c r="C283" s="193">
        <v>0.68402777777777779</v>
      </c>
      <c r="D283" s="194">
        <f t="shared" si="3"/>
        <v>25.000000000000071</v>
      </c>
      <c r="E283" s="189" t="s">
        <v>1263</v>
      </c>
      <c r="F283" s="190"/>
      <c r="G283" s="189" t="s">
        <v>640</v>
      </c>
      <c r="H283" s="190" t="s">
        <v>498</v>
      </c>
      <c r="I283" s="190" t="s">
        <v>498</v>
      </c>
      <c r="J283" s="190" t="s">
        <v>481</v>
      </c>
    </row>
    <row r="284" spans="1:11" s="189" customFormat="1" ht="30" hidden="1" x14ac:dyDescent="0.25">
      <c r="A284" s="195">
        <v>43940</v>
      </c>
      <c r="B284" s="116">
        <v>0.79861111111111116</v>
      </c>
      <c r="C284" s="193">
        <v>0.83333333333333337</v>
      </c>
      <c r="D284" s="194">
        <f t="shared" si="3"/>
        <v>49.999999999999986</v>
      </c>
      <c r="E284" s="189" t="s">
        <v>2039</v>
      </c>
      <c r="F284" s="190"/>
      <c r="G284" s="189" t="s">
        <v>1896</v>
      </c>
      <c r="H284" s="190" t="s">
        <v>556</v>
      </c>
      <c r="I284" s="190" t="s">
        <v>492</v>
      </c>
      <c r="J284" s="190" t="s">
        <v>427</v>
      </c>
      <c r="K284" s="189" t="s">
        <v>2040</v>
      </c>
    </row>
    <row r="285" spans="1:11" s="189" customFormat="1" hidden="1" x14ac:dyDescent="0.25">
      <c r="A285" s="195">
        <v>43940</v>
      </c>
      <c r="B285" s="116">
        <v>2.4305555555555556E-2</v>
      </c>
      <c r="C285" s="193">
        <v>3.4722222222222224E-2</v>
      </c>
      <c r="D285" s="194">
        <f t="shared" si="3"/>
        <v>15</v>
      </c>
      <c r="E285" s="189" t="s">
        <v>2041</v>
      </c>
      <c r="F285" s="190">
        <v>1</v>
      </c>
      <c r="G285" s="189" t="s">
        <v>1896</v>
      </c>
      <c r="H285" s="190" t="s">
        <v>513</v>
      </c>
      <c r="I285" s="190" t="s">
        <v>514</v>
      </c>
      <c r="J285" s="190" t="s">
        <v>481</v>
      </c>
    </row>
    <row r="286" spans="1:11" s="189" customFormat="1" hidden="1" x14ac:dyDescent="0.25">
      <c r="A286" s="195">
        <v>43941</v>
      </c>
      <c r="B286" s="116">
        <v>0.33333333333333331</v>
      </c>
      <c r="C286" s="193">
        <v>0.41666666666666669</v>
      </c>
      <c r="D286" s="194">
        <f>(IF(C286&gt;B286, C286-B286, 1-B286+C286))*24*60</f>
        <v>120.00000000000006</v>
      </c>
      <c r="E286" s="189" t="s">
        <v>2042</v>
      </c>
      <c r="F286" s="190"/>
      <c r="G286" s="189" t="s">
        <v>1187</v>
      </c>
      <c r="H286" s="190" t="s">
        <v>513</v>
      </c>
      <c r="I286" s="190" t="s">
        <v>550</v>
      </c>
      <c r="J286" s="190" t="s">
        <v>481</v>
      </c>
    </row>
    <row r="287" spans="1:11" s="189" customFormat="1" hidden="1" x14ac:dyDescent="0.25">
      <c r="A287" s="195">
        <v>43941</v>
      </c>
      <c r="B287" s="116">
        <v>0.4375</v>
      </c>
      <c r="C287" s="193">
        <v>0.54166666666666663</v>
      </c>
      <c r="D287" s="194">
        <f>(IF(C287&gt;B287, C287-B287, 1-B287+C287))*24*60</f>
        <v>149.99999999999994</v>
      </c>
      <c r="E287" s="189" t="s">
        <v>2043</v>
      </c>
      <c r="F287" s="190">
        <v>1</v>
      </c>
      <c r="G287" s="189" t="s">
        <v>2044</v>
      </c>
      <c r="H287" s="190"/>
      <c r="I287" s="190"/>
      <c r="J287" s="190"/>
    </row>
    <row r="288" spans="1:11" s="189" customFormat="1" hidden="1" x14ac:dyDescent="0.25">
      <c r="A288" s="195">
        <v>43941</v>
      </c>
      <c r="B288" s="116">
        <v>0.33333333333333331</v>
      </c>
      <c r="C288" s="193">
        <v>0.35416666666666669</v>
      </c>
      <c r="D288" s="194">
        <f>(IF(C288&gt;B288, C288-B288, 1-B288+C288))*24*60</f>
        <v>30.000000000000053</v>
      </c>
      <c r="E288" s="189" t="s">
        <v>1799</v>
      </c>
      <c r="F288" s="190">
        <v>1</v>
      </c>
      <c r="G288" s="189" t="s">
        <v>978</v>
      </c>
      <c r="H288" s="190" t="s">
        <v>513</v>
      </c>
      <c r="I288" s="190" t="s">
        <v>553</v>
      </c>
      <c r="J288" s="190" t="s">
        <v>481</v>
      </c>
    </row>
    <row r="289" spans="1:10" s="189" customFormat="1" hidden="1" x14ac:dyDescent="0.25">
      <c r="A289" s="195">
        <v>43941</v>
      </c>
      <c r="B289" s="116">
        <v>0.41666666666666669</v>
      </c>
      <c r="C289" s="193">
        <v>0.4375</v>
      </c>
      <c r="D289" s="194">
        <f>(IF(C289&gt;B289, C289-B289, 1-B289+C289))*24*60</f>
        <v>29.999999999999972</v>
      </c>
      <c r="E289" s="189" t="s">
        <v>2045</v>
      </c>
      <c r="F289" s="190"/>
      <c r="G289" s="189" t="s">
        <v>978</v>
      </c>
      <c r="H289" s="190" t="s">
        <v>513</v>
      </c>
      <c r="I289" s="190" t="s">
        <v>514</v>
      </c>
      <c r="J289" s="190" t="s">
        <v>481</v>
      </c>
    </row>
    <row r="290" spans="1:10" s="189" customFormat="1" hidden="1" x14ac:dyDescent="0.25">
      <c r="A290" s="195">
        <v>43941</v>
      </c>
      <c r="B290" s="116">
        <v>0.60416666666666663</v>
      </c>
      <c r="C290" s="193">
        <v>0.625</v>
      </c>
      <c r="D290" s="194">
        <f>(IF(C290&gt;B290, C290-B290, 1-B290+C290))*24*60</f>
        <v>30.000000000000053</v>
      </c>
      <c r="E290" s="189" t="s">
        <v>2046</v>
      </c>
      <c r="F290" s="190"/>
      <c r="G290" s="189" t="s">
        <v>533</v>
      </c>
      <c r="H290" s="190" t="s">
        <v>513</v>
      </c>
      <c r="I290" s="190" t="s">
        <v>550</v>
      </c>
      <c r="J290" s="190" t="s">
        <v>481</v>
      </c>
    </row>
    <row r="291" spans="1:10" s="189" customFormat="1" ht="30" x14ac:dyDescent="0.25">
      <c r="A291" s="195">
        <v>43941</v>
      </c>
      <c r="B291" s="116">
        <v>0.31944444444444448</v>
      </c>
      <c r="C291" s="193">
        <v>0.41666666666666669</v>
      </c>
      <c r="D291" s="194">
        <f t="shared" si="3"/>
        <v>139.99999999999997</v>
      </c>
      <c r="E291" s="189" t="s">
        <v>2047</v>
      </c>
      <c r="F291" s="190"/>
      <c r="G291" s="189" t="s">
        <v>625</v>
      </c>
      <c r="H291" s="190" t="s">
        <v>507</v>
      </c>
      <c r="I291" s="190" t="s">
        <v>633</v>
      </c>
      <c r="J291" s="190" t="s">
        <v>481</v>
      </c>
    </row>
    <row r="292" spans="1:10" s="189" customFormat="1" hidden="1" x14ac:dyDescent="0.25">
      <c r="A292" s="195">
        <v>43941</v>
      </c>
      <c r="B292" s="116">
        <v>0.43055555555555558</v>
      </c>
      <c r="C292" s="193">
        <v>0.54861111111111105</v>
      </c>
      <c r="D292" s="194">
        <f t="shared" si="3"/>
        <v>169.99999999999989</v>
      </c>
      <c r="E292" s="189" t="s">
        <v>2048</v>
      </c>
      <c r="F292" s="190"/>
      <c r="G292" s="189" t="s">
        <v>941</v>
      </c>
      <c r="H292" s="190" t="s">
        <v>498</v>
      </c>
      <c r="I292" s="190" t="s">
        <v>504</v>
      </c>
      <c r="J292" s="190" t="s">
        <v>481</v>
      </c>
    </row>
    <row r="293" spans="1:10" s="189" customFormat="1" hidden="1" x14ac:dyDescent="0.25">
      <c r="A293" s="195">
        <v>43941</v>
      </c>
      <c r="B293" s="116">
        <v>0.27777777777777779</v>
      </c>
      <c r="C293" s="193">
        <v>0.33333333333333331</v>
      </c>
      <c r="D293" s="194">
        <f t="shared" si="3"/>
        <v>79.999999999999957</v>
      </c>
      <c r="E293" s="189" t="s">
        <v>2049</v>
      </c>
      <c r="F293" s="190"/>
      <c r="G293" s="189" t="s">
        <v>1041</v>
      </c>
      <c r="H293" s="190" t="s">
        <v>498</v>
      </c>
      <c r="I293" s="190" t="s">
        <v>498</v>
      </c>
      <c r="J293" s="190" t="s">
        <v>481</v>
      </c>
    </row>
    <row r="294" spans="1:10" s="189" customFormat="1" hidden="1" x14ac:dyDescent="0.25">
      <c r="A294" s="195">
        <v>43941</v>
      </c>
      <c r="B294" s="116">
        <v>0.61805555555555558</v>
      </c>
      <c r="C294" s="193">
        <v>0.64930555555555558</v>
      </c>
      <c r="D294" s="194">
        <f t="shared" si="3"/>
        <v>45</v>
      </c>
      <c r="E294" s="189" t="s">
        <v>2050</v>
      </c>
      <c r="F294" s="190"/>
      <c r="G294" s="189" t="s">
        <v>720</v>
      </c>
      <c r="H294" s="190" t="s">
        <v>498</v>
      </c>
      <c r="I294" s="190" t="s">
        <v>498</v>
      </c>
      <c r="J294" s="190" t="s">
        <v>481</v>
      </c>
    </row>
    <row r="295" spans="1:10" s="189" customFormat="1" hidden="1" x14ac:dyDescent="0.25">
      <c r="A295" s="195">
        <v>43941</v>
      </c>
      <c r="B295" s="116">
        <v>0.79166666666666663</v>
      </c>
      <c r="C295" s="193">
        <v>0.80555555555555547</v>
      </c>
      <c r="D295" s="194">
        <f t="shared" si="3"/>
        <v>19.999999999999929</v>
      </c>
      <c r="E295" s="189" t="s">
        <v>2051</v>
      </c>
      <c r="F295" s="190">
        <v>1</v>
      </c>
      <c r="G295" s="189" t="s">
        <v>1896</v>
      </c>
      <c r="H295" s="190" t="s">
        <v>479</v>
      </c>
      <c r="I295" s="190" t="s">
        <v>489</v>
      </c>
      <c r="J295" s="190" t="s">
        <v>481</v>
      </c>
    </row>
    <row r="296" spans="1:10" s="189" customFormat="1" hidden="1" x14ac:dyDescent="0.25">
      <c r="A296" s="195">
        <v>43941</v>
      </c>
      <c r="B296" s="116">
        <v>0.92361111111111116</v>
      </c>
      <c r="C296" s="193">
        <v>0.9375</v>
      </c>
      <c r="D296" s="194">
        <f t="shared" si="3"/>
        <v>19.999999999999929</v>
      </c>
      <c r="E296" s="189" t="s">
        <v>2052</v>
      </c>
      <c r="F296" s="190">
        <v>1</v>
      </c>
      <c r="G296" s="189" t="s">
        <v>1896</v>
      </c>
      <c r="H296" s="190" t="s">
        <v>498</v>
      </c>
      <c r="I296" s="190" t="s">
        <v>498</v>
      </c>
      <c r="J296" s="190" t="s">
        <v>481</v>
      </c>
    </row>
    <row r="297" spans="1:10" s="189" customFormat="1" hidden="1" x14ac:dyDescent="0.25">
      <c r="A297" s="195">
        <v>43941</v>
      </c>
      <c r="B297" s="116">
        <v>0.99305555555555547</v>
      </c>
      <c r="C297" s="193">
        <v>1.3888888888888888E-2</v>
      </c>
      <c r="D297" s="194">
        <f t="shared" si="3"/>
        <v>30.000000000000121</v>
      </c>
      <c r="E297" s="189" t="s">
        <v>675</v>
      </c>
      <c r="F297" s="190"/>
      <c r="G297" s="189" t="s">
        <v>1896</v>
      </c>
      <c r="H297" s="190" t="s">
        <v>513</v>
      </c>
      <c r="I297" s="190" t="s">
        <v>519</v>
      </c>
      <c r="J297" s="190" t="s">
        <v>481</v>
      </c>
    </row>
    <row r="298" spans="1:10" s="189" customFormat="1" hidden="1" x14ac:dyDescent="0.25">
      <c r="A298" s="195">
        <v>43942</v>
      </c>
      <c r="B298" s="116">
        <v>0.35416666666666669</v>
      </c>
      <c r="C298" s="193">
        <v>0.41666666666666669</v>
      </c>
      <c r="D298" s="194">
        <f t="shared" si="3"/>
        <v>90</v>
      </c>
      <c r="E298" s="189" t="s">
        <v>2053</v>
      </c>
      <c r="F298" s="190"/>
      <c r="G298" s="189" t="s">
        <v>2054</v>
      </c>
      <c r="H298" s="190" t="s">
        <v>484</v>
      </c>
      <c r="I298" s="190" t="s">
        <v>492</v>
      </c>
      <c r="J298" s="190" t="s">
        <v>481</v>
      </c>
    </row>
    <row r="299" spans="1:10" s="189" customFormat="1" hidden="1" x14ac:dyDescent="0.25">
      <c r="A299" s="195">
        <v>43942</v>
      </c>
      <c r="B299" s="116">
        <v>0.41666666666666669</v>
      </c>
      <c r="C299" s="193">
        <v>0.45833333333333331</v>
      </c>
      <c r="D299" s="194">
        <f t="shared" si="3"/>
        <v>59.999999999999943</v>
      </c>
      <c r="E299" s="189" t="s">
        <v>2055</v>
      </c>
      <c r="F299" s="190">
        <v>1</v>
      </c>
      <c r="G299" s="189" t="s">
        <v>2056</v>
      </c>
      <c r="H299" s="190"/>
      <c r="I299" s="190"/>
      <c r="J299" s="190"/>
    </row>
    <row r="300" spans="1:10" s="189" customFormat="1" hidden="1" x14ac:dyDescent="0.25">
      <c r="A300" s="195">
        <v>43942</v>
      </c>
      <c r="B300" s="116">
        <v>0.52083333333333337</v>
      </c>
      <c r="C300" s="193">
        <v>0.54166666666666663</v>
      </c>
      <c r="D300" s="194">
        <f t="shared" si="3"/>
        <v>29.999999999999893</v>
      </c>
      <c r="E300" s="189" t="s">
        <v>2057</v>
      </c>
      <c r="F300" s="190"/>
      <c r="G300" s="189" t="s">
        <v>2058</v>
      </c>
      <c r="H300" s="190" t="s">
        <v>484</v>
      </c>
      <c r="I300" s="190" t="s">
        <v>489</v>
      </c>
      <c r="J300" s="190" t="s">
        <v>481</v>
      </c>
    </row>
    <row r="301" spans="1:10" s="189" customFormat="1" x14ac:dyDescent="0.25">
      <c r="A301" s="195">
        <v>43942</v>
      </c>
      <c r="B301" s="116">
        <v>0.3125</v>
      </c>
      <c r="C301" s="193">
        <v>0.3263888888888889</v>
      </c>
      <c r="D301" s="194">
        <f t="shared" si="3"/>
        <v>20.000000000000007</v>
      </c>
      <c r="E301" s="189" t="s">
        <v>1177</v>
      </c>
      <c r="F301" s="190"/>
      <c r="G301" s="189" t="s">
        <v>596</v>
      </c>
      <c r="H301" s="190" t="s">
        <v>507</v>
      </c>
      <c r="I301" s="190" t="s">
        <v>633</v>
      </c>
      <c r="J301" s="190" t="s">
        <v>427</v>
      </c>
    </row>
    <row r="302" spans="1:10" s="189" customFormat="1" x14ac:dyDescent="0.25">
      <c r="A302" s="195">
        <v>43942</v>
      </c>
      <c r="B302" s="116">
        <v>0.45833333333333331</v>
      </c>
      <c r="C302" s="193">
        <v>0.47916666666666669</v>
      </c>
      <c r="D302" s="194">
        <f t="shared" si="3"/>
        <v>30.000000000000053</v>
      </c>
      <c r="E302" s="189" t="s">
        <v>2059</v>
      </c>
      <c r="F302" s="190"/>
      <c r="G302" s="189" t="s">
        <v>720</v>
      </c>
      <c r="H302" s="190" t="s">
        <v>507</v>
      </c>
      <c r="I302" s="190" t="s">
        <v>633</v>
      </c>
      <c r="J302" s="190" t="s">
        <v>481</v>
      </c>
    </row>
    <row r="303" spans="1:10" s="189" customFormat="1" hidden="1" x14ac:dyDescent="0.25">
      <c r="A303" s="195">
        <v>43942</v>
      </c>
      <c r="B303" s="116">
        <v>0.36805555555555558</v>
      </c>
      <c r="C303" s="193">
        <v>0.5625</v>
      </c>
      <c r="D303" s="194">
        <f t="shared" si="3"/>
        <v>279.99999999999994</v>
      </c>
      <c r="E303" s="189" t="s">
        <v>2060</v>
      </c>
      <c r="F303" s="190"/>
      <c r="G303" s="189" t="s">
        <v>596</v>
      </c>
      <c r="H303" s="190" t="s">
        <v>507</v>
      </c>
      <c r="I303" s="190" t="s">
        <v>570</v>
      </c>
      <c r="J303" s="190" t="s">
        <v>481</v>
      </c>
    </row>
    <row r="304" spans="1:10" s="189" customFormat="1" hidden="1" x14ac:dyDescent="0.25">
      <c r="A304" s="195">
        <v>43942</v>
      </c>
      <c r="B304" s="116">
        <v>0.42708333333333331</v>
      </c>
      <c r="C304" s="193">
        <v>0.46875</v>
      </c>
      <c r="D304" s="194">
        <f t="shared" si="3"/>
        <v>60.000000000000028</v>
      </c>
      <c r="E304" s="189" t="s">
        <v>2061</v>
      </c>
      <c r="F304" s="190"/>
      <c r="G304" s="189" t="s">
        <v>1949</v>
      </c>
      <c r="H304" s="190" t="s">
        <v>498</v>
      </c>
      <c r="I304" s="190" t="s">
        <v>498</v>
      </c>
      <c r="J304" s="190" t="s">
        <v>481</v>
      </c>
    </row>
    <row r="305" spans="1:10 16384:16384" s="189" customFormat="1" hidden="1" x14ac:dyDescent="0.25">
      <c r="A305" s="195">
        <v>43942</v>
      </c>
      <c r="B305" s="116">
        <v>0.76388888888888884</v>
      </c>
      <c r="C305" s="193">
        <v>0.77430555555555547</v>
      </c>
      <c r="D305" s="194">
        <f t="shared" si="3"/>
        <v>14.999999999999947</v>
      </c>
      <c r="E305" s="189" t="s">
        <v>2062</v>
      </c>
      <c r="F305" s="190"/>
      <c r="G305" s="189" t="s">
        <v>1896</v>
      </c>
      <c r="H305" s="190" t="s">
        <v>513</v>
      </c>
      <c r="I305" s="190" t="s">
        <v>550</v>
      </c>
      <c r="J305" s="190" t="s">
        <v>481</v>
      </c>
    </row>
    <row r="306" spans="1:10 16384:16384" s="189" customFormat="1" hidden="1" x14ac:dyDescent="0.25">
      <c r="A306" s="195">
        <v>43942</v>
      </c>
      <c r="B306" s="116">
        <v>0.78125</v>
      </c>
      <c r="C306" s="193">
        <v>0.79166666666666663</v>
      </c>
      <c r="D306" s="194">
        <f t="shared" si="3"/>
        <v>14.999999999999947</v>
      </c>
      <c r="E306" s="189" t="s">
        <v>2063</v>
      </c>
      <c r="F306" s="190">
        <v>1</v>
      </c>
      <c r="G306" s="189" t="s">
        <v>1896</v>
      </c>
      <c r="H306" s="190" t="s">
        <v>513</v>
      </c>
      <c r="I306" s="190" t="s">
        <v>582</v>
      </c>
      <c r="J306" s="190" t="s">
        <v>481</v>
      </c>
    </row>
    <row r="307" spans="1:10 16384:16384" s="189" customFormat="1" hidden="1" x14ac:dyDescent="0.25">
      <c r="A307" s="195">
        <v>43942</v>
      </c>
      <c r="B307" s="116">
        <v>3.472222222222222E-3</v>
      </c>
      <c r="C307" s="193">
        <v>1.3888888888888888E-2</v>
      </c>
      <c r="D307" s="194">
        <f t="shared" si="3"/>
        <v>15</v>
      </c>
      <c r="E307" s="189" t="s">
        <v>2064</v>
      </c>
      <c r="F307" s="190"/>
      <c r="G307" s="189" t="s">
        <v>1896</v>
      </c>
      <c r="H307" s="190" t="s">
        <v>513</v>
      </c>
      <c r="I307" s="190" t="s">
        <v>833</v>
      </c>
      <c r="J307" s="190" t="s">
        <v>481</v>
      </c>
    </row>
    <row r="308" spans="1:10 16384:16384" s="189" customFormat="1" hidden="1" x14ac:dyDescent="0.25">
      <c r="A308" s="195">
        <v>43943</v>
      </c>
      <c r="B308" s="116">
        <v>0.35416666666666669</v>
      </c>
      <c r="C308" s="193">
        <v>0.47916666666666669</v>
      </c>
      <c r="D308" s="194">
        <f t="shared" si="3"/>
        <v>180</v>
      </c>
      <c r="E308" s="189" t="s">
        <v>2065</v>
      </c>
      <c r="F308" s="190"/>
      <c r="H308" s="190"/>
      <c r="I308" s="190"/>
      <c r="J308" s="190"/>
    </row>
    <row r="309" spans="1:10 16384:16384" s="189" customFormat="1" hidden="1" x14ac:dyDescent="0.25">
      <c r="A309" s="195">
        <v>43943</v>
      </c>
      <c r="B309" s="116">
        <v>0.5</v>
      </c>
      <c r="C309" s="193">
        <v>0.52083333333333337</v>
      </c>
      <c r="D309" s="194">
        <f t="shared" si="3"/>
        <v>30.000000000000053</v>
      </c>
      <c r="E309" s="189" t="s">
        <v>2066</v>
      </c>
      <c r="F309" s="190"/>
      <c r="G309" s="189" t="s">
        <v>2067</v>
      </c>
      <c r="H309" s="190" t="s">
        <v>484</v>
      </c>
      <c r="I309" s="190" t="s">
        <v>489</v>
      </c>
      <c r="J309" s="190" t="s">
        <v>481</v>
      </c>
    </row>
    <row r="310" spans="1:10 16384:16384" s="189" customFormat="1" hidden="1" x14ac:dyDescent="0.25">
      <c r="A310" s="195">
        <v>43943</v>
      </c>
      <c r="B310" s="116">
        <v>0.5</v>
      </c>
      <c r="C310" s="193">
        <v>0.53472222222222221</v>
      </c>
      <c r="D310" s="194">
        <f t="shared" si="3"/>
        <v>49.999999999999986</v>
      </c>
      <c r="E310" s="189" t="s">
        <v>2068</v>
      </c>
      <c r="F310" s="190"/>
      <c r="G310" s="189" t="s">
        <v>978</v>
      </c>
      <c r="H310" s="190" t="s">
        <v>556</v>
      </c>
      <c r="I310" s="190" t="s">
        <v>492</v>
      </c>
      <c r="J310" s="190" t="s">
        <v>481</v>
      </c>
    </row>
    <row r="311" spans="1:10 16384:16384" s="189" customFormat="1" hidden="1" x14ac:dyDescent="0.25">
      <c r="A311" s="195">
        <v>43943</v>
      </c>
      <c r="B311" s="116">
        <v>0.41666666666666669</v>
      </c>
      <c r="C311" s="193">
        <v>0.43055555555555558</v>
      </c>
      <c r="D311" s="194">
        <f t="shared" si="3"/>
        <v>20.000000000000007</v>
      </c>
      <c r="E311" s="189" t="s">
        <v>2069</v>
      </c>
      <c r="F311" s="190">
        <v>1</v>
      </c>
      <c r="G311" s="189" t="s">
        <v>533</v>
      </c>
      <c r="H311" s="190" t="s">
        <v>513</v>
      </c>
      <c r="I311" s="190" t="s">
        <v>582</v>
      </c>
      <c r="J311" s="190" t="s">
        <v>481</v>
      </c>
    </row>
    <row r="312" spans="1:10 16384:16384" s="189" customFormat="1" hidden="1" x14ac:dyDescent="0.25">
      <c r="A312" s="195">
        <v>43943</v>
      </c>
      <c r="B312" s="116">
        <v>0.625</v>
      </c>
      <c r="C312" s="193">
        <v>0.63541666666666663</v>
      </c>
      <c r="D312" s="194">
        <f t="shared" si="3"/>
        <v>14.999999999999947</v>
      </c>
      <c r="E312" s="189" t="s">
        <v>2070</v>
      </c>
      <c r="F312" s="190"/>
      <c r="G312" s="189" t="s">
        <v>857</v>
      </c>
      <c r="H312" s="190" t="s">
        <v>513</v>
      </c>
      <c r="I312" s="190" t="s">
        <v>514</v>
      </c>
      <c r="J312" s="190" t="s">
        <v>481</v>
      </c>
    </row>
    <row r="313" spans="1:10 16384:16384" s="189" customFormat="1" hidden="1" x14ac:dyDescent="0.25">
      <c r="A313" s="195">
        <v>43943</v>
      </c>
      <c r="B313" s="116">
        <v>0.875</v>
      </c>
      <c r="C313" s="193">
        <v>0.88888888888888884</v>
      </c>
      <c r="D313" s="194">
        <f t="shared" si="3"/>
        <v>19.999999999999929</v>
      </c>
      <c r="E313" s="189" t="s">
        <v>2071</v>
      </c>
      <c r="F313" s="190">
        <v>1</v>
      </c>
      <c r="G313" s="189" t="s">
        <v>1896</v>
      </c>
      <c r="H313" s="190" t="s">
        <v>556</v>
      </c>
      <c r="I313" s="190" t="s">
        <v>492</v>
      </c>
      <c r="J313" s="190" t="s">
        <v>481</v>
      </c>
    </row>
    <row r="314" spans="1:10 16384:16384" s="189" customFormat="1" hidden="1" x14ac:dyDescent="0.25">
      <c r="A314" s="195">
        <v>43943</v>
      </c>
      <c r="B314" s="116">
        <v>0.95833333333333337</v>
      </c>
      <c r="C314" s="193">
        <v>0.97222222222222221</v>
      </c>
      <c r="D314" s="194">
        <f t="shared" si="3"/>
        <v>19.999999999999929</v>
      </c>
      <c r="E314" s="189" t="s">
        <v>2072</v>
      </c>
      <c r="F314" s="190">
        <v>1</v>
      </c>
      <c r="G314" s="189" t="s">
        <v>1896</v>
      </c>
      <c r="H314" s="190" t="s">
        <v>498</v>
      </c>
      <c r="I314" s="190" t="s">
        <v>504</v>
      </c>
      <c r="J314" s="190" t="s">
        <v>481</v>
      </c>
    </row>
    <row r="315" spans="1:10 16384:16384" s="189" customFormat="1" hidden="1" x14ac:dyDescent="0.25">
      <c r="A315" s="195">
        <v>43943</v>
      </c>
      <c r="B315" s="116">
        <v>0.52777777777777779</v>
      </c>
      <c r="C315" s="193">
        <v>0.54166666666666663</v>
      </c>
      <c r="D315" s="194">
        <f t="shared" si="3"/>
        <v>19.999999999999929</v>
      </c>
      <c r="E315" s="189" t="s">
        <v>2073</v>
      </c>
      <c r="F315" s="190">
        <v>1</v>
      </c>
      <c r="G315" s="189" t="s">
        <v>1896</v>
      </c>
      <c r="H315" s="190" t="s">
        <v>498</v>
      </c>
      <c r="I315" s="190" t="s">
        <v>504</v>
      </c>
      <c r="J315" s="190" t="s">
        <v>481</v>
      </c>
    </row>
    <row r="316" spans="1:10 16384:16384" s="189" customFormat="1" hidden="1" x14ac:dyDescent="0.25">
      <c r="A316" s="195">
        <v>43943</v>
      </c>
      <c r="B316" s="116">
        <v>9.375E-2</v>
      </c>
      <c r="C316" s="193">
        <v>0.15277777777777776</v>
      </c>
      <c r="D316" s="194">
        <f t="shared" si="3"/>
        <v>84.999999999999972</v>
      </c>
      <c r="E316" s="189" t="s">
        <v>2074</v>
      </c>
      <c r="F316" s="190">
        <v>1</v>
      </c>
      <c r="G316" s="189" t="s">
        <v>1896</v>
      </c>
      <c r="H316" s="190" t="s">
        <v>498</v>
      </c>
      <c r="I316" s="190" t="s">
        <v>498</v>
      </c>
      <c r="J316" s="190" t="s">
        <v>427</v>
      </c>
    </row>
    <row r="317" spans="1:10 16384:16384" hidden="1" x14ac:dyDescent="0.25">
      <c r="A317" s="195">
        <v>43943</v>
      </c>
      <c r="B317" s="116">
        <v>0.15972222222222224</v>
      </c>
      <c r="C317" s="116">
        <v>0.17013888888888887</v>
      </c>
      <c r="D317" s="122">
        <f t="shared" si="3"/>
        <v>14.999999999999947</v>
      </c>
      <c r="E317" s="189" t="s">
        <v>2075</v>
      </c>
      <c r="F317" s="190">
        <v>1</v>
      </c>
      <c r="G317" s="189" t="s">
        <v>1896</v>
      </c>
      <c r="H317" s="190" t="s">
        <v>556</v>
      </c>
      <c r="I317" s="190" t="s">
        <v>492</v>
      </c>
      <c r="J317" s="190" t="s">
        <v>481</v>
      </c>
      <c r="XFD317" s="189"/>
    </row>
    <row r="318" spans="1:10 16384:16384" s="189" customFormat="1" hidden="1" x14ac:dyDescent="0.25">
      <c r="A318" s="195">
        <v>43944</v>
      </c>
      <c r="B318" s="116">
        <v>0.79166666666666663</v>
      </c>
      <c r="C318" s="193">
        <v>0.85416666666666663</v>
      </c>
      <c r="D318" s="194">
        <f t="shared" si="3"/>
        <v>90</v>
      </c>
      <c r="E318" s="189" t="s">
        <v>2076</v>
      </c>
      <c r="F318" s="190">
        <v>1</v>
      </c>
      <c r="G318" s="189" t="s">
        <v>1896</v>
      </c>
      <c r="H318" s="190" t="s">
        <v>479</v>
      </c>
      <c r="I318" s="190" t="s">
        <v>492</v>
      </c>
      <c r="J318" s="190" t="s">
        <v>481</v>
      </c>
    </row>
    <row r="319" spans="1:10 16384:16384" s="189" customFormat="1" hidden="1" x14ac:dyDescent="0.25">
      <c r="A319" s="195">
        <v>43944</v>
      </c>
      <c r="B319" s="116">
        <v>0.875</v>
      </c>
      <c r="C319" s="193">
        <v>0.88888888888888884</v>
      </c>
      <c r="D319" s="194">
        <f t="shared" si="3"/>
        <v>19.999999999999929</v>
      </c>
      <c r="E319" s="189" t="s">
        <v>2077</v>
      </c>
      <c r="F319" s="190"/>
      <c r="G319" s="189" t="s">
        <v>1896</v>
      </c>
      <c r="H319" s="190" t="s">
        <v>484</v>
      </c>
      <c r="I319" s="190" t="s">
        <v>489</v>
      </c>
      <c r="J319" s="190" t="s">
        <v>481</v>
      </c>
    </row>
    <row r="320" spans="1:10 16384:16384" s="189" customFormat="1" x14ac:dyDescent="0.25">
      <c r="A320" s="195">
        <v>43944</v>
      </c>
      <c r="B320" s="116">
        <v>0.95833333333333337</v>
      </c>
      <c r="C320" s="193">
        <v>0.97222222222222221</v>
      </c>
      <c r="D320" s="194">
        <f t="shared" si="3"/>
        <v>19.999999999999929</v>
      </c>
      <c r="E320" s="189" t="s">
        <v>1177</v>
      </c>
      <c r="F320" s="190">
        <v>1</v>
      </c>
      <c r="G320" s="189" t="s">
        <v>1896</v>
      </c>
      <c r="H320" s="190" t="s">
        <v>507</v>
      </c>
      <c r="I320" s="190" t="s">
        <v>633</v>
      </c>
      <c r="J320" s="190" t="s">
        <v>427</v>
      </c>
    </row>
    <row r="321" spans="1:10" s="189" customFormat="1" hidden="1" x14ac:dyDescent="0.25">
      <c r="A321" s="195">
        <v>43944</v>
      </c>
      <c r="B321" s="116">
        <v>4.1666666666666664E-2</v>
      </c>
      <c r="C321" s="193">
        <v>5.2083333333333336E-2</v>
      </c>
      <c r="D321" s="194">
        <f t="shared" si="3"/>
        <v>15.000000000000007</v>
      </c>
      <c r="E321" s="189" t="s">
        <v>2078</v>
      </c>
      <c r="F321" s="190"/>
      <c r="G321" s="189" t="s">
        <v>1896</v>
      </c>
      <c r="H321" s="190" t="s">
        <v>513</v>
      </c>
      <c r="I321" s="190" t="s">
        <v>519</v>
      </c>
      <c r="J321" s="190" t="s">
        <v>481</v>
      </c>
    </row>
    <row r="322" spans="1:10" s="189" customFormat="1" hidden="1" x14ac:dyDescent="0.25">
      <c r="A322" s="195">
        <v>43944</v>
      </c>
      <c r="B322" s="116">
        <v>0.25694444444444448</v>
      </c>
      <c r="C322" s="193">
        <v>0.3125</v>
      </c>
      <c r="D322" s="194">
        <f>(IF(C322&gt;B322, C322-B322, 1-B322+C322))*24*60</f>
        <v>79.999999999999957</v>
      </c>
      <c r="E322" s="189" t="s">
        <v>2071</v>
      </c>
      <c r="F322" s="190"/>
      <c r="G322" s="189" t="s">
        <v>1564</v>
      </c>
      <c r="H322" s="190" t="s">
        <v>556</v>
      </c>
      <c r="I322" s="190" t="s">
        <v>492</v>
      </c>
      <c r="J322" s="190" t="s">
        <v>481</v>
      </c>
    </row>
    <row r="323" spans="1:10" s="189" customFormat="1" hidden="1" x14ac:dyDescent="0.25">
      <c r="A323" s="195">
        <v>43944</v>
      </c>
      <c r="B323" s="116">
        <v>0.375</v>
      </c>
      <c r="C323" s="193">
        <v>0.39583333333333331</v>
      </c>
      <c r="D323" s="194">
        <f>(IF(C323&gt;B323, C323-B323, 1-B323+C323))*24*60</f>
        <v>29.999999999999972</v>
      </c>
      <c r="E323" s="189" t="s">
        <v>2079</v>
      </c>
      <c r="F323" s="190"/>
      <c r="G323" s="189" t="s">
        <v>1564</v>
      </c>
      <c r="H323" s="190" t="s">
        <v>484</v>
      </c>
      <c r="I323" s="190" t="s">
        <v>489</v>
      </c>
      <c r="J323" s="190" t="s">
        <v>481</v>
      </c>
    </row>
    <row r="324" spans="1:10" s="189" customFormat="1" hidden="1" x14ac:dyDescent="0.25">
      <c r="A324" s="195">
        <v>43944</v>
      </c>
      <c r="B324" s="116">
        <v>0.39583333333333331</v>
      </c>
      <c r="C324" s="193">
        <v>0.41666666666666669</v>
      </c>
      <c r="D324" s="194">
        <f>(IF(C324&gt;B324, C324-B324, 1-B324+C324))*24*60</f>
        <v>30.000000000000053</v>
      </c>
      <c r="E324" s="189" t="s">
        <v>2080</v>
      </c>
      <c r="F324" s="190"/>
      <c r="G324" s="189" t="s">
        <v>2081</v>
      </c>
      <c r="H324" s="190" t="s">
        <v>556</v>
      </c>
      <c r="I324" s="190" t="s">
        <v>489</v>
      </c>
      <c r="J324" s="190" t="s">
        <v>481</v>
      </c>
    </row>
    <row r="325" spans="1:10" hidden="1" x14ac:dyDescent="0.25">
      <c r="A325" s="172">
        <v>43945</v>
      </c>
      <c r="B325" s="116">
        <v>0.375</v>
      </c>
      <c r="C325" s="116">
        <v>0.58333333333333337</v>
      </c>
      <c r="D325" s="122">
        <f>(IF(C325&gt;B325, C325-B325, 1-B325+C325))*24*60</f>
        <v>300.00000000000006</v>
      </c>
      <c r="E325" s="189" t="s">
        <v>2082</v>
      </c>
      <c r="G325" s="189" t="s">
        <v>2083</v>
      </c>
      <c r="H325" s="190" t="s">
        <v>498</v>
      </c>
      <c r="I325" s="190" t="s">
        <v>498</v>
      </c>
      <c r="J325" s="190" t="s">
        <v>481</v>
      </c>
    </row>
    <row r="326" spans="1:10" s="189" customFormat="1" ht="30" hidden="1" x14ac:dyDescent="0.25">
      <c r="A326" s="195">
        <v>43945</v>
      </c>
      <c r="B326" s="116">
        <v>0.875</v>
      </c>
      <c r="C326" s="193">
        <v>0.10416666666666667</v>
      </c>
      <c r="D326" s="194">
        <f t="shared" si="3"/>
        <v>330</v>
      </c>
      <c r="E326" s="189" t="s">
        <v>2084</v>
      </c>
      <c r="F326" s="190"/>
      <c r="G326" s="189" t="s">
        <v>2085</v>
      </c>
      <c r="H326" s="190" t="s">
        <v>484</v>
      </c>
      <c r="I326" s="190" t="s">
        <v>492</v>
      </c>
      <c r="J326" s="190" t="s">
        <v>499</v>
      </c>
    </row>
    <row r="327" spans="1:10" s="189" customFormat="1" hidden="1" x14ac:dyDescent="0.25">
      <c r="A327" s="195">
        <v>43945</v>
      </c>
      <c r="B327" s="116">
        <v>0.83333333333333337</v>
      </c>
      <c r="C327" s="193">
        <v>0.85416666666666663</v>
      </c>
      <c r="D327" s="194">
        <f t="shared" si="3"/>
        <v>29.999999999999893</v>
      </c>
      <c r="E327" s="189" t="s">
        <v>2086</v>
      </c>
      <c r="F327" s="190"/>
      <c r="G327" s="189" t="s">
        <v>2085</v>
      </c>
      <c r="H327" s="190" t="s">
        <v>513</v>
      </c>
      <c r="I327" s="190" t="s">
        <v>553</v>
      </c>
      <c r="J327" s="190" t="s">
        <v>481</v>
      </c>
    </row>
    <row r="328" spans="1:10" s="189" customFormat="1" hidden="1" x14ac:dyDescent="0.25">
      <c r="A328" s="195">
        <v>43945</v>
      </c>
      <c r="B328" s="116">
        <v>0.95833333333333337</v>
      </c>
      <c r="C328" s="193">
        <v>0.97222222222222221</v>
      </c>
      <c r="D328" s="194">
        <f t="shared" si="3"/>
        <v>19.999999999999929</v>
      </c>
      <c r="E328" s="189" t="s">
        <v>2086</v>
      </c>
      <c r="F328" s="190">
        <v>1</v>
      </c>
      <c r="G328" s="189" t="s">
        <v>2085</v>
      </c>
      <c r="H328" s="190" t="s">
        <v>513</v>
      </c>
      <c r="I328" s="190" t="s">
        <v>553</v>
      </c>
      <c r="J328" s="190" t="s">
        <v>481</v>
      </c>
    </row>
    <row r="329" spans="1:10" s="189" customFormat="1" hidden="1" x14ac:dyDescent="0.25">
      <c r="A329" s="195">
        <v>43945</v>
      </c>
      <c r="B329" s="116">
        <v>0.9375</v>
      </c>
      <c r="C329" s="193">
        <v>0.95833333333333337</v>
      </c>
      <c r="D329" s="194">
        <f t="shared" si="3"/>
        <v>30.000000000000053</v>
      </c>
      <c r="E329" s="189" t="s">
        <v>2087</v>
      </c>
      <c r="F329" s="190"/>
      <c r="G329" s="189" t="s">
        <v>2085</v>
      </c>
      <c r="H329" s="190" t="s">
        <v>513</v>
      </c>
      <c r="I329" s="190" t="s">
        <v>711</v>
      </c>
      <c r="J329" s="190" t="s">
        <v>481</v>
      </c>
    </row>
    <row r="330" spans="1:10" s="189" customFormat="1" hidden="1" x14ac:dyDescent="0.25">
      <c r="A330" s="195">
        <v>43945</v>
      </c>
      <c r="B330" s="116">
        <v>0.77083333333333337</v>
      </c>
      <c r="C330" s="193">
        <v>0.79166666666666663</v>
      </c>
      <c r="D330" s="194">
        <f t="shared" si="3"/>
        <v>29.999999999999893</v>
      </c>
      <c r="E330" s="189" t="s">
        <v>1923</v>
      </c>
      <c r="F330" s="190">
        <v>1</v>
      </c>
      <c r="G330" s="189" t="s">
        <v>2085</v>
      </c>
      <c r="H330" s="190" t="s">
        <v>498</v>
      </c>
      <c r="I330" s="190" t="s">
        <v>504</v>
      </c>
      <c r="J330" s="190" t="s">
        <v>481</v>
      </c>
    </row>
    <row r="331" spans="1:10" s="189" customFormat="1" hidden="1" x14ac:dyDescent="0.25">
      <c r="A331" s="195">
        <v>43945</v>
      </c>
      <c r="B331" s="116">
        <v>0.35416666666666669</v>
      </c>
      <c r="C331" s="193">
        <v>0.58333333333333337</v>
      </c>
      <c r="D331" s="194">
        <f t="shared" si="3"/>
        <v>330</v>
      </c>
      <c r="E331" s="189" t="s">
        <v>2088</v>
      </c>
      <c r="F331" s="190"/>
      <c r="G331" s="189" t="s">
        <v>2089</v>
      </c>
      <c r="H331" s="190" t="s">
        <v>513</v>
      </c>
      <c r="I331" s="190" t="s">
        <v>550</v>
      </c>
      <c r="J331" s="190" t="s">
        <v>481</v>
      </c>
    </row>
    <row r="332" spans="1:10" s="189" customFormat="1" hidden="1" x14ac:dyDescent="0.25">
      <c r="A332" s="195">
        <v>43945</v>
      </c>
      <c r="B332" s="116">
        <v>0.60416666666666663</v>
      </c>
      <c r="C332" s="193">
        <v>0.72916666666666663</v>
      </c>
      <c r="D332" s="194">
        <f t="shared" si="3"/>
        <v>180</v>
      </c>
      <c r="E332" s="189" t="s">
        <v>2090</v>
      </c>
      <c r="F332" s="190">
        <v>1</v>
      </c>
      <c r="G332" s="189" t="s">
        <v>1396</v>
      </c>
      <c r="H332" s="190"/>
      <c r="I332" s="190"/>
      <c r="J332" s="190"/>
    </row>
    <row r="333" spans="1:10" s="189" customFormat="1" ht="30" hidden="1" x14ac:dyDescent="0.25">
      <c r="A333" s="195">
        <v>43946</v>
      </c>
      <c r="B333" s="116">
        <v>0.35416666666666669</v>
      </c>
      <c r="C333" s="193">
        <v>0.39583333333333331</v>
      </c>
      <c r="D333" s="194">
        <f t="shared" si="3"/>
        <v>59.999999999999943</v>
      </c>
      <c r="E333" s="189" t="s">
        <v>2091</v>
      </c>
      <c r="F333" s="190"/>
      <c r="G333" s="189" t="s">
        <v>857</v>
      </c>
      <c r="H333" s="190"/>
      <c r="I333" s="190"/>
      <c r="J333" s="190"/>
    </row>
    <row r="334" spans="1:10" s="189" customFormat="1" hidden="1" x14ac:dyDescent="0.25">
      <c r="A334" s="195">
        <v>43946</v>
      </c>
      <c r="B334" s="116">
        <v>0.40277777777777773</v>
      </c>
      <c r="C334" s="193">
        <v>0.40972222222222227</v>
      </c>
      <c r="D334" s="194">
        <f t="shared" si="3"/>
        <v>10.000000000000124</v>
      </c>
      <c r="E334" s="189" t="s">
        <v>2092</v>
      </c>
      <c r="F334" s="190">
        <v>1</v>
      </c>
      <c r="G334" s="189" t="s">
        <v>857</v>
      </c>
      <c r="H334" s="190" t="s">
        <v>513</v>
      </c>
      <c r="I334" s="190" t="s">
        <v>620</v>
      </c>
      <c r="J334" s="190" t="s">
        <v>481</v>
      </c>
    </row>
    <row r="335" spans="1:10" s="189" customFormat="1" hidden="1" x14ac:dyDescent="0.25">
      <c r="A335" s="195">
        <v>43946</v>
      </c>
      <c r="B335" s="116">
        <v>0.41666666666666669</v>
      </c>
      <c r="C335" s="193">
        <v>0.52083333333333337</v>
      </c>
      <c r="D335" s="194">
        <f t="shared" si="3"/>
        <v>150.00000000000003</v>
      </c>
      <c r="E335" s="189" t="s">
        <v>2093</v>
      </c>
      <c r="F335" s="190"/>
      <c r="G335" s="189" t="s">
        <v>980</v>
      </c>
      <c r="H335" s="190" t="s">
        <v>479</v>
      </c>
      <c r="I335" s="190" t="s">
        <v>480</v>
      </c>
      <c r="J335" s="190" t="s">
        <v>481</v>
      </c>
    </row>
    <row r="336" spans="1:10" hidden="1" x14ac:dyDescent="0.25">
      <c r="A336" s="195">
        <v>43946</v>
      </c>
      <c r="B336" s="116">
        <v>0.61111111111111105</v>
      </c>
      <c r="C336" s="116">
        <v>0.625</v>
      </c>
      <c r="D336" s="122">
        <f t="shared" si="3"/>
        <v>20.000000000000089</v>
      </c>
      <c r="E336" s="189" t="s">
        <v>2094</v>
      </c>
      <c r="G336" s="189" t="s">
        <v>857</v>
      </c>
      <c r="H336" s="190"/>
      <c r="I336" s="190"/>
      <c r="J336" s="190"/>
    </row>
    <row r="337" spans="1:10" x14ac:dyDescent="0.25">
      <c r="A337" s="195">
        <v>43946</v>
      </c>
      <c r="B337" s="116">
        <v>0.4375</v>
      </c>
      <c r="C337" s="116">
        <v>0.47222222222222227</v>
      </c>
      <c r="D337" s="122">
        <f t="shared" si="3"/>
        <v>50.000000000000064</v>
      </c>
      <c r="E337" s="189" t="s">
        <v>2095</v>
      </c>
      <c r="G337" s="189" t="s">
        <v>2096</v>
      </c>
      <c r="H337" s="190" t="s">
        <v>507</v>
      </c>
      <c r="I337" s="190" t="s">
        <v>633</v>
      </c>
      <c r="J337" s="190" t="s">
        <v>481</v>
      </c>
    </row>
    <row r="338" spans="1:10" hidden="1" x14ac:dyDescent="0.25">
      <c r="A338" s="195">
        <v>43946</v>
      </c>
      <c r="B338" s="116">
        <v>0.47916666666666669</v>
      </c>
      <c r="C338" s="116">
        <v>0.48958333333333331</v>
      </c>
      <c r="D338" s="122">
        <f t="shared" si="3"/>
        <v>14.999999999999947</v>
      </c>
      <c r="E338" s="189" t="s">
        <v>2097</v>
      </c>
      <c r="G338" s="189" t="s">
        <v>2096</v>
      </c>
      <c r="H338" s="190" t="s">
        <v>507</v>
      </c>
      <c r="I338" s="190" t="s">
        <v>570</v>
      </c>
      <c r="J338" s="190" t="s">
        <v>481</v>
      </c>
    </row>
    <row r="339" spans="1:10" ht="30" x14ac:dyDescent="0.25">
      <c r="A339" s="195">
        <v>43946</v>
      </c>
      <c r="B339" s="116">
        <v>0.33333333333333331</v>
      </c>
      <c r="C339" s="116">
        <v>0.64583333333333337</v>
      </c>
      <c r="D339" s="122">
        <f t="shared" si="3"/>
        <v>450.00000000000011</v>
      </c>
      <c r="E339" s="189" t="s">
        <v>2098</v>
      </c>
      <c r="G339" s="189" t="s">
        <v>2099</v>
      </c>
      <c r="H339" s="190" t="s">
        <v>507</v>
      </c>
      <c r="I339" s="190" t="s">
        <v>633</v>
      </c>
      <c r="J339" s="190" t="s">
        <v>427</v>
      </c>
    </row>
    <row r="340" spans="1:10" x14ac:dyDescent="0.25">
      <c r="A340" s="195">
        <v>43946</v>
      </c>
      <c r="B340" s="116">
        <v>0.64583333333333337</v>
      </c>
      <c r="C340" s="116">
        <v>0.33333333333333331</v>
      </c>
      <c r="D340" s="122" t="s">
        <v>2100</v>
      </c>
      <c r="E340" s="189" t="s">
        <v>1112</v>
      </c>
      <c r="H340" s="190" t="s">
        <v>507</v>
      </c>
      <c r="I340" s="190" t="s">
        <v>633</v>
      </c>
      <c r="J340" s="190" t="s">
        <v>427</v>
      </c>
    </row>
    <row r="341" spans="1:10" hidden="1" x14ac:dyDescent="0.25">
      <c r="A341" s="195">
        <v>43946</v>
      </c>
      <c r="D341" s="122" t="s">
        <v>2101</v>
      </c>
      <c r="E341" s="189" t="s">
        <v>2102</v>
      </c>
      <c r="H341" s="190" t="s">
        <v>507</v>
      </c>
      <c r="I341" s="190" t="s">
        <v>531</v>
      </c>
      <c r="J341" s="190" t="s">
        <v>427</v>
      </c>
    </row>
    <row r="342" spans="1:10" hidden="1" x14ac:dyDescent="0.25">
      <c r="A342" s="195">
        <v>43946</v>
      </c>
      <c r="D342" s="122" t="s">
        <v>2101</v>
      </c>
      <c r="E342" s="189" t="s">
        <v>2103</v>
      </c>
      <c r="H342" s="190" t="s">
        <v>507</v>
      </c>
      <c r="I342" s="190" t="s">
        <v>570</v>
      </c>
      <c r="J342" s="190" t="s">
        <v>427</v>
      </c>
    </row>
    <row r="343" spans="1:10" hidden="1" x14ac:dyDescent="0.25">
      <c r="A343" s="195">
        <v>43946</v>
      </c>
      <c r="B343" s="116">
        <v>0.83333333333333337</v>
      </c>
      <c r="C343" s="116">
        <v>0.85416666666666663</v>
      </c>
      <c r="D343" s="122">
        <f t="shared" si="3"/>
        <v>29.999999999999893</v>
      </c>
      <c r="E343" s="189" t="s">
        <v>2104</v>
      </c>
      <c r="G343" s="189" t="s">
        <v>2085</v>
      </c>
      <c r="H343" s="190" t="s">
        <v>507</v>
      </c>
      <c r="I343" s="190" t="s">
        <v>570</v>
      </c>
      <c r="J343" s="190" t="s">
        <v>481</v>
      </c>
    </row>
    <row r="344" spans="1:10" hidden="1" x14ac:dyDescent="0.25">
      <c r="A344" s="195">
        <v>43946</v>
      </c>
      <c r="B344" s="116">
        <v>0.88541666666666663</v>
      </c>
      <c r="C344" s="116">
        <v>0.97916666666666663</v>
      </c>
      <c r="D344" s="122">
        <f t="shared" si="3"/>
        <v>135</v>
      </c>
      <c r="E344" s="189" t="s">
        <v>2105</v>
      </c>
      <c r="G344" s="189" t="s">
        <v>2085</v>
      </c>
      <c r="H344" s="190" t="s">
        <v>484</v>
      </c>
      <c r="I344" s="190" t="s">
        <v>492</v>
      </c>
      <c r="J344" s="190" t="s">
        <v>481</v>
      </c>
    </row>
    <row r="345" spans="1:10" hidden="1" x14ac:dyDescent="0.25">
      <c r="A345" s="195">
        <v>43946</v>
      </c>
      <c r="B345" s="116">
        <v>0.98611111111111116</v>
      </c>
      <c r="C345" s="116">
        <v>6.9444444444444441E-3</v>
      </c>
      <c r="D345" s="122">
        <f t="shared" si="3"/>
        <v>29.999999999999925</v>
      </c>
      <c r="E345" s="189" t="s">
        <v>2106</v>
      </c>
      <c r="G345" s="189" t="s">
        <v>2085</v>
      </c>
      <c r="H345" s="190" t="s">
        <v>513</v>
      </c>
      <c r="I345" s="190" t="s">
        <v>553</v>
      </c>
      <c r="J345" s="190" t="s">
        <v>481</v>
      </c>
    </row>
    <row r="346" spans="1:10" hidden="1" x14ac:dyDescent="0.25">
      <c r="A346" s="172">
        <v>43947</v>
      </c>
      <c r="B346" s="116">
        <v>0.45833333333333331</v>
      </c>
      <c r="C346" s="116">
        <v>0.60416666666666663</v>
      </c>
      <c r="D346" s="122">
        <f>(IF(C346&gt;B346, C346-B346, 1-B346+C346))*24*60</f>
        <v>209.99999999999997</v>
      </c>
      <c r="E346" s="189" t="s">
        <v>2013</v>
      </c>
      <c r="G346" s="189" t="s">
        <v>1775</v>
      </c>
      <c r="H346" s="190" t="s">
        <v>484</v>
      </c>
      <c r="I346" s="190" t="s">
        <v>489</v>
      </c>
      <c r="J346" s="190" t="s">
        <v>499</v>
      </c>
    </row>
    <row r="347" spans="1:10" hidden="1" x14ac:dyDescent="0.25">
      <c r="A347" s="172">
        <v>43947</v>
      </c>
      <c r="B347" s="116">
        <v>0.35416666666666669</v>
      </c>
      <c r="C347" s="116">
        <v>0.375</v>
      </c>
      <c r="D347" s="122">
        <f>(IF(C347&gt;B347, C347-B347, 1-B347+C347))*24*60</f>
        <v>29.999999999999972</v>
      </c>
      <c r="E347" s="189" t="s">
        <v>1764</v>
      </c>
      <c r="G347" s="189" t="s">
        <v>1709</v>
      </c>
      <c r="H347" s="190" t="s">
        <v>484</v>
      </c>
      <c r="I347" s="190" t="s">
        <v>480</v>
      </c>
      <c r="J347" s="190" t="s">
        <v>481</v>
      </c>
    </row>
    <row r="348" spans="1:10" hidden="1" x14ac:dyDescent="0.25">
      <c r="A348" s="172">
        <v>43947</v>
      </c>
      <c r="B348" s="116">
        <v>0.39583333333333331</v>
      </c>
      <c r="C348" s="116">
        <v>0.40972222222222227</v>
      </c>
      <c r="D348" s="122">
        <f>(IF(C348&gt;B348, C348-B348, 1-B348+C348))*24*60</f>
        <v>20.000000000000089</v>
      </c>
      <c r="E348" s="189" t="s">
        <v>2107</v>
      </c>
      <c r="G348" s="189" t="s">
        <v>865</v>
      </c>
      <c r="H348" s="190" t="s">
        <v>479</v>
      </c>
      <c r="I348" s="190" t="s">
        <v>492</v>
      </c>
      <c r="J348" s="190" t="s">
        <v>481</v>
      </c>
    </row>
    <row r="349" spans="1:10" hidden="1" x14ac:dyDescent="0.25">
      <c r="A349" s="172">
        <v>43947</v>
      </c>
      <c r="B349" s="116">
        <v>0.4375</v>
      </c>
      <c r="C349" s="116">
        <v>0.5</v>
      </c>
      <c r="D349" s="122">
        <f>(IF(C349&gt;B349, C349-B349, 1-B349+C349))*24*60</f>
        <v>90</v>
      </c>
      <c r="E349" s="189" t="s">
        <v>2108</v>
      </c>
      <c r="G349" s="189" t="s">
        <v>581</v>
      </c>
      <c r="H349" s="190"/>
      <c r="I349" s="190"/>
      <c r="J349" s="190"/>
    </row>
    <row r="350" spans="1:10" ht="30" x14ac:dyDescent="0.25">
      <c r="A350" s="172">
        <v>43947</v>
      </c>
      <c r="B350" s="116">
        <v>0.33333333333333331</v>
      </c>
      <c r="C350" s="116">
        <v>0.58333333333333337</v>
      </c>
      <c r="D350" s="122">
        <f t="shared" si="3"/>
        <v>360.00000000000011</v>
      </c>
      <c r="E350" s="189" t="s">
        <v>2109</v>
      </c>
      <c r="F350" s="190">
        <v>1</v>
      </c>
      <c r="G350" s="189" t="s">
        <v>1041</v>
      </c>
      <c r="H350" s="190" t="s">
        <v>507</v>
      </c>
      <c r="I350" s="190" t="s">
        <v>633</v>
      </c>
      <c r="J350" s="190" t="s">
        <v>427</v>
      </c>
    </row>
    <row r="351" spans="1:10" x14ac:dyDescent="0.25">
      <c r="A351" s="172">
        <v>43947</v>
      </c>
      <c r="B351" s="116">
        <v>0.60416666666666663</v>
      </c>
      <c r="C351" s="116">
        <v>0.66666666666666663</v>
      </c>
      <c r="D351" s="122">
        <f t="shared" si="3"/>
        <v>90</v>
      </c>
      <c r="E351" s="189" t="s">
        <v>2110</v>
      </c>
      <c r="F351" s="190">
        <v>1</v>
      </c>
      <c r="G351" s="189" t="s">
        <v>1714</v>
      </c>
      <c r="H351" s="190" t="s">
        <v>507</v>
      </c>
      <c r="I351" s="190" t="s">
        <v>633</v>
      </c>
      <c r="J351" s="190" t="s">
        <v>427</v>
      </c>
    </row>
    <row r="352" spans="1:10" x14ac:dyDescent="0.25">
      <c r="A352" s="195">
        <v>43947</v>
      </c>
      <c r="B352" s="116">
        <v>0.66666666666666663</v>
      </c>
      <c r="C352" s="116">
        <v>0.33333333333333331</v>
      </c>
      <c r="D352" s="122" t="s">
        <v>2111</v>
      </c>
      <c r="E352" s="189" t="s">
        <v>1112</v>
      </c>
      <c r="H352" s="190" t="s">
        <v>507</v>
      </c>
      <c r="I352" s="190" t="s">
        <v>633</v>
      </c>
      <c r="J352" s="190" t="s">
        <v>427</v>
      </c>
    </row>
    <row r="353" spans="1:10" hidden="1" x14ac:dyDescent="0.25">
      <c r="A353" s="172">
        <v>43947</v>
      </c>
      <c r="B353" s="116">
        <v>0.52083333333333337</v>
      </c>
      <c r="C353" s="116">
        <v>0.53472222222222221</v>
      </c>
      <c r="D353" s="122">
        <f t="shared" si="3"/>
        <v>19.999999999999929</v>
      </c>
      <c r="E353" s="189" t="s">
        <v>2112</v>
      </c>
      <c r="F353" s="190">
        <v>1</v>
      </c>
      <c r="G353" s="189" t="s">
        <v>2113</v>
      </c>
      <c r="H353" s="190" t="s">
        <v>507</v>
      </c>
      <c r="I353" s="190" t="s">
        <v>527</v>
      </c>
      <c r="J353" s="190" t="s">
        <v>481</v>
      </c>
    </row>
    <row r="354" spans="1:10" hidden="1" x14ac:dyDescent="0.25">
      <c r="A354" s="172">
        <v>43947</v>
      </c>
      <c r="B354" s="116">
        <v>0.54166666666666663</v>
      </c>
      <c r="C354" s="116">
        <v>0.55555555555555558</v>
      </c>
      <c r="D354" s="122">
        <f t="shared" si="3"/>
        <v>20.000000000000089</v>
      </c>
      <c r="E354" s="189" t="s">
        <v>2114</v>
      </c>
      <c r="F354" s="190">
        <v>1</v>
      </c>
      <c r="G354" s="189" t="s">
        <v>2113</v>
      </c>
      <c r="H354" s="190" t="s">
        <v>498</v>
      </c>
      <c r="I354" s="190" t="s">
        <v>498</v>
      </c>
      <c r="J354" s="190" t="s">
        <v>481</v>
      </c>
    </row>
    <row r="355" spans="1:10" hidden="1" x14ac:dyDescent="0.25">
      <c r="A355" s="172">
        <v>43947</v>
      </c>
      <c r="B355" s="116">
        <v>0.875</v>
      </c>
      <c r="C355" s="116">
        <v>0.89583333333333337</v>
      </c>
      <c r="D355" s="122">
        <f t="shared" si="3"/>
        <v>30.000000000000053</v>
      </c>
      <c r="E355" s="189" t="s">
        <v>1479</v>
      </c>
      <c r="F355" s="190">
        <v>1</v>
      </c>
      <c r="G355" s="189" t="s">
        <v>2085</v>
      </c>
      <c r="H355" s="190" t="s">
        <v>513</v>
      </c>
      <c r="I355" s="190" t="s">
        <v>553</v>
      </c>
      <c r="J355" s="190" t="s">
        <v>481</v>
      </c>
    </row>
    <row r="356" spans="1:10" hidden="1" x14ac:dyDescent="0.25">
      <c r="A356" s="172">
        <v>43947</v>
      </c>
      <c r="B356" s="116">
        <v>0</v>
      </c>
      <c r="C356" s="116">
        <v>2.0833333333333332E-2</v>
      </c>
      <c r="D356" s="122">
        <f t="shared" si="3"/>
        <v>30</v>
      </c>
      <c r="E356" s="189" t="s">
        <v>2115</v>
      </c>
      <c r="G356" s="189" t="s">
        <v>2085</v>
      </c>
      <c r="H356" s="190" t="s">
        <v>479</v>
      </c>
      <c r="I356" s="190" t="s">
        <v>480</v>
      </c>
      <c r="J356" s="190" t="s">
        <v>481</v>
      </c>
    </row>
    <row r="357" spans="1:10" hidden="1" x14ac:dyDescent="0.25">
      <c r="A357" s="172">
        <v>43947</v>
      </c>
      <c r="B357" s="116">
        <v>0.16666666666666666</v>
      </c>
      <c r="C357" s="116">
        <v>0.1875</v>
      </c>
      <c r="D357" s="122">
        <f t="shared" si="3"/>
        <v>30.000000000000014</v>
      </c>
      <c r="E357" s="189" t="s">
        <v>2116</v>
      </c>
      <c r="G357" s="189" t="s">
        <v>2085</v>
      </c>
      <c r="H357" s="190" t="s">
        <v>498</v>
      </c>
      <c r="I357" s="190" t="s">
        <v>498</v>
      </c>
      <c r="J357" s="190" t="s">
        <v>481</v>
      </c>
    </row>
    <row r="358" spans="1:10" hidden="1" x14ac:dyDescent="0.25">
      <c r="A358" s="172">
        <v>43947</v>
      </c>
      <c r="B358" s="116">
        <v>0.1388888888888889</v>
      </c>
      <c r="C358" s="116">
        <v>0.14583333333333334</v>
      </c>
      <c r="D358" s="122">
        <f t="shared" si="3"/>
        <v>10.000000000000004</v>
      </c>
      <c r="E358" s="189" t="s">
        <v>2117</v>
      </c>
      <c r="F358" s="190">
        <v>1</v>
      </c>
      <c r="G358" s="189" t="s">
        <v>2085</v>
      </c>
      <c r="H358" s="190" t="s">
        <v>498</v>
      </c>
      <c r="I358" s="190" t="s">
        <v>498</v>
      </c>
      <c r="J358" s="190" t="s">
        <v>481</v>
      </c>
    </row>
    <row r="359" spans="1:10" hidden="1" x14ac:dyDescent="0.25">
      <c r="A359" s="172">
        <v>43947</v>
      </c>
      <c r="B359" s="116">
        <v>0.875</v>
      </c>
      <c r="C359" s="116">
        <v>0.89583333333333337</v>
      </c>
      <c r="D359" s="122">
        <f t="shared" si="3"/>
        <v>30.000000000000053</v>
      </c>
      <c r="E359" s="189" t="s">
        <v>2118</v>
      </c>
      <c r="F359" s="190">
        <v>1</v>
      </c>
      <c r="G359" s="189" t="s">
        <v>2085</v>
      </c>
      <c r="H359" s="190" t="s">
        <v>507</v>
      </c>
      <c r="I359" s="190" t="s">
        <v>570</v>
      </c>
      <c r="J359" s="190" t="s">
        <v>481</v>
      </c>
    </row>
    <row r="360" spans="1:10" hidden="1" x14ac:dyDescent="0.25">
      <c r="A360" s="172">
        <v>43948</v>
      </c>
      <c r="B360" s="116">
        <v>0.45833333333333331</v>
      </c>
      <c r="C360" s="116">
        <v>0.5625</v>
      </c>
      <c r="D360" s="122">
        <f t="shared" si="3"/>
        <v>150.00000000000003</v>
      </c>
      <c r="E360" s="189" t="s">
        <v>2119</v>
      </c>
      <c r="G360" s="189" t="s">
        <v>2120</v>
      </c>
      <c r="H360" s="190" t="s">
        <v>513</v>
      </c>
      <c r="I360" s="190" t="s">
        <v>620</v>
      </c>
      <c r="J360" s="190" t="s">
        <v>499</v>
      </c>
    </row>
    <row r="361" spans="1:10" hidden="1" x14ac:dyDescent="0.25">
      <c r="A361" s="172">
        <v>43948</v>
      </c>
      <c r="B361" s="116">
        <v>0.45833333333333331</v>
      </c>
      <c r="C361" s="116">
        <v>0.5625</v>
      </c>
      <c r="D361" s="122">
        <f t="shared" si="3"/>
        <v>150.00000000000003</v>
      </c>
      <c r="E361" s="189" t="s">
        <v>1150</v>
      </c>
      <c r="G361" s="189" t="s">
        <v>2120</v>
      </c>
      <c r="H361" s="190" t="s">
        <v>513</v>
      </c>
      <c r="I361" s="190" t="s">
        <v>582</v>
      </c>
      <c r="J361" s="190" t="s">
        <v>499</v>
      </c>
    </row>
    <row r="362" spans="1:10" hidden="1" x14ac:dyDescent="0.25">
      <c r="A362" s="172">
        <v>43948</v>
      </c>
      <c r="B362" s="116">
        <v>0.39583333333333331</v>
      </c>
      <c r="C362" s="116">
        <v>0.40625</v>
      </c>
      <c r="D362" s="122">
        <f t="shared" si="3"/>
        <v>15.000000000000027</v>
      </c>
      <c r="E362" s="189" t="s">
        <v>1014</v>
      </c>
      <c r="G362" s="189" t="s">
        <v>978</v>
      </c>
      <c r="H362" s="190" t="s">
        <v>513</v>
      </c>
      <c r="I362" s="190" t="s">
        <v>514</v>
      </c>
      <c r="J362" s="190" t="s">
        <v>481</v>
      </c>
    </row>
    <row r="363" spans="1:10" hidden="1" x14ac:dyDescent="0.25">
      <c r="A363" s="172">
        <v>43948</v>
      </c>
      <c r="B363" s="116">
        <v>0.59722222222222221</v>
      </c>
      <c r="C363" s="116">
        <v>0.60416666666666663</v>
      </c>
      <c r="D363" s="122">
        <f t="shared" si="3"/>
        <v>9.9999999999999645</v>
      </c>
      <c r="E363" s="189" t="s">
        <v>718</v>
      </c>
      <c r="G363" s="189" t="s">
        <v>978</v>
      </c>
      <c r="H363" s="190" t="s">
        <v>507</v>
      </c>
      <c r="I363" s="190" t="s">
        <v>570</v>
      </c>
      <c r="J363" s="190" t="s">
        <v>481</v>
      </c>
    </row>
    <row r="364" spans="1:10" hidden="1" x14ac:dyDescent="0.25">
      <c r="A364" s="172">
        <v>43948</v>
      </c>
      <c r="B364" s="116">
        <v>0.54166666666666663</v>
      </c>
      <c r="C364" s="116">
        <v>0.54861111111111105</v>
      </c>
      <c r="D364" s="122">
        <f t="shared" si="3"/>
        <v>9.9999999999999645</v>
      </c>
      <c r="E364" s="189" t="s">
        <v>2121</v>
      </c>
      <c r="G364" s="189" t="s">
        <v>978</v>
      </c>
      <c r="H364" s="190" t="s">
        <v>507</v>
      </c>
      <c r="I364" s="190" t="s">
        <v>531</v>
      </c>
      <c r="J364" s="190" t="s">
        <v>427</v>
      </c>
    </row>
    <row r="365" spans="1:10" hidden="1" x14ac:dyDescent="0.25">
      <c r="A365" s="172">
        <v>43948</v>
      </c>
      <c r="B365" s="116">
        <v>0.41666666666666669</v>
      </c>
      <c r="C365" s="116">
        <v>0.625</v>
      </c>
      <c r="D365" s="122">
        <f t="shared" si="3"/>
        <v>300</v>
      </c>
      <c r="E365" s="189" t="s">
        <v>2122</v>
      </c>
      <c r="G365" s="189" t="s">
        <v>2123</v>
      </c>
      <c r="H365" s="190" t="s">
        <v>498</v>
      </c>
      <c r="I365" s="190" t="s">
        <v>498</v>
      </c>
      <c r="J365" s="190" t="s">
        <v>481</v>
      </c>
    </row>
    <row r="366" spans="1:10" ht="30" hidden="1" x14ac:dyDescent="0.25">
      <c r="A366" s="172">
        <v>43948</v>
      </c>
      <c r="B366" s="116">
        <v>0.35416666666666669</v>
      </c>
      <c r="C366" s="116">
        <v>0.41666666666666669</v>
      </c>
      <c r="D366" s="122">
        <f t="shared" si="3"/>
        <v>90</v>
      </c>
      <c r="E366" s="189" t="s">
        <v>2124</v>
      </c>
      <c r="G366" s="189" t="s">
        <v>1476</v>
      </c>
      <c r="H366" s="190" t="s">
        <v>498</v>
      </c>
      <c r="I366" s="190" t="s">
        <v>498</v>
      </c>
      <c r="J366" s="190" t="s">
        <v>481</v>
      </c>
    </row>
    <row r="367" spans="1:10" hidden="1" x14ac:dyDescent="0.25">
      <c r="A367" s="172">
        <v>43948</v>
      </c>
      <c r="B367" s="116">
        <v>0.41666666666666669</v>
      </c>
      <c r="C367" s="116">
        <v>0.51736111111111105</v>
      </c>
      <c r="D367" s="122">
        <f t="shared" si="3"/>
        <v>144.99999999999989</v>
      </c>
      <c r="E367" s="189" t="s">
        <v>2125</v>
      </c>
      <c r="F367" s="190">
        <v>1</v>
      </c>
      <c r="G367" s="189" t="s">
        <v>1041</v>
      </c>
      <c r="H367" s="190" t="s">
        <v>498</v>
      </c>
      <c r="I367" s="190" t="s">
        <v>498</v>
      </c>
      <c r="J367" s="190" t="s">
        <v>481</v>
      </c>
    </row>
    <row r="368" spans="1:10" x14ac:dyDescent="0.25">
      <c r="A368" s="195">
        <v>43948</v>
      </c>
      <c r="B368" s="116">
        <v>0.33333333333333331</v>
      </c>
      <c r="C368" s="116">
        <v>0.33333333333333331</v>
      </c>
      <c r="D368" s="122" t="s">
        <v>2126</v>
      </c>
      <c r="E368" s="189" t="s">
        <v>1112</v>
      </c>
      <c r="H368" s="190" t="s">
        <v>507</v>
      </c>
      <c r="I368" s="190" t="s">
        <v>633</v>
      </c>
      <c r="J368" s="190" t="s">
        <v>427</v>
      </c>
    </row>
    <row r="369" spans="1:10" hidden="1" x14ac:dyDescent="0.25">
      <c r="A369" s="172">
        <v>43948</v>
      </c>
      <c r="B369" s="116">
        <v>0.97916666666666663</v>
      </c>
      <c r="C369" s="116">
        <v>6.9444444444444441E-3</v>
      </c>
      <c r="D369" s="122">
        <f t="shared" si="3"/>
        <v>40.00000000000005</v>
      </c>
      <c r="E369" s="189" t="s">
        <v>1539</v>
      </c>
      <c r="G369" s="189" t="s">
        <v>2085</v>
      </c>
      <c r="H369" s="190" t="s">
        <v>513</v>
      </c>
      <c r="I369" s="190" t="s">
        <v>550</v>
      </c>
      <c r="J369" s="190" t="s">
        <v>481</v>
      </c>
    </row>
    <row r="370" spans="1:10" hidden="1" x14ac:dyDescent="0.25">
      <c r="A370" s="172">
        <v>43948</v>
      </c>
      <c r="B370" s="116">
        <v>0.85416666666666663</v>
      </c>
      <c r="C370" s="116">
        <v>0.89583333333333337</v>
      </c>
      <c r="D370" s="122">
        <f t="shared" si="3"/>
        <v>60.000000000000107</v>
      </c>
      <c r="E370" s="189" t="s">
        <v>2127</v>
      </c>
      <c r="G370" s="189" t="s">
        <v>2085</v>
      </c>
      <c r="H370" s="190" t="s">
        <v>484</v>
      </c>
      <c r="I370" s="190" t="s">
        <v>489</v>
      </c>
      <c r="J370" s="190" t="s">
        <v>481</v>
      </c>
    </row>
    <row r="371" spans="1:10" hidden="1" x14ac:dyDescent="0.25">
      <c r="A371" s="172">
        <v>43949</v>
      </c>
      <c r="B371" s="116">
        <v>0.375</v>
      </c>
      <c r="C371" s="116">
        <v>0.58333333333333337</v>
      </c>
      <c r="D371" s="122">
        <f t="shared" si="3"/>
        <v>300.00000000000006</v>
      </c>
      <c r="E371" s="189" t="s">
        <v>2128</v>
      </c>
      <c r="G371" s="189" t="s">
        <v>2129</v>
      </c>
      <c r="H371" s="190" t="s">
        <v>513</v>
      </c>
      <c r="I371" s="190" t="s">
        <v>553</v>
      </c>
      <c r="J371" s="190" t="s">
        <v>481</v>
      </c>
    </row>
    <row r="372" spans="1:10" hidden="1" x14ac:dyDescent="0.25">
      <c r="A372" s="172">
        <v>43949</v>
      </c>
      <c r="B372" s="116">
        <v>0.34027777777777773</v>
      </c>
      <c r="C372" s="116">
        <v>0.35416666666666669</v>
      </c>
      <c r="D372" s="122">
        <f t="shared" si="3"/>
        <v>20.000000000000089</v>
      </c>
      <c r="E372" s="189" t="s">
        <v>2130</v>
      </c>
      <c r="G372" s="189" t="s">
        <v>857</v>
      </c>
      <c r="H372" s="190" t="s">
        <v>513</v>
      </c>
      <c r="I372" s="190" t="s">
        <v>519</v>
      </c>
      <c r="J372" s="190" t="s">
        <v>481</v>
      </c>
    </row>
    <row r="373" spans="1:10" hidden="1" x14ac:dyDescent="0.25">
      <c r="A373" s="172">
        <v>43949</v>
      </c>
      <c r="B373" s="116">
        <v>0.39583333333333331</v>
      </c>
      <c r="C373" s="116">
        <v>0.40625</v>
      </c>
      <c r="D373" s="122">
        <f t="shared" si="3"/>
        <v>15.000000000000027</v>
      </c>
      <c r="E373" s="189" t="s">
        <v>2131</v>
      </c>
      <c r="G373" s="189" t="s">
        <v>865</v>
      </c>
      <c r="H373" s="190" t="s">
        <v>479</v>
      </c>
      <c r="I373" s="190" t="s">
        <v>492</v>
      </c>
      <c r="J373" s="190" t="s">
        <v>481</v>
      </c>
    </row>
    <row r="374" spans="1:10" hidden="1" x14ac:dyDescent="0.25">
      <c r="A374" s="172">
        <v>43949</v>
      </c>
      <c r="B374" s="116">
        <v>0.5</v>
      </c>
      <c r="C374" s="116">
        <v>0.52083333333333337</v>
      </c>
      <c r="D374" s="122">
        <f t="shared" si="3"/>
        <v>30.000000000000053</v>
      </c>
      <c r="E374" s="113" t="s">
        <v>2132</v>
      </c>
      <c r="F374" s="113"/>
      <c r="G374" s="113" t="s">
        <v>1215</v>
      </c>
      <c r="H374" s="190" t="s">
        <v>484</v>
      </c>
      <c r="I374" s="190" t="s">
        <v>489</v>
      </c>
      <c r="J374" s="190" t="s">
        <v>481</v>
      </c>
    </row>
    <row r="375" spans="1:10" x14ac:dyDescent="0.25">
      <c r="A375" s="195">
        <v>43949</v>
      </c>
      <c r="B375" s="116">
        <v>0.33333333333333331</v>
      </c>
      <c r="C375" s="116">
        <v>0.57291666666666663</v>
      </c>
      <c r="D375" s="122" t="s">
        <v>2133</v>
      </c>
      <c r="E375" s="189" t="s">
        <v>1112</v>
      </c>
      <c r="H375" s="190" t="s">
        <v>507</v>
      </c>
      <c r="I375" s="190" t="s">
        <v>633</v>
      </c>
      <c r="J375" s="190" t="s">
        <v>427</v>
      </c>
    </row>
    <row r="376" spans="1:10" x14ac:dyDescent="0.25">
      <c r="A376" s="172">
        <v>43949</v>
      </c>
      <c r="B376" s="116">
        <v>0.57291666666666663</v>
      </c>
      <c r="C376" s="116">
        <v>0.6875</v>
      </c>
      <c r="D376" s="122">
        <f t="shared" ref="D376" si="5">(IF(C376&gt;B376, C376-B376, 1-B376+C376))*24*60</f>
        <v>165.00000000000006</v>
      </c>
      <c r="E376" s="113" t="s">
        <v>2134</v>
      </c>
      <c r="F376" s="113"/>
      <c r="G376" s="113" t="s">
        <v>2135</v>
      </c>
      <c r="H376" s="190" t="s">
        <v>507</v>
      </c>
      <c r="I376" s="190" t="s">
        <v>633</v>
      </c>
      <c r="J376" s="190" t="s">
        <v>427</v>
      </c>
    </row>
    <row r="377" spans="1:10" x14ac:dyDescent="0.25">
      <c r="A377" s="172">
        <v>43949</v>
      </c>
      <c r="B377" s="116">
        <v>0.6875</v>
      </c>
      <c r="C377" s="116">
        <v>0.33333333333333331</v>
      </c>
      <c r="D377" s="122" t="s">
        <v>2100</v>
      </c>
      <c r="E377" s="113" t="s">
        <v>1112</v>
      </c>
      <c r="F377" s="113"/>
      <c r="G377" s="113"/>
      <c r="H377" s="190" t="s">
        <v>507</v>
      </c>
      <c r="I377" s="190" t="s">
        <v>633</v>
      </c>
      <c r="J377" s="190" t="s">
        <v>427</v>
      </c>
    </row>
    <row r="378" spans="1:10" hidden="1" x14ac:dyDescent="0.25">
      <c r="A378" s="172">
        <v>43949</v>
      </c>
      <c r="B378" s="116">
        <v>0.63194444444444442</v>
      </c>
      <c r="C378" s="116">
        <v>0.64236111111111105</v>
      </c>
      <c r="D378" s="122">
        <f t="shared" si="3"/>
        <v>14.999999999999947</v>
      </c>
      <c r="E378" s="113" t="s">
        <v>1026</v>
      </c>
      <c r="F378" s="113"/>
      <c r="G378" s="113" t="s">
        <v>886</v>
      </c>
      <c r="H378" s="190" t="s">
        <v>507</v>
      </c>
      <c r="I378" s="190" t="s">
        <v>527</v>
      </c>
      <c r="J378" s="190" t="s">
        <v>481</v>
      </c>
    </row>
    <row r="379" spans="1:10" hidden="1" x14ac:dyDescent="0.25">
      <c r="A379" s="172">
        <v>43949</v>
      </c>
      <c r="B379" s="116">
        <v>0.42708333333333331</v>
      </c>
      <c r="C379" s="301">
        <v>0.43402777777777773</v>
      </c>
      <c r="D379" s="114">
        <f t="shared" si="3"/>
        <v>9.9999999999999645</v>
      </c>
      <c r="E379" s="113" t="s">
        <v>2136</v>
      </c>
      <c r="F379" s="113"/>
      <c r="G379" s="113" t="s">
        <v>2096</v>
      </c>
      <c r="H379" s="190" t="s">
        <v>507</v>
      </c>
      <c r="I379" s="190" t="s">
        <v>570</v>
      </c>
      <c r="J379" s="190" t="s">
        <v>481</v>
      </c>
    </row>
    <row r="380" spans="1:10" hidden="1" x14ac:dyDescent="0.25">
      <c r="A380" s="172">
        <v>43949</v>
      </c>
      <c r="B380" s="116">
        <v>0.34027777777777773</v>
      </c>
      <c r="C380" s="116">
        <v>0.75</v>
      </c>
      <c r="D380" s="114">
        <f t="shared" si="3"/>
        <v>590</v>
      </c>
      <c r="E380" s="113" t="s">
        <v>2137</v>
      </c>
      <c r="F380" s="113"/>
      <c r="G380" s="113" t="s">
        <v>2138</v>
      </c>
      <c r="H380" s="190" t="s">
        <v>498</v>
      </c>
      <c r="I380" s="190" t="s">
        <v>2139</v>
      </c>
      <c r="J380" s="190" t="s">
        <v>481</v>
      </c>
    </row>
    <row r="381" spans="1:10" ht="30" hidden="1" x14ac:dyDescent="0.25">
      <c r="A381" s="172">
        <v>43949</v>
      </c>
      <c r="B381" s="116">
        <v>0.86111111111111116</v>
      </c>
      <c r="C381" s="116">
        <v>0.88194444444444453</v>
      </c>
      <c r="D381" s="122">
        <f t="shared" si="3"/>
        <v>30.000000000000053</v>
      </c>
      <c r="E381" s="189" t="s">
        <v>2140</v>
      </c>
      <c r="G381" s="189" t="s">
        <v>2085</v>
      </c>
      <c r="H381" s="114" t="s">
        <v>513</v>
      </c>
      <c r="I381" s="114" t="s">
        <v>550</v>
      </c>
      <c r="J381" s="114" t="s">
        <v>427</v>
      </c>
    </row>
    <row r="382" spans="1:10" hidden="1" x14ac:dyDescent="0.25">
      <c r="A382" s="172">
        <v>43949</v>
      </c>
      <c r="B382" s="116">
        <v>0.93055555555555547</v>
      </c>
      <c r="C382" s="116">
        <v>0.94097222222222221</v>
      </c>
      <c r="D382" s="122">
        <f t="shared" si="3"/>
        <v>15.000000000000107</v>
      </c>
      <c r="E382" s="189" t="s">
        <v>2141</v>
      </c>
      <c r="G382" s="189" t="s">
        <v>2085</v>
      </c>
      <c r="H382" s="114" t="s">
        <v>556</v>
      </c>
      <c r="I382" s="114" t="s">
        <v>492</v>
      </c>
      <c r="J382" s="114" t="s">
        <v>481</v>
      </c>
    </row>
    <row r="383" spans="1:10" ht="30" hidden="1" x14ac:dyDescent="0.25">
      <c r="A383" s="172">
        <v>43949</v>
      </c>
      <c r="B383" s="116">
        <v>0.94791666666666663</v>
      </c>
      <c r="C383" s="116">
        <v>0.97916666666666663</v>
      </c>
      <c r="D383" s="122">
        <f t="shared" si="3"/>
        <v>45</v>
      </c>
      <c r="E383" s="189" t="s">
        <v>2142</v>
      </c>
      <c r="G383" s="189" t="s">
        <v>2085</v>
      </c>
      <c r="H383" s="114" t="s">
        <v>498</v>
      </c>
      <c r="I383" s="114" t="s">
        <v>541</v>
      </c>
      <c r="J383" s="114" t="s">
        <v>481</v>
      </c>
    </row>
    <row r="384" spans="1:10" hidden="1" x14ac:dyDescent="0.25">
      <c r="A384" s="172">
        <v>43949</v>
      </c>
      <c r="B384" s="116">
        <v>0.78819444444444453</v>
      </c>
      <c r="C384" s="116">
        <v>0.79861111111111116</v>
      </c>
      <c r="D384" s="122">
        <f t="shared" si="3"/>
        <v>14.999999999999947</v>
      </c>
      <c r="E384" s="189" t="s">
        <v>2143</v>
      </c>
      <c r="G384" s="189" t="s">
        <v>2085</v>
      </c>
      <c r="H384" s="114" t="s">
        <v>507</v>
      </c>
      <c r="I384" s="114" t="s">
        <v>531</v>
      </c>
      <c r="J384" s="190" t="s">
        <v>481</v>
      </c>
    </row>
    <row r="385" spans="1:10" hidden="1" x14ac:dyDescent="0.25">
      <c r="A385" s="172">
        <v>43950</v>
      </c>
      <c r="B385" s="116">
        <v>0.33333333333333331</v>
      </c>
      <c r="C385" s="116">
        <v>0.375</v>
      </c>
      <c r="D385" s="114">
        <f>(IF(C385&gt;B385, C385-B385, 1-B385+C385))*24*60</f>
        <v>60.000000000000028</v>
      </c>
      <c r="E385" s="113" t="s">
        <v>2144</v>
      </c>
      <c r="F385" s="113"/>
      <c r="G385" s="113" t="s">
        <v>857</v>
      </c>
      <c r="H385" s="190" t="s">
        <v>513</v>
      </c>
      <c r="I385" s="190" t="s">
        <v>553</v>
      </c>
      <c r="J385" s="190" t="s">
        <v>481</v>
      </c>
    </row>
    <row r="386" spans="1:10" hidden="1" x14ac:dyDescent="0.25">
      <c r="A386" s="172">
        <v>43950</v>
      </c>
      <c r="B386" s="116">
        <v>0.39583333333333331</v>
      </c>
      <c r="C386" s="116">
        <v>0.40625</v>
      </c>
      <c r="D386" s="114">
        <f>(IF(C386&gt;B386, C386-B386, 1-B386+C386))*24*60</f>
        <v>15.000000000000027</v>
      </c>
      <c r="E386" s="113" t="s">
        <v>2145</v>
      </c>
      <c r="F386" s="113"/>
      <c r="G386" s="113" t="s">
        <v>857</v>
      </c>
      <c r="H386" s="190" t="s">
        <v>507</v>
      </c>
      <c r="I386" s="190" t="s">
        <v>531</v>
      </c>
      <c r="J386" s="190" t="s">
        <v>481</v>
      </c>
    </row>
    <row r="387" spans="1:10" hidden="1" x14ac:dyDescent="0.25">
      <c r="A387" s="172">
        <v>43950</v>
      </c>
      <c r="B387" s="116">
        <v>0.5625</v>
      </c>
      <c r="C387" s="116">
        <v>0.57291666666666663</v>
      </c>
      <c r="D387" s="114">
        <f>(IF(C387&gt;B387, C387-B387, 1-B387+C387))*24*60</f>
        <v>14.999999999999947</v>
      </c>
      <c r="E387" s="113" t="s">
        <v>881</v>
      </c>
      <c r="F387" s="113"/>
      <c r="G387" s="113" t="s">
        <v>857</v>
      </c>
      <c r="H387" s="190" t="s">
        <v>513</v>
      </c>
      <c r="I387" s="190" t="s">
        <v>550</v>
      </c>
      <c r="J387" s="190" t="s">
        <v>481</v>
      </c>
    </row>
    <row r="388" spans="1:10" hidden="1" x14ac:dyDescent="0.25">
      <c r="A388" s="172">
        <v>43950</v>
      </c>
      <c r="B388" s="116">
        <v>0.35416666666666669</v>
      </c>
      <c r="C388" s="116">
        <v>0.47916666666666669</v>
      </c>
      <c r="D388" s="114">
        <f>(IF(C388&gt;B388, C388-B388, 1-B388+C388))*24*60</f>
        <v>180</v>
      </c>
      <c r="E388" s="113" t="s">
        <v>2146</v>
      </c>
      <c r="F388" s="113">
        <v>1</v>
      </c>
      <c r="G388" s="113" t="s">
        <v>857</v>
      </c>
      <c r="H388" s="190" t="s">
        <v>513</v>
      </c>
      <c r="I388" s="190" t="s">
        <v>550</v>
      </c>
      <c r="J388" s="190" t="s">
        <v>481</v>
      </c>
    </row>
    <row r="389" spans="1:10" x14ac:dyDescent="0.25">
      <c r="A389" s="172">
        <v>43950</v>
      </c>
      <c r="B389" s="116">
        <v>0.4236111111111111</v>
      </c>
      <c r="C389" s="116">
        <v>0.45833333333333331</v>
      </c>
      <c r="D389" s="114">
        <f t="shared" si="3"/>
        <v>49.999999999999986</v>
      </c>
      <c r="E389" s="113" t="s">
        <v>2147</v>
      </c>
      <c r="F389" s="113"/>
      <c r="G389" s="113" t="s">
        <v>2148</v>
      </c>
      <c r="H389" s="190" t="s">
        <v>507</v>
      </c>
      <c r="I389" s="190" t="s">
        <v>633</v>
      </c>
      <c r="J389" s="190" t="s">
        <v>481</v>
      </c>
    </row>
    <row r="390" spans="1:10" x14ac:dyDescent="0.25">
      <c r="A390" s="172">
        <v>43950</v>
      </c>
      <c r="B390" s="116">
        <v>0.45833333333333331</v>
      </c>
      <c r="C390" s="116">
        <v>0.48958333333333331</v>
      </c>
      <c r="D390" s="114">
        <f t="shared" si="3"/>
        <v>45</v>
      </c>
      <c r="E390" s="113" t="s">
        <v>2149</v>
      </c>
      <c r="F390" s="113"/>
      <c r="G390" s="113" t="s">
        <v>2148</v>
      </c>
      <c r="H390" s="190" t="s">
        <v>507</v>
      </c>
      <c r="I390" s="190" t="s">
        <v>633</v>
      </c>
      <c r="J390" s="190" t="s">
        <v>481</v>
      </c>
    </row>
    <row r="391" spans="1:10" x14ac:dyDescent="0.25">
      <c r="A391" s="172">
        <v>43950</v>
      </c>
      <c r="B391" s="116">
        <v>0.34027777777777773</v>
      </c>
      <c r="C391" s="116">
        <v>0.75</v>
      </c>
      <c r="D391" s="114" t="s">
        <v>2150</v>
      </c>
      <c r="E391" s="113" t="s">
        <v>2151</v>
      </c>
      <c r="F391" s="113"/>
      <c r="G391" s="113" t="s">
        <v>2152</v>
      </c>
      <c r="H391" s="190" t="s">
        <v>507</v>
      </c>
      <c r="I391" s="190" t="s">
        <v>633</v>
      </c>
      <c r="J391" s="190" t="s">
        <v>481</v>
      </c>
    </row>
    <row r="392" spans="1:10" hidden="1" x14ac:dyDescent="0.25">
      <c r="A392" s="172">
        <v>43950</v>
      </c>
      <c r="B392" s="116">
        <v>0.85069444444444453</v>
      </c>
      <c r="C392" s="116">
        <v>0.86805555555555547</v>
      </c>
      <c r="D392" s="114">
        <f t="shared" si="3"/>
        <v>24.999999999999751</v>
      </c>
      <c r="E392" s="113" t="s">
        <v>2153</v>
      </c>
      <c r="F392" s="113"/>
      <c r="G392" s="113" t="s">
        <v>2085</v>
      </c>
      <c r="H392" s="190" t="s">
        <v>479</v>
      </c>
      <c r="I392" s="190" t="s">
        <v>492</v>
      </c>
      <c r="J392" s="190" t="s">
        <v>481</v>
      </c>
    </row>
    <row r="393" spans="1:10" hidden="1" x14ac:dyDescent="0.25">
      <c r="A393" s="172">
        <v>43950</v>
      </c>
      <c r="B393" s="116">
        <v>0.97916666666666663</v>
      </c>
      <c r="C393" s="116">
        <v>0</v>
      </c>
      <c r="D393" s="114">
        <f t="shared" si="3"/>
        <v>30.000000000000053</v>
      </c>
      <c r="E393" s="113" t="s">
        <v>2154</v>
      </c>
      <c r="F393" s="113"/>
      <c r="G393" s="113" t="s">
        <v>2085</v>
      </c>
      <c r="H393" s="190" t="s">
        <v>513</v>
      </c>
      <c r="I393" s="190" t="s">
        <v>550</v>
      </c>
      <c r="J393" s="190" t="s">
        <v>481</v>
      </c>
    </row>
    <row r="394" spans="1:10" hidden="1" x14ac:dyDescent="0.25">
      <c r="A394" s="172">
        <v>43950</v>
      </c>
      <c r="B394" s="116">
        <v>0.52083333333333337</v>
      </c>
      <c r="C394" s="116">
        <v>0.54861111111111105</v>
      </c>
      <c r="D394" s="114">
        <f t="shared" si="3"/>
        <v>39.999999999999858</v>
      </c>
      <c r="E394" s="113" t="s">
        <v>2155</v>
      </c>
      <c r="F394" s="113"/>
      <c r="G394" s="113" t="s">
        <v>2085</v>
      </c>
      <c r="H394" s="190" t="s">
        <v>556</v>
      </c>
      <c r="I394" s="190" t="s">
        <v>480</v>
      </c>
      <c r="J394" s="190" t="s">
        <v>481</v>
      </c>
    </row>
    <row r="395" spans="1:10" hidden="1" x14ac:dyDescent="0.25">
      <c r="A395" s="172">
        <v>43950</v>
      </c>
      <c r="B395" s="116">
        <v>0</v>
      </c>
      <c r="C395" s="116">
        <v>1.7361111111111112E-2</v>
      </c>
      <c r="D395" s="114">
        <f t="shared" si="3"/>
        <v>25</v>
      </c>
      <c r="E395" s="113" t="s">
        <v>2156</v>
      </c>
      <c r="F395" s="113"/>
      <c r="G395" s="113" t="s">
        <v>2085</v>
      </c>
      <c r="H395" s="190"/>
      <c r="I395" s="190"/>
      <c r="J395" s="190"/>
    </row>
    <row r="396" spans="1:10" hidden="1" x14ac:dyDescent="0.25">
      <c r="A396" s="172">
        <v>43950</v>
      </c>
      <c r="B396" s="116">
        <v>0.77083333333333337</v>
      </c>
      <c r="C396" s="116">
        <v>0.79166666666666663</v>
      </c>
      <c r="D396" s="114">
        <f t="shared" si="3"/>
        <v>29.999999999999893</v>
      </c>
      <c r="E396" s="113" t="s">
        <v>2157</v>
      </c>
      <c r="F396" s="113"/>
      <c r="G396" s="113" t="s">
        <v>2085</v>
      </c>
      <c r="H396" s="190" t="s">
        <v>498</v>
      </c>
      <c r="I396" s="190" t="s">
        <v>498</v>
      </c>
      <c r="J396" s="190" t="s">
        <v>481</v>
      </c>
    </row>
    <row r="397" spans="1:10" hidden="1" x14ac:dyDescent="0.25">
      <c r="A397" s="172">
        <v>43951</v>
      </c>
      <c r="B397" s="116">
        <v>0.35416666666666669</v>
      </c>
      <c r="C397" s="116">
        <v>0.39583333333333331</v>
      </c>
      <c r="D397" s="114">
        <f t="shared" si="3"/>
        <v>59.999999999999943</v>
      </c>
      <c r="E397" s="113" t="s">
        <v>2158</v>
      </c>
      <c r="F397" s="113"/>
      <c r="G397" s="113" t="s">
        <v>1396</v>
      </c>
      <c r="H397" s="190" t="s">
        <v>479</v>
      </c>
      <c r="I397" s="190" t="s">
        <v>492</v>
      </c>
      <c r="J397" s="190" t="s">
        <v>481</v>
      </c>
    </row>
    <row r="398" spans="1:10" hidden="1" x14ac:dyDescent="0.25">
      <c r="A398" s="172">
        <v>43951</v>
      </c>
      <c r="B398" s="116">
        <v>0.41666666666666669</v>
      </c>
      <c r="C398" s="116">
        <v>0.4375</v>
      </c>
      <c r="D398" s="114">
        <f t="shared" si="3"/>
        <v>29.999999999999972</v>
      </c>
      <c r="E398" s="113" t="s">
        <v>2159</v>
      </c>
      <c r="F398" s="113"/>
      <c r="G398" s="113" t="s">
        <v>1709</v>
      </c>
      <c r="H398" s="190" t="s">
        <v>513</v>
      </c>
      <c r="I398" s="190" t="s">
        <v>553</v>
      </c>
      <c r="J398" s="190" t="s">
        <v>481</v>
      </c>
    </row>
    <row r="399" spans="1:10" x14ac:dyDescent="0.25">
      <c r="A399" s="172">
        <v>43951</v>
      </c>
      <c r="B399" s="116">
        <v>0.34027777777777773</v>
      </c>
      <c r="C399" s="116">
        <v>0.39583333333333331</v>
      </c>
      <c r="D399" s="114">
        <f t="shared" si="3"/>
        <v>80.000000000000028</v>
      </c>
      <c r="E399" s="113" t="s">
        <v>2160</v>
      </c>
      <c r="F399" s="113"/>
      <c r="G399" s="113" t="s">
        <v>2161</v>
      </c>
      <c r="H399" s="190" t="s">
        <v>507</v>
      </c>
      <c r="I399" s="190" t="s">
        <v>633</v>
      </c>
      <c r="J399" s="190" t="s">
        <v>481</v>
      </c>
    </row>
    <row r="400" spans="1:10" hidden="1" x14ac:dyDescent="0.25">
      <c r="A400" s="172">
        <v>43951</v>
      </c>
      <c r="B400" s="116">
        <v>0.41666666666666669</v>
      </c>
      <c r="C400" s="116">
        <v>0.63541666666666663</v>
      </c>
      <c r="D400" s="114">
        <f t="shared" si="3"/>
        <v>314.99999999999989</v>
      </c>
      <c r="E400" s="113" t="s">
        <v>2162</v>
      </c>
      <c r="F400" s="113"/>
      <c r="G400" s="113" t="s">
        <v>2163</v>
      </c>
      <c r="H400" s="190" t="s">
        <v>498</v>
      </c>
      <c r="I400" s="190" t="s">
        <v>498</v>
      </c>
      <c r="J400" s="190" t="s">
        <v>481</v>
      </c>
    </row>
    <row r="401" spans="1:10" hidden="1" x14ac:dyDescent="0.25">
      <c r="A401" s="172">
        <v>43951</v>
      </c>
      <c r="B401" s="116">
        <v>0.40277777777777773</v>
      </c>
      <c r="C401" s="116">
        <v>0.41666666666666669</v>
      </c>
      <c r="D401" s="114">
        <f t="shared" si="3"/>
        <v>20.000000000000089</v>
      </c>
      <c r="E401" s="113" t="s">
        <v>2164</v>
      </c>
      <c r="F401" s="113">
        <v>1</v>
      </c>
      <c r="G401" s="113" t="s">
        <v>2165</v>
      </c>
      <c r="H401" s="190" t="s">
        <v>498</v>
      </c>
      <c r="I401" s="190" t="s">
        <v>498</v>
      </c>
      <c r="J401" s="190" t="s">
        <v>481</v>
      </c>
    </row>
    <row r="402" spans="1:10" hidden="1" x14ac:dyDescent="0.25">
      <c r="A402" s="172">
        <v>43951</v>
      </c>
      <c r="B402" s="116">
        <v>0.89583333333333337</v>
      </c>
      <c r="C402" s="116">
        <v>0.91666666666666663</v>
      </c>
      <c r="D402" s="114">
        <f t="shared" si="3"/>
        <v>29.999999999999893</v>
      </c>
      <c r="E402" s="113" t="s">
        <v>743</v>
      </c>
      <c r="F402" s="113"/>
      <c r="G402" s="113" t="s">
        <v>2085</v>
      </c>
      <c r="H402" s="190" t="s">
        <v>484</v>
      </c>
      <c r="I402" s="190" t="s">
        <v>480</v>
      </c>
      <c r="J402" s="190" t="s">
        <v>481</v>
      </c>
    </row>
    <row r="403" spans="1:10" hidden="1" x14ac:dyDescent="0.25">
      <c r="A403" s="172">
        <v>43951</v>
      </c>
      <c r="B403" s="116">
        <v>4.1666666666666664E-2</v>
      </c>
      <c r="C403" s="116">
        <v>5.2083333333333336E-2</v>
      </c>
      <c r="D403" s="114">
        <f t="shared" si="3"/>
        <v>15.000000000000007</v>
      </c>
      <c r="E403" s="113" t="s">
        <v>2166</v>
      </c>
      <c r="F403" s="113"/>
      <c r="G403" s="113" t="s">
        <v>2085</v>
      </c>
      <c r="H403" s="190" t="s">
        <v>513</v>
      </c>
      <c r="I403" s="190" t="s">
        <v>620</v>
      </c>
      <c r="J403" s="190" t="s">
        <v>481</v>
      </c>
    </row>
    <row r="404" spans="1:10" hidden="1" x14ac:dyDescent="0.25">
      <c r="A404" s="172">
        <v>43951</v>
      </c>
      <c r="B404" s="116">
        <v>5.9027777777777783E-2</v>
      </c>
      <c r="C404" s="116">
        <v>8.3333333333333329E-2</v>
      </c>
      <c r="D404" s="114">
        <f t="shared" si="3"/>
        <v>34.999999999999986</v>
      </c>
      <c r="E404" s="113" t="s">
        <v>2167</v>
      </c>
      <c r="F404" s="113"/>
      <c r="G404" s="113" t="s">
        <v>2085</v>
      </c>
      <c r="H404" s="190" t="s">
        <v>513</v>
      </c>
      <c r="I404" s="190" t="s">
        <v>550</v>
      </c>
      <c r="J404" s="190" t="s">
        <v>481</v>
      </c>
    </row>
    <row r="405" spans="1:10" hidden="1" x14ac:dyDescent="0.25">
      <c r="A405" s="172">
        <v>43951</v>
      </c>
      <c r="B405" s="116">
        <v>0.97916666666666663</v>
      </c>
      <c r="C405" s="116">
        <v>0</v>
      </c>
      <c r="D405" s="114">
        <f t="shared" si="3"/>
        <v>30.000000000000053</v>
      </c>
      <c r="E405" s="113" t="s">
        <v>2168</v>
      </c>
      <c r="F405" s="113"/>
      <c r="G405" s="113" t="s">
        <v>2085</v>
      </c>
      <c r="H405" s="190" t="s">
        <v>498</v>
      </c>
      <c r="I405" s="190" t="s">
        <v>498</v>
      </c>
      <c r="J405" s="190" t="s">
        <v>481</v>
      </c>
    </row>
    <row r="406" spans="1:10" hidden="1" x14ac:dyDescent="0.25">
      <c r="A406" s="172">
        <v>43951</v>
      </c>
      <c r="B406" s="116">
        <v>0.77777777777777779</v>
      </c>
      <c r="C406" s="116">
        <v>0.80555555555555547</v>
      </c>
      <c r="D406" s="114">
        <f t="shared" si="3"/>
        <v>39.999999999999858</v>
      </c>
      <c r="E406" s="113" t="s">
        <v>2169</v>
      </c>
      <c r="F406" s="113"/>
      <c r="G406" s="113" t="s">
        <v>2085</v>
      </c>
      <c r="H406" s="190" t="s">
        <v>507</v>
      </c>
      <c r="I406" s="190" t="s">
        <v>531</v>
      </c>
      <c r="J406" s="190" t="s">
        <v>427</v>
      </c>
    </row>
    <row r="407" spans="1:10" hidden="1" x14ac:dyDescent="0.25">
      <c r="A407" s="172"/>
      <c r="D407" s="114"/>
      <c r="E407" s="113"/>
      <c r="F407" s="113"/>
      <c r="G407" s="113"/>
      <c r="H407" s="190"/>
      <c r="I407" s="190"/>
      <c r="J407" s="190"/>
    </row>
    <row r="408" spans="1:10" hidden="1" x14ac:dyDescent="0.25">
      <c r="A408" s="172"/>
      <c r="D408" s="114"/>
      <c r="E408" s="113"/>
      <c r="F408" s="113"/>
      <c r="G408" s="113"/>
      <c r="H408" s="190"/>
      <c r="I408" s="190"/>
      <c r="J408" s="190"/>
    </row>
    <row r="409" spans="1:10" hidden="1" x14ac:dyDescent="0.25">
      <c r="A409" s="172"/>
      <c r="D409" s="114"/>
      <c r="E409" s="113"/>
      <c r="F409" s="113"/>
      <c r="G409" s="113"/>
      <c r="H409" s="190"/>
      <c r="I409" s="190"/>
      <c r="J409" s="190"/>
    </row>
    <row r="410" spans="1:10" hidden="1" x14ac:dyDescent="0.25">
      <c r="A410" s="172"/>
      <c r="D410" s="114"/>
      <c r="E410" s="113"/>
      <c r="F410" s="113"/>
      <c r="G410" s="113"/>
      <c r="H410" s="190"/>
      <c r="I410" s="190"/>
      <c r="J410" s="190"/>
    </row>
    <row r="411" spans="1:10" hidden="1" x14ac:dyDescent="0.25">
      <c r="A411" s="172"/>
      <c r="D411" s="114"/>
      <c r="E411" s="113"/>
      <c r="F411" s="113"/>
      <c r="G411" s="113"/>
      <c r="H411" s="190"/>
      <c r="I411" s="190"/>
      <c r="J411" s="190"/>
    </row>
    <row r="412" spans="1:10" hidden="1" x14ac:dyDescent="0.25">
      <c r="A412" s="172"/>
      <c r="D412" s="114"/>
      <c r="E412" s="113"/>
      <c r="F412" s="113"/>
      <c r="G412" s="113"/>
      <c r="H412" s="190"/>
      <c r="I412" s="190"/>
      <c r="J412" s="190"/>
    </row>
    <row r="413" spans="1:10" hidden="1" x14ac:dyDescent="0.25">
      <c r="A413" s="172"/>
      <c r="D413" s="114"/>
      <c r="E413" s="113"/>
      <c r="F413" s="113"/>
      <c r="G413" s="113"/>
      <c r="H413" s="190"/>
      <c r="I413" s="190"/>
      <c r="J413" s="190"/>
    </row>
    <row r="414" spans="1:10" hidden="1" x14ac:dyDescent="0.25">
      <c r="A414" s="172"/>
      <c r="D414" s="114"/>
      <c r="E414" s="113"/>
      <c r="F414" s="113"/>
      <c r="G414" s="113"/>
      <c r="H414" s="190"/>
      <c r="I414" s="190"/>
      <c r="J414" s="190"/>
    </row>
    <row r="415" spans="1:10" hidden="1" x14ac:dyDescent="0.25">
      <c r="A415" s="172"/>
      <c r="D415" s="114"/>
      <c r="E415" s="113"/>
      <c r="F415" s="113"/>
      <c r="G415" s="113"/>
      <c r="H415" s="190"/>
      <c r="I415" s="190"/>
      <c r="J415" s="190"/>
    </row>
    <row r="416" spans="1:10" hidden="1" x14ac:dyDescent="0.25">
      <c r="A416" s="172"/>
      <c r="D416" s="114"/>
      <c r="E416" s="113"/>
      <c r="F416" s="113"/>
      <c r="G416" s="113"/>
      <c r="H416" s="190"/>
      <c r="I416" s="190"/>
      <c r="J416" s="190"/>
    </row>
    <row r="417" spans="1:10" hidden="1" x14ac:dyDescent="0.25">
      <c r="A417" s="172"/>
      <c r="D417" s="114"/>
      <c r="E417" s="113"/>
      <c r="F417" s="113"/>
      <c r="G417" s="113"/>
      <c r="H417" s="190"/>
      <c r="I417" s="190"/>
      <c r="J417" s="190"/>
    </row>
    <row r="418" spans="1:10" hidden="1" x14ac:dyDescent="0.25">
      <c r="A418" s="172"/>
      <c r="D418" s="114"/>
      <c r="E418" s="113"/>
      <c r="F418" s="113"/>
      <c r="G418" s="113"/>
      <c r="H418" s="190"/>
      <c r="I418" s="190"/>
      <c r="J418" s="190"/>
    </row>
    <row r="419" spans="1:10" hidden="1" x14ac:dyDescent="0.25">
      <c r="A419" s="172"/>
      <c r="D419" s="114"/>
      <c r="E419" s="113"/>
      <c r="F419" s="113"/>
      <c r="G419" s="113"/>
      <c r="H419" s="190"/>
      <c r="I419" s="190"/>
      <c r="J419" s="190"/>
    </row>
    <row r="420" spans="1:10" hidden="1" x14ac:dyDescent="0.25">
      <c r="A420" s="172"/>
      <c r="D420" s="114"/>
      <c r="E420" s="113"/>
      <c r="F420" s="113"/>
      <c r="G420" s="113"/>
      <c r="H420" s="190"/>
      <c r="I420" s="190"/>
      <c r="J420" s="190"/>
    </row>
    <row r="421" spans="1:10" x14ac:dyDescent="0.25">
      <c r="D421" s="114"/>
      <c r="E421" s="113"/>
      <c r="F421" s="113"/>
      <c r="G421" s="113"/>
      <c r="H421" s="190"/>
      <c r="I421" s="190"/>
      <c r="J421" s="190"/>
    </row>
    <row r="422" spans="1:10" x14ac:dyDescent="0.25">
      <c r="D422" s="114"/>
      <c r="E422" s="113"/>
      <c r="F422" s="113"/>
      <c r="G422" s="113"/>
      <c r="H422" s="190"/>
      <c r="I422" s="190"/>
      <c r="J422" s="190"/>
    </row>
    <row r="423" spans="1:10" x14ac:dyDescent="0.25">
      <c r="D423" s="114"/>
      <c r="E423" s="113"/>
      <c r="F423" s="113"/>
      <c r="G423" s="113"/>
      <c r="H423" s="190"/>
      <c r="I423" s="190"/>
      <c r="J423" s="190"/>
    </row>
    <row r="424" spans="1:10" x14ac:dyDescent="0.25">
      <c r="D424" s="114"/>
      <c r="E424" s="113"/>
      <c r="F424" s="113"/>
      <c r="G424" s="113"/>
      <c r="H424" s="190"/>
      <c r="I424" s="190"/>
      <c r="J424" s="190"/>
    </row>
    <row r="425" spans="1:10" x14ac:dyDescent="0.25">
      <c r="D425" s="114"/>
      <c r="E425" s="113"/>
      <c r="F425" s="113"/>
      <c r="G425" s="113"/>
      <c r="H425" s="190"/>
      <c r="I425" s="190"/>
      <c r="J425" s="190"/>
    </row>
    <row r="426" spans="1:10" x14ac:dyDescent="0.25">
      <c r="D426" s="114"/>
      <c r="E426" s="113"/>
      <c r="F426" s="113"/>
      <c r="G426" s="113"/>
      <c r="H426" s="190"/>
      <c r="I426" s="190"/>
      <c r="J426" s="190"/>
    </row>
    <row r="427" spans="1:10" x14ac:dyDescent="0.25">
      <c r="D427" s="114"/>
      <c r="E427" s="113"/>
      <c r="F427" s="113"/>
      <c r="G427" s="113"/>
      <c r="H427" s="190"/>
      <c r="I427" s="190"/>
      <c r="J427" s="190"/>
    </row>
    <row r="428" spans="1:10" x14ac:dyDescent="0.25">
      <c r="D428" s="114"/>
      <c r="E428" s="113"/>
      <c r="F428" s="113"/>
      <c r="G428" s="113"/>
      <c r="H428" s="190"/>
      <c r="I428" s="190"/>
      <c r="J428" s="190"/>
    </row>
    <row r="429" spans="1:10" x14ac:dyDescent="0.25">
      <c r="D429" s="114"/>
      <c r="E429" s="113"/>
      <c r="F429" s="113"/>
      <c r="G429" s="113"/>
      <c r="H429" s="190"/>
      <c r="I429" s="190"/>
      <c r="J429" s="190"/>
    </row>
    <row r="430" spans="1:10" x14ac:dyDescent="0.25">
      <c r="D430" s="114"/>
      <c r="E430" s="113"/>
      <c r="F430" s="113"/>
      <c r="G430" s="113"/>
      <c r="H430" s="190"/>
      <c r="I430" s="190"/>
      <c r="J430" s="190"/>
    </row>
    <row r="431" spans="1:10" x14ac:dyDescent="0.25">
      <c r="D431" s="114"/>
      <c r="E431" s="113"/>
      <c r="F431" s="113"/>
      <c r="G431" s="113"/>
      <c r="H431" s="190"/>
      <c r="I431" s="190"/>
      <c r="J431" s="190"/>
    </row>
    <row r="432" spans="1:10" x14ac:dyDescent="0.25">
      <c r="D432" s="114"/>
      <c r="E432" s="113"/>
      <c r="F432" s="113"/>
      <c r="G432" s="113"/>
      <c r="H432" s="190"/>
      <c r="I432" s="190"/>
      <c r="J432" s="190"/>
    </row>
    <row r="433" spans="4:10" x14ac:dyDescent="0.25">
      <c r="D433" s="114"/>
      <c r="E433" s="113"/>
      <c r="F433" s="113"/>
      <c r="G433" s="113"/>
      <c r="H433" s="190"/>
      <c r="I433" s="190"/>
      <c r="J433" s="190"/>
    </row>
  </sheetData>
  <autoFilter ref="A2:K420" xr:uid="{00000000-0009-0000-0000-000005000000}">
    <filterColumn colId="7">
      <filters>
        <filter val="Barley"/>
      </filters>
    </filterColumn>
    <filterColumn colId="8">
      <filters>
        <filter val="Barley Line 4"/>
      </filters>
    </filterColumn>
    <sortState xmlns:xlrd2="http://schemas.microsoft.com/office/spreadsheetml/2017/richdata2" ref="A3:K3">
      <sortCondition sortBy="cellColor" ref="E2:E76" dxfId="1501"/>
    </sortState>
  </autoFilter>
  <conditionalFormatting sqref="A1:J44 B46:J59 A45:A59 B1:B339 A390:A396 A60:J339 A341:J351 A353:J367 A369:J374 A434:J1048576 B389:B1048576 A376:J388">
    <cfRule type="expression" dxfId="1500" priority="275">
      <formula>$H1="Barley"</formula>
    </cfRule>
    <cfRule type="expression" dxfId="1499" priority="276">
      <formula>$H1="Mill_D"</formula>
    </cfRule>
    <cfRule type="expression" dxfId="1498" priority="277">
      <formula>$H1="Mill_C"</formula>
    </cfRule>
    <cfRule type="expression" dxfId="1497" priority="278">
      <formula>$H1="Mill_B"</formula>
    </cfRule>
    <cfRule type="expression" dxfId="1496" priority="279">
      <formula>$H1="Mill_A"</formula>
    </cfRule>
    <cfRule type="expression" dxfId="1495" priority="280">
      <formula>$H1="silo"</formula>
    </cfRule>
    <cfRule type="expression" dxfId="1494" priority="281">
      <formula>$H1="Barley"</formula>
    </cfRule>
    <cfRule type="expression" dxfId="1493" priority="282">
      <formula>$H1="Mill_D"</formula>
    </cfRule>
    <cfRule type="expression" dxfId="1492" priority="283">
      <formula>$H1="Mill_C"</formula>
    </cfRule>
    <cfRule type="expression" dxfId="1491" priority="284">
      <formula>$H1="Mill_B"</formula>
    </cfRule>
    <cfRule type="expression" dxfId="1490" priority="285">
      <formula>$H1="Mill_A"</formula>
    </cfRule>
    <cfRule type="expression" dxfId="1489" priority="286">
      <formula>$H1="silo"</formula>
    </cfRule>
    <cfRule type="expression" dxfId="1488" priority="287">
      <formula>$H1="Barley"</formula>
    </cfRule>
    <cfRule type="expression" dxfId="1487" priority="288">
      <formula>$H1="Mill_D"</formula>
    </cfRule>
    <cfRule type="expression" dxfId="1486" priority="289">
      <formula>$H1="Mill_C"</formula>
    </cfRule>
    <cfRule type="expression" dxfId="1485" priority="290">
      <formula>$H1="Mill_B"</formula>
    </cfRule>
    <cfRule type="expression" dxfId="1484" priority="291">
      <formula>$H1="Mill_A"</formula>
    </cfRule>
    <cfRule type="expression" dxfId="1483" priority="292">
      <formula>$H1="silo"</formula>
    </cfRule>
    <cfRule type="containsText" dxfId="1482" priority="293" operator="containsText" text="Preventive">
      <formula>NOT(ISERROR(SEARCH("Preventive",A1)))</formula>
    </cfRule>
    <cfRule type="containsText" dxfId="1481" priority="294" operator="containsText" text="Breakdown">
      <formula>NOT(ISERROR(SEARCH("Breakdown",A1)))</formula>
    </cfRule>
  </conditionalFormatting>
  <conditionalFormatting sqref="J80:J82 J1:J44 J46:J78 J84:J159 J396:J1048576 J162:J339 J341:J351 J353:J367 J369:J374 J377:J388">
    <cfRule type="containsText" dxfId="1480" priority="271" operator="containsText" text="Preventive">
      <formula>NOT(ISERROR(SEARCH("Preventive",J1)))</formula>
    </cfRule>
    <cfRule type="containsText" dxfId="1479" priority="272" operator="containsText" text="Breakdown">
      <formula>NOT(ISERROR(SEARCH("Breakdown",J1)))</formula>
    </cfRule>
  </conditionalFormatting>
  <conditionalFormatting sqref="J233:J234">
    <cfRule type="containsText" dxfId="1478" priority="267" operator="containsText" text="Preventive">
      <formula>NOT(ISERROR(SEARCH("Preventive",J233)))</formula>
    </cfRule>
    <cfRule type="containsText" dxfId="1477" priority="268" operator="containsText" text="Breakdown">
      <formula>NOT(ISERROR(SEARCH("Breakdown",J233)))</formula>
    </cfRule>
  </conditionalFormatting>
  <conditionalFormatting sqref="J215">
    <cfRule type="containsText" dxfId="1476" priority="273" operator="containsText" text="Preventive">
      <formula>NOT(ISERROR(SEARCH("Preventive",J215)))</formula>
    </cfRule>
    <cfRule type="containsText" dxfId="1475" priority="274" operator="containsText" text="Breakdown">
      <formula>NOT(ISERROR(SEARCH("Breakdown",J215)))</formula>
    </cfRule>
  </conditionalFormatting>
  <conditionalFormatting sqref="J83">
    <cfRule type="containsText" dxfId="1474" priority="265" operator="containsText" text="Preventive">
      <formula>NOT(ISERROR(SEARCH("Preventive",J83)))</formula>
    </cfRule>
    <cfRule type="containsText" dxfId="1473" priority="266" operator="containsText" text="Breakdown">
      <formula>NOT(ISERROR(SEARCH("Breakdown",J83)))</formula>
    </cfRule>
  </conditionalFormatting>
  <conditionalFormatting sqref="J79">
    <cfRule type="containsText" dxfId="1472" priority="263" operator="containsText" text="Preventive">
      <formula>NOT(ISERROR(SEARCH("Preventive",J79)))</formula>
    </cfRule>
    <cfRule type="containsText" dxfId="1471" priority="264" operator="containsText" text="Breakdown">
      <formula>NOT(ISERROR(SEARCH("Breakdown",J79)))</formula>
    </cfRule>
  </conditionalFormatting>
  <conditionalFormatting sqref="J8:J9">
    <cfRule type="containsText" dxfId="1470" priority="221" operator="containsText" text="Preventive">
      <formula>NOT(ISERROR(SEARCH("Preventive",J8)))</formula>
    </cfRule>
    <cfRule type="containsText" dxfId="1469" priority="222" operator="containsText" text="Breakdown">
      <formula>NOT(ISERROR(SEARCH("Breakdown",J8)))</formula>
    </cfRule>
  </conditionalFormatting>
  <conditionalFormatting sqref="B45:J45">
    <cfRule type="expression" dxfId="1468" priority="201">
      <formula>$H45="Barley"</formula>
    </cfRule>
    <cfRule type="expression" dxfId="1467" priority="202">
      <formula>$H45="Mill_D"</formula>
    </cfRule>
    <cfRule type="expression" dxfId="1466" priority="203">
      <formula>$H45="Mill_C"</formula>
    </cfRule>
    <cfRule type="expression" dxfId="1465" priority="204">
      <formula>$H45="Mill_B"</formula>
    </cfRule>
    <cfRule type="expression" dxfId="1464" priority="205">
      <formula>$H45="Mill_A"</formula>
    </cfRule>
    <cfRule type="expression" dxfId="1463" priority="206">
      <formula>$H45="silo"</formula>
    </cfRule>
    <cfRule type="expression" dxfId="1462" priority="207">
      <formula>$H45="Barley"</formula>
    </cfRule>
    <cfRule type="expression" dxfId="1461" priority="208">
      <formula>$H45="Mill_D"</formula>
    </cfRule>
    <cfRule type="expression" dxfId="1460" priority="209">
      <formula>$H45="Mill_C"</formula>
    </cfRule>
    <cfRule type="expression" dxfId="1459" priority="210">
      <formula>$H45="Mill_B"</formula>
    </cfRule>
    <cfRule type="expression" dxfId="1458" priority="211">
      <formula>$H45="Mill_A"</formula>
    </cfRule>
    <cfRule type="expression" dxfId="1457" priority="212">
      <formula>$H45="silo"</formula>
    </cfRule>
    <cfRule type="expression" dxfId="1456" priority="213">
      <formula>$H45="Barley"</formula>
    </cfRule>
    <cfRule type="expression" dxfId="1455" priority="214">
      <formula>$H45="Mill_D"</formula>
    </cfRule>
    <cfRule type="expression" dxfId="1454" priority="215">
      <formula>$H45="Mill_C"</formula>
    </cfRule>
    <cfRule type="expression" dxfId="1453" priority="216">
      <formula>$H45="Mill_B"</formula>
    </cfRule>
    <cfRule type="expression" dxfId="1452" priority="217">
      <formula>$H45="Mill_A"</formula>
    </cfRule>
    <cfRule type="expression" dxfId="1451" priority="218">
      <formula>$H45="silo"</formula>
    </cfRule>
    <cfRule type="containsText" dxfId="1450" priority="219" operator="containsText" text="Preventive">
      <formula>NOT(ISERROR(SEARCH("Preventive",B45)))</formula>
    </cfRule>
    <cfRule type="containsText" dxfId="1449" priority="220" operator="containsText" text="Breakdown">
      <formula>NOT(ISERROR(SEARCH("Breakdown",B45)))</formula>
    </cfRule>
  </conditionalFormatting>
  <conditionalFormatting sqref="J45">
    <cfRule type="containsText" dxfId="1448" priority="199" operator="containsText" text="Preventive">
      <formula>NOT(ISERROR(SEARCH("Preventive",J45)))</formula>
    </cfRule>
    <cfRule type="containsText" dxfId="1447" priority="200" operator="containsText" text="Breakdown">
      <formula>NOT(ISERROR(SEARCH("Breakdown",J45)))</formula>
    </cfRule>
  </conditionalFormatting>
  <conditionalFormatting sqref="J160:J161">
    <cfRule type="containsText" dxfId="1446" priority="177" operator="containsText" text="Preventive">
      <formula>NOT(ISERROR(SEARCH("Preventive",J160)))</formula>
    </cfRule>
    <cfRule type="containsText" dxfId="1445" priority="178" operator="containsText" text="Breakdown">
      <formula>NOT(ISERROR(SEARCH("Breakdown",J160)))</formula>
    </cfRule>
  </conditionalFormatting>
  <conditionalFormatting sqref="A389:J389 G396 B390:J395">
    <cfRule type="expression" dxfId="1444" priority="135">
      <formula>$H389="Barley"</formula>
    </cfRule>
    <cfRule type="expression" dxfId="1443" priority="136">
      <formula>$H389="Mill_D"</formula>
    </cfRule>
    <cfRule type="expression" dxfId="1442" priority="137">
      <formula>$H389="Mill_C"</formula>
    </cfRule>
    <cfRule type="expression" dxfId="1441" priority="138">
      <formula>$H389="Mill_B"</formula>
    </cfRule>
    <cfRule type="expression" dxfId="1440" priority="139">
      <formula>$H389="Mill_A"</formula>
    </cfRule>
    <cfRule type="expression" dxfId="1439" priority="140">
      <formula>$H389="silo"</formula>
    </cfRule>
    <cfRule type="expression" dxfId="1438" priority="141">
      <formula>$H389="Barley"</formula>
    </cfRule>
    <cfRule type="expression" dxfId="1437" priority="142">
      <formula>$H389="Mill_D"</formula>
    </cfRule>
    <cfRule type="expression" dxfId="1436" priority="143">
      <formula>$H389="Mill_C"</formula>
    </cfRule>
    <cfRule type="expression" dxfId="1435" priority="144">
      <formula>$H389="Mill_B"</formula>
    </cfRule>
    <cfRule type="expression" dxfId="1434" priority="145">
      <formula>$H389="Mill_A"</formula>
    </cfRule>
    <cfRule type="expression" dxfId="1433" priority="146">
      <formula>$H389="silo"</formula>
    </cfRule>
    <cfRule type="expression" dxfId="1432" priority="147">
      <formula>$H389="Barley"</formula>
    </cfRule>
    <cfRule type="expression" dxfId="1431" priority="148">
      <formula>$H389="Mill_D"</formula>
    </cfRule>
    <cfRule type="expression" dxfId="1430" priority="149">
      <formula>$H389="Mill_C"</formula>
    </cfRule>
    <cfRule type="expression" dxfId="1429" priority="150">
      <formula>$H389="Mill_B"</formula>
    </cfRule>
    <cfRule type="expression" dxfId="1428" priority="151">
      <formula>$H389="Mill_A"</formula>
    </cfRule>
    <cfRule type="expression" dxfId="1427" priority="152">
      <formula>$H389="silo"</formula>
    </cfRule>
    <cfRule type="containsText" dxfId="1426" priority="153" operator="containsText" text="Preventive">
      <formula>NOT(ISERROR(SEARCH("Preventive",A389)))</formula>
    </cfRule>
    <cfRule type="containsText" dxfId="1425" priority="154" operator="containsText" text="Breakdown">
      <formula>NOT(ISERROR(SEARCH("Breakdown",A389)))</formula>
    </cfRule>
  </conditionalFormatting>
  <conditionalFormatting sqref="J389:J395">
    <cfRule type="containsText" dxfId="1424" priority="133" operator="containsText" text="Preventive">
      <formula>NOT(ISERROR(SEARCH("Preventive",J389)))</formula>
    </cfRule>
    <cfRule type="containsText" dxfId="1423" priority="134" operator="containsText" text="Breakdown">
      <formula>NOT(ISERROR(SEARCH("Breakdown",J389)))</formula>
    </cfRule>
  </conditionalFormatting>
  <conditionalFormatting sqref="B396:F396 H396:J396 A397:J433">
    <cfRule type="expression" dxfId="1422" priority="113">
      <formula>$H396="Barley"</formula>
    </cfRule>
    <cfRule type="expression" dxfId="1421" priority="114">
      <formula>$H396="Mill_D"</formula>
    </cfRule>
    <cfRule type="expression" dxfId="1420" priority="115">
      <formula>$H396="Mill_C"</formula>
    </cfRule>
    <cfRule type="expression" dxfId="1419" priority="116">
      <formula>$H396="Mill_B"</formula>
    </cfRule>
    <cfRule type="expression" dxfId="1418" priority="117">
      <formula>$H396="Mill_A"</formula>
    </cfRule>
    <cfRule type="expression" dxfId="1417" priority="118">
      <formula>$H396="silo"</formula>
    </cfRule>
    <cfRule type="expression" dxfId="1416" priority="119">
      <formula>$H396="Barley"</formula>
    </cfRule>
    <cfRule type="expression" dxfId="1415" priority="120">
      <formula>$H396="Mill_D"</formula>
    </cfRule>
    <cfRule type="expression" dxfId="1414" priority="121">
      <formula>$H396="Mill_C"</formula>
    </cfRule>
    <cfRule type="expression" dxfId="1413" priority="122">
      <formula>$H396="Mill_B"</formula>
    </cfRule>
    <cfRule type="expression" dxfId="1412" priority="123">
      <formula>$H396="Mill_A"</formula>
    </cfRule>
    <cfRule type="expression" dxfId="1411" priority="124">
      <formula>$H396="silo"</formula>
    </cfRule>
    <cfRule type="expression" dxfId="1410" priority="125">
      <formula>$H396="Barley"</formula>
    </cfRule>
    <cfRule type="expression" dxfId="1409" priority="126">
      <formula>$H396="Mill_D"</formula>
    </cfRule>
    <cfRule type="expression" dxfId="1408" priority="127">
      <formula>$H396="Mill_C"</formula>
    </cfRule>
    <cfRule type="expression" dxfId="1407" priority="128">
      <formula>$H396="Mill_B"</formula>
    </cfRule>
    <cfRule type="expression" dxfId="1406" priority="129">
      <formula>$H396="Mill_A"</formula>
    </cfRule>
    <cfRule type="expression" dxfId="1405" priority="130">
      <formula>$H396="silo"</formula>
    </cfRule>
    <cfRule type="containsText" dxfId="1404" priority="131" operator="containsText" text="Preventive">
      <formula>NOT(ISERROR(SEARCH("Preventive",A396)))</formula>
    </cfRule>
    <cfRule type="containsText" dxfId="1403" priority="132" operator="containsText" text="Breakdown">
      <formula>NOT(ISERROR(SEARCH("Breakdown",A396)))</formula>
    </cfRule>
  </conditionalFormatting>
  <conditionalFormatting sqref="A340:J340">
    <cfRule type="expression" dxfId="1402" priority="91">
      <formula>$H340="Barley"</formula>
    </cfRule>
    <cfRule type="expression" dxfId="1401" priority="92">
      <formula>$H340="Mill_D"</formula>
    </cfRule>
    <cfRule type="expression" dxfId="1400" priority="93">
      <formula>$H340="Mill_C"</formula>
    </cfRule>
    <cfRule type="expression" dxfId="1399" priority="94">
      <formula>$H340="Mill_B"</formula>
    </cfRule>
    <cfRule type="expression" dxfId="1398" priority="95">
      <formula>$H340="Mill_A"</formula>
    </cfRule>
    <cfRule type="expression" dxfId="1397" priority="96">
      <formula>$H340="silo"</formula>
    </cfRule>
    <cfRule type="expression" dxfId="1396" priority="97">
      <formula>$H340="Barley"</formula>
    </cfRule>
    <cfRule type="expression" dxfId="1395" priority="98">
      <formula>$H340="Mill_D"</formula>
    </cfRule>
    <cfRule type="expression" dxfId="1394" priority="99">
      <formula>$H340="Mill_C"</formula>
    </cfRule>
    <cfRule type="expression" dxfId="1393" priority="100">
      <formula>$H340="Mill_B"</formula>
    </cfRule>
    <cfRule type="expression" dxfId="1392" priority="101">
      <formula>$H340="Mill_A"</formula>
    </cfRule>
    <cfRule type="expression" dxfId="1391" priority="102">
      <formula>$H340="silo"</formula>
    </cfRule>
    <cfRule type="expression" dxfId="1390" priority="103">
      <formula>$H340="Barley"</formula>
    </cfRule>
    <cfRule type="expression" dxfId="1389" priority="104">
      <formula>$H340="Mill_D"</formula>
    </cfRule>
    <cfRule type="expression" dxfId="1388" priority="105">
      <formula>$H340="Mill_C"</formula>
    </cfRule>
    <cfRule type="expression" dxfId="1387" priority="106">
      <formula>$H340="Mill_B"</formula>
    </cfRule>
    <cfRule type="expression" dxfId="1386" priority="107">
      <formula>$H340="Mill_A"</formula>
    </cfRule>
    <cfRule type="expression" dxfId="1385" priority="108">
      <formula>$H340="silo"</formula>
    </cfRule>
    <cfRule type="containsText" dxfId="1384" priority="109" operator="containsText" text="Preventive">
      <formula>NOT(ISERROR(SEARCH("Preventive",A340)))</formula>
    </cfRule>
    <cfRule type="containsText" dxfId="1383" priority="110" operator="containsText" text="Breakdown">
      <formula>NOT(ISERROR(SEARCH("Breakdown",A340)))</formula>
    </cfRule>
  </conditionalFormatting>
  <conditionalFormatting sqref="J340">
    <cfRule type="containsText" dxfId="1382" priority="89" operator="containsText" text="Preventive">
      <formula>NOT(ISERROR(SEARCH("Preventive",J340)))</formula>
    </cfRule>
    <cfRule type="containsText" dxfId="1381" priority="90" operator="containsText" text="Breakdown">
      <formula>NOT(ISERROR(SEARCH("Breakdown",J340)))</formula>
    </cfRule>
  </conditionalFormatting>
  <conditionalFormatting sqref="A352:J352">
    <cfRule type="expression" dxfId="1380" priority="69">
      <formula>$H352="Barley"</formula>
    </cfRule>
    <cfRule type="expression" dxfId="1379" priority="70">
      <formula>$H352="Mill_D"</formula>
    </cfRule>
    <cfRule type="expression" dxfId="1378" priority="71">
      <formula>$H352="Mill_C"</formula>
    </cfRule>
    <cfRule type="expression" dxfId="1377" priority="72">
      <formula>$H352="Mill_B"</formula>
    </cfRule>
    <cfRule type="expression" dxfId="1376" priority="73">
      <formula>$H352="Mill_A"</formula>
    </cfRule>
    <cfRule type="expression" dxfId="1375" priority="74">
      <formula>$H352="silo"</formula>
    </cfRule>
    <cfRule type="expression" dxfId="1374" priority="75">
      <formula>$H352="Barley"</formula>
    </cfRule>
    <cfRule type="expression" dxfId="1373" priority="76">
      <formula>$H352="Mill_D"</formula>
    </cfRule>
    <cfRule type="expression" dxfId="1372" priority="77">
      <formula>$H352="Mill_C"</formula>
    </cfRule>
    <cfRule type="expression" dxfId="1371" priority="78">
      <formula>$H352="Mill_B"</formula>
    </cfRule>
    <cfRule type="expression" dxfId="1370" priority="79">
      <formula>$H352="Mill_A"</formula>
    </cfRule>
    <cfRule type="expression" dxfId="1369" priority="80">
      <formula>$H352="silo"</formula>
    </cfRule>
    <cfRule type="expression" dxfId="1368" priority="81">
      <formula>$H352="Barley"</formula>
    </cfRule>
    <cfRule type="expression" dxfId="1367" priority="82">
      <formula>$H352="Mill_D"</formula>
    </cfRule>
    <cfRule type="expression" dxfId="1366" priority="83">
      <formula>$H352="Mill_C"</formula>
    </cfRule>
    <cfRule type="expression" dxfId="1365" priority="84">
      <formula>$H352="Mill_B"</formula>
    </cfRule>
    <cfRule type="expression" dxfId="1364" priority="85">
      <formula>$H352="Mill_A"</formula>
    </cfRule>
    <cfRule type="expression" dxfId="1363" priority="86">
      <formula>$H352="silo"</formula>
    </cfRule>
    <cfRule type="containsText" dxfId="1362" priority="87" operator="containsText" text="Preventive">
      <formula>NOT(ISERROR(SEARCH("Preventive",A352)))</formula>
    </cfRule>
    <cfRule type="containsText" dxfId="1361" priority="88" operator="containsText" text="Breakdown">
      <formula>NOT(ISERROR(SEARCH("Breakdown",A352)))</formula>
    </cfRule>
  </conditionalFormatting>
  <conditionalFormatting sqref="J352">
    <cfRule type="containsText" dxfId="1360" priority="67" operator="containsText" text="Preventive">
      <formula>NOT(ISERROR(SEARCH("Preventive",J352)))</formula>
    </cfRule>
    <cfRule type="containsText" dxfId="1359" priority="68" operator="containsText" text="Breakdown">
      <formula>NOT(ISERROR(SEARCH("Breakdown",J352)))</formula>
    </cfRule>
  </conditionalFormatting>
  <conditionalFormatting sqref="A368:J368">
    <cfRule type="expression" dxfId="1358" priority="47">
      <formula>$H368="Barley"</formula>
    </cfRule>
    <cfRule type="expression" dxfId="1357" priority="48">
      <formula>$H368="Mill_D"</formula>
    </cfRule>
    <cfRule type="expression" dxfId="1356" priority="49">
      <formula>$H368="Mill_C"</formula>
    </cfRule>
    <cfRule type="expression" dxfId="1355" priority="50">
      <formula>$H368="Mill_B"</formula>
    </cfRule>
    <cfRule type="expression" dxfId="1354" priority="51">
      <formula>$H368="Mill_A"</formula>
    </cfRule>
    <cfRule type="expression" dxfId="1353" priority="52">
      <formula>$H368="silo"</formula>
    </cfRule>
    <cfRule type="expression" dxfId="1352" priority="53">
      <formula>$H368="Barley"</formula>
    </cfRule>
    <cfRule type="expression" dxfId="1351" priority="54">
      <formula>$H368="Mill_D"</formula>
    </cfRule>
    <cfRule type="expression" dxfId="1350" priority="55">
      <formula>$H368="Mill_C"</formula>
    </cfRule>
    <cfRule type="expression" dxfId="1349" priority="56">
      <formula>$H368="Mill_B"</formula>
    </cfRule>
    <cfRule type="expression" dxfId="1348" priority="57">
      <formula>$H368="Mill_A"</formula>
    </cfRule>
    <cfRule type="expression" dxfId="1347" priority="58">
      <formula>$H368="silo"</formula>
    </cfRule>
    <cfRule type="expression" dxfId="1346" priority="59">
      <formula>$H368="Barley"</formula>
    </cfRule>
    <cfRule type="expression" dxfId="1345" priority="60">
      <formula>$H368="Mill_D"</formula>
    </cfRule>
    <cfRule type="expression" dxfId="1344" priority="61">
      <formula>$H368="Mill_C"</formula>
    </cfRule>
    <cfRule type="expression" dxfId="1343" priority="62">
      <formula>$H368="Mill_B"</formula>
    </cfRule>
    <cfRule type="expression" dxfId="1342" priority="63">
      <formula>$H368="Mill_A"</formula>
    </cfRule>
    <cfRule type="expression" dxfId="1341" priority="64">
      <formula>$H368="silo"</formula>
    </cfRule>
    <cfRule type="containsText" dxfId="1340" priority="65" operator="containsText" text="Preventive">
      <formula>NOT(ISERROR(SEARCH("Preventive",A368)))</formula>
    </cfRule>
    <cfRule type="containsText" dxfId="1339" priority="66" operator="containsText" text="Breakdown">
      <formula>NOT(ISERROR(SEARCH("Breakdown",A368)))</formula>
    </cfRule>
  </conditionalFormatting>
  <conditionalFormatting sqref="J368">
    <cfRule type="containsText" dxfId="1338" priority="45" operator="containsText" text="Preventive">
      <formula>NOT(ISERROR(SEARCH("Preventive",J368)))</formula>
    </cfRule>
    <cfRule type="containsText" dxfId="1337" priority="46" operator="containsText" text="Breakdown">
      <formula>NOT(ISERROR(SEARCH("Breakdown",J368)))</formula>
    </cfRule>
  </conditionalFormatting>
  <conditionalFormatting sqref="A375:J375">
    <cfRule type="expression" dxfId="1336" priority="25">
      <formula>$H375="Barley"</formula>
    </cfRule>
    <cfRule type="expression" dxfId="1335" priority="26">
      <formula>$H375="Mill_D"</formula>
    </cfRule>
    <cfRule type="expression" dxfId="1334" priority="27">
      <formula>$H375="Mill_C"</formula>
    </cfRule>
    <cfRule type="expression" dxfId="1333" priority="28">
      <formula>$H375="Mill_B"</formula>
    </cfRule>
    <cfRule type="expression" dxfId="1332" priority="29">
      <formula>$H375="Mill_A"</formula>
    </cfRule>
    <cfRule type="expression" dxfId="1331" priority="30">
      <formula>$H375="silo"</formula>
    </cfRule>
    <cfRule type="expression" dxfId="1330" priority="31">
      <formula>$H375="Barley"</formula>
    </cfRule>
    <cfRule type="expression" dxfId="1329" priority="32">
      <formula>$H375="Mill_D"</formula>
    </cfRule>
    <cfRule type="expression" dxfId="1328" priority="33">
      <formula>$H375="Mill_C"</formula>
    </cfRule>
    <cfRule type="expression" dxfId="1327" priority="34">
      <formula>$H375="Mill_B"</formula>
    </cfRule>
    <cfRule type="expression" dxfId="1326" priority="35">
      <formula>$H375="Mill_A"</formula>
    </cfRule>
    <cfRule type="expression" dxfId="1325" priority="36">
      <formula>$H375="silo"</formula>
    </cfRule>
    <cfRule type="expression" dxfId="1324" priority="37">
      <formula>$H375="Barley"</formula>
    </cfRule>
    <cfRule type="expression" dxfId="1323" priority="38">
      <formula>$H375="Mill_D"</formula>
    </cfRule>
    <cfRule type="expression" dxfId="1322" priority="39">
      <formula>$H375="Mill_C"</formula>
    </cfRule>
    <cfRule type="expression" dxfId="1321" priority="40">
      <formula>$H375="Mill_B"</formula>
    </cfRule>
    <cfRule type="expression" dxfId="1320" priority="41">
      <formula>$H375="Mill_A"</formula>
    </cfRule>
    <cfRule type="expression" dxfId="1319" priority="42">
      <formula>$H375="silo"</formula>
    </cfRule>
    <cfRule type="containsText" dxfId="1318" priority="43" operator="containsText" text="Preventive">
      <formula>NOT(ISERROR(SEARCH("Preventive",A375)))</formula>
    </cfRule>
    <cfRule type="containsText" dxfId="1317" priority="44" operator="containsText" text="Breakdown">
      <formula>NOT(ISERROR(SEARCH("Breakdown",A375)))</formula>
    </cfRule>
  </conditionalFormatting>
  <conditionalFormatting sqref="J375">
    <cfRule type="containsText" dxfId="1316" priority="23" operator="containsText" text="Preventive">
      <formula>NOT(ISERROR(SEARCH("Preventive",J375)))</formula>
    </cfRule>
    <cfRule type="containsText" dxfId="1315" priority="24" operator="containsText" text="Breakdown">
      <formula>NOT(ISERROR(SEARCH("Breakdown",J375)))</formula>
    </cfRule>
  </conditionalFormatting>
  <conditionalFormatting sqref="J376">
    <cfRule type="containsText" dxfId="1314" priority="1" operator="containsText" text="Preventive">
      <formula>NOT(ISERROR(SEARCH("Preventive",J376)))</formula>
    </cfRule>
    <cfRule type="containsText" dxfId="1313" priority="2" operator="containsText" text="Breakdown">
      <formula>NOT(ISERROR(SEARCH("Breakdown",J376)))</formula>
    </cfRule>
  </conditionalFormatting>
  <dataValidations count="3">
    <dataValidation type="list" allowBlank="1" showInputMessage="1" showErrorMessage="1" sqref="J384:J433 J3:J380" xr:uid="{2FAD2C86-0C24-4D71-99DD-832FF05F5EC4}">
      <formula1>MaintType</formula1>
    </dataValidation>
    <dataValidation type="list" allowBlank="1" showInputMessage="1" showErrorMessage="1" sqref="H385:H433 H3:H380" xr:uid="{F0AD53C5-AAFC-4A58-91D4-0B17D86007F5}">
      <formula1>Section</formula1>
    </dataValidation>
    <dataValidation type="list" allowBlank="1" showInputMessage="1" showErrorMessage="1" sqref="I385:I433 I3:I380" xr:uid="{1306ECC1-3C67-4EE9-96D4-CBF197909B4D}">
      <formula1>INDIRECT(H3)</formula1>
    </dataValidation>
  </dataValidations>
  <pageMargins left="0.25" right="0.25" top="0.75" bottom="0.75" header="0.3" footer="0.3"/>
  <pageSetup paperSize="9" scale="80" orientation="landscape" horizontalDpi="30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198D0-1EF4-4034-BBEC-0F4645CA659D}">
  <sheetPr filterMode="1">
    <tabColor rgb="FFFF0000"/>
  </sheetPr>
  <dimension ref="A1:XFD437"/>
  <sheetViews>
    <sheetView zoomScale="80" zoomScaleNormal="80" workbookViewId="0">
      <pane ySplit="2" topLeftCell="A124" activePane="bottomLeft" state="frozen"/>
      <selection pane="bottomLeft" activeCell="E403" sqref="E403"/>
    </sheetView>
  </sheetViews>
  <sheetFormatPr defaultColWidth="9.140625" defaultRowHeight="15" x14ac:dyDescent="0.25"/>
  <cols>
    <col min="1" max="1" width="11" style="114" customWidth="1"/>
    <col min="2" max="3" width="10.28515625" style="116" bestFit="1" customWidth="1"/>
    <col min="4" max="4" width="9.5703125" style="122" bestFit="1" customWidth="1"/>
    <col min="5" max="5" width="70" style="189" customWidth="1"/>
    <col min="6" max="6" width="5.85546875" style="190" customWidth="1"/>
    <col min="7" max="7" width="27.5703125" style="189" customWidth="1"/>
    <col min="8" max="8" width="8.42578125" style="114" bestFit="1" customWidth="1"/>
    <col min="9" max="9" width="15.85546875" style="114" bestFit="1" customWidth="1"/>
    <col min="10" max="10" width="12" style="114" bestFit="1" customWidth="1"/>
    <col min="11" max="11" width="13.85546875" style="113" customWidth="1"/>
    <col min="12" max="16384" width="9.140625" style="113"/>
  </cols>
  <sheetData>
    <row r="1" spans="1:11" s="120" customFormat="1" ht="33" customHeight="1" x14ac:dyDescent="0.25">
      <c r="A1" s="111" t="s">
        <v>3</v>
      </c>
      <c r="B1" s="116" t="s">
        <v>468</v>
      </c>
      <c r="C1" s="119" t="s">
        <v>469</v>
      </c>
      <c r="D1" s="112" t="s">
        <v>470</v>
      </c>
      <c r="E1" s="164" t="s">
        <v>471</v>
      </c>
      <c r="F1" s="112"/>
      <c r="G1" s="112" t="s">
        <v>472</v>
      </c>
      <c r="H1" s="112" t="s">
        <v>473</v>
      </c>
      <c r="I1" s="112" t="s">
        <v>474</v>
      </c>
      <c r="J1" s="111" t="s">
        <v>475</v>
      </c>
      <c r="K1" s="112" t="s">
        <v>476</v>
      </c>
    </row>
    <row r="2" spans="1:11" x14ac:dyDescent="0.25">
      <c r="C2" s="114"/>
      <c r="F2" s="114"/>
    </row>
    <row r="3" spans="1:11" hidden="1" x14ac:dyDescent="0.25">
      <c r="A3" s="172">
        <v>43952</v>
      </c>
      <c r="B3" s="116">
        <v>0.34375</v>
      </c>
      <c r="C3" s="116">
        <v>0.48958333333333331</v>
      </c>
      <c r="D3" s="114">
        <f t="shared" ref="D3:D112" si="0">(IF(C3&gt;B3, C3-B3, 1-B3+C3))*24*60</f>
        <v>209.99999999999997</v>
      </c>
      <c r="E3" s="113" t="s">
        <v>2170</v>
      </c>
      <c r="F3" s="113"/>
      <c r="G3" s="113" t="s">
        <v>2171</v>
      </c>
      <c r="H3" s="190" t="s">
        <v>556</v>
      </c>
      <c r="I3" s="190" t="s">
        <v>492</v>
      </c>
      <c r="J3" s="190" t="s">
        <v>481</v>
      </c>
    </row>
    <row r="4" spans="1:11" hidden="1" x14ac:dyDescent="0.25">
      <c r="A4" s="172">
        <v>43952</v>
      </c>
      <c r="B4" s="116">
        <v>0.5</v>
      </c>
      <c r="C4" s="116">
        <v>0.64583333333333337</v>
      </c>
      <c r="D4" s="114">
        <f t="shared" si="0"/>
        <v>210.00000000000006</v>
      </c>
      <c r="E4" s="113" t="s">
        <v>2172</v>
      </c>
      <c r="F4" s="113"/>
      <c r="G4" s="113" t="s">
        <v>2171</v>
      </c>
      <c r="H4" s="190" t="s">
        <v>484</v>
      </c>
      <c r="I4" s="190" t="s">
        <v>492</v>
      </c>
      <c r="J4" s="190" t="s">
        <v>481</v>
      </c>
    </row>
    <row r="5" spans="1:11" hidden="1" x14ac:dyDescent="0.25">
      <c r="A5" s="172">
        <v>43952</v>
      </c>
      <c r="B5" s="116">
        <v>0.64583333333333337</v>
      </c>
      <c r="C5" s="116">
        <v>0.66666666666666663</v>
      </c>
      <c r="D5" s="114">
        <f t="shared" si="0"/>
        <v>29.999999999999893</v>
      </c>
      <c r="E5" s="113" t="s">
        <v>2173</v>
      </c>
      <c r="F5" s="113"/>
      <c r="G5" s="113" t="s">
        <v>2174</v>
      </c>
      <c r="H5" s="190" t="s">
        <v>479</v>
      </c>
      <c r="I5" s="190" t="s">
        <v>489</v>
      </c>
      <c r="J5" s="190" t="s">
        <v>481</v>
      </c>
    </row>
    <row r="6" spans="1:11" hidden="1" x14ac:dyDescent="0.25">
      <c r="A6" s="172">
        <v>43952</v>
      </c>
      <c r="B6" s="116">
        <v>0.66666666666666663</v>
      </c>
      <c r="C6" s="116">
        <v>0.6875</v>
      </c>
      <c r="D6" s="114">
        <f t="shared" si="0"/>
        <v>30.000000000000053</v>
      </c>
      <c r="E6" s="113" t="s">
        <v>1897</v>
      </c>
      <c r="F6" s="113"/>
      <c r="G6" s="113" t="s">
        <v>2174</v>
      </c>
      <c r="H6" s="190" t="s">
        <v>513</v>
      </c>
      <c r="I6" s="190" t="s">
        <v>553</v>
      </c>
      <c r="J6" s="190" t="s">
        <v>481</v>
      </c>
    </row>
    <row r="7" spans="1:11" hidden="1" x14ac:dyDescent="0.25">
      <c r="A7" s="172">
        <v>43952</v>
      </c>
      <c r="B7" s="116">
        <v>0.34375</v>
      </c>
      <c r="C7" s="116">
        <v>0.70833333333333337</v>
      </c>
      <c r="D7" s="114">
        <f t="shared" si="0"/>
        <v>525</v>
      </c>
      <c r="E7" s="113" t="s">
        <v>2175</v>
      </c>
      <c r="F7" s="113"/>
      <c r="G7" s="113" t="s">
        <v>777</v>
      </c>
      <c r="H7" s="190" t="s">
        <v>479</v>
      </c>
      <c r="I7" s="190" t="s">
        <v>492</v>
      </c>
      <c r="J7" s="190" t="s">
        <v>481</v>
      </c>
    </row>
    <row r="8" spans="1:11" hidden="1" x14ac:dyDescent="0.25">
      <c r="A8" s="172">
        <v>43952</v>
      </c>
      <c r="B8" s="116">
        <v>0.35416666666666669</v>
      </c>
      <c r="C8" s="116">
        <v>0.5</v>
      </c>
      <c r="D8" s="114">
        <f t="shared" si="0"/>
        <v>209.99999999999997</v>
      </c>
      <c r="E8" s="113" t="s">
        <v>2176</v>
      </c>
      <c r="F8" s="113"/>
      <c r="G8" s="113" t="s">
        <v>1524</v>
      </c>
      <c r="H8" s="190" t="s">
        <v>479</v>
      </c>
      <c r="I8" s="190" t="s">
        <v>489</v>
      </c>
      <c r="J8" s="190" t="s">
        <v>481</v>
      </c>
    </row>
    <row r="9" spans="1:11" hidden="1" x14ac:dyDescent="0.25">
      <c r="A9" s="172">
        <v>43952</v>
      </c>
      <c r="B9" s="116">
        <v>0.52083333333333337</v>
      </c>
      <c r="C9" s="116">
        <v>0.77083333333333337</v>
      </c>
      <c r="D9" s="114">
        <f t="shared" si="0"/>
        <v>360</v>
      </c>
      <c r="E9" s="113" t="s">
        <v>2177</v>
      </c>
      <c r="F9" s="113"/>
      <c r="G9" s="113" t="s">
        <v>1524</v>
      </c>
      <c r="H9" s="190" t="s">
        <v>556</v>
      </c>
      <c r="I9" s="190" t="s">
        <v>489</v>
      </c>
      <c r="J9" s="190" t="s">
        <v>481</v>
      </c>
    </row>
    <row r="10" spans="1:11" hidden="1" x14ac:dyDescent="0.25">
      <c r="A10" s="172">
        <v>43952</v>
      </c>
      <c r="B10" s="116">
        <v>0.6875</v>
      </c>
      <c r="C10" s="116">
        <v>0.70833333333333337</v>
      </c>
      <c r="D10" s="114">
        <f t="shared" si="0"/>
        <v>30.000000000000053</v>
      </c>
      <c r="E10" s="113" t="s">
        <v>2178</v>
      </c>
      <c r="F10" s="113"/>
      <c r="G10" s="113" t="s">
        <v>2179</v>
      </c>
      <c r="H10" s="190" t="s">
        <v>556</v>
      </c>
      <c r="I10" s="190" t="s">
        <v>489</v>
      </c>
      <c r="J10" s="190" t="s">
        <v>481</v>
      </c>
    </row>
    <row r="11" spans="1:11" hidden="1" x14ac:dyDescent="0.25">
      <c r="A11" s="172">
        <v>43952</v>
      </c>
      <c r="B11" s="116">
        <v>0.70833333333333337</v>
      </c>
      <c r="C11" s="116">
        <v>0.75</v>
      </c>
      <c r="D11" s="114">
        <f t="shared" si="0"/>
        <v>59.999999999999943</v>
      </c>
      <c r="E11" s="113" t="s">
        <v>2180</v>
      </c>
      <c r="F11" s="113"/>
      <c r="G11" s="113" t="s">
        <v>2174</v>
      </c>
      <c r="H11" s="190" t="s">
        <v>556</v>
      </c>
      <c r="I11" s="190" t="s">
        <v>489</v>
      </c>
      <c r="J11" s="190" t="s">
        <v>499</v>
      </c>
    </row>
    <row r="12" spans="1:11" hidden="1" x14ac:dyDescent="0.25">
      <c r="A12" s="172">
        <v>43952</v>
      </c>
      <c r="B12" s="116">
        <v>0.34375</v>
      </c>
      <c r="C12" s="116">
        <v>0.375</v>
      </c>
      <c r="D12" s="114">
        <f t="shared" si="0"/>
        <v>45</v>
      </c>
      <c r="E12" s="113" t="s">
        <v>2181</v>
      </c>
      <c r="F12" s="113">
        <v>1</v>
      </c>
      <c r="G12" s="113" t="s">
        <v>1714</v>
      </c>
      <c r="H12" s="190" t="s">
        <v>498</v>
      </c>
      <c r="I12" s="190" t="s">
        <v>498</v>
      </c>
      <c r="J12" s="190" t="s">
        <v>481</v>
      </c>
    </row>
    <row r="13" spans="1:11" hidden="1" x14ac:dyDescent="0.25">
      <c r="A13" s="172">
        <v>43952</v>
      </c>
      <c r="B13" s="116">
        <v>0.40625</v>
      </c>
      <c r="C13" s="116">
        <v>0.42708333333333331</v>
      </c>
      <c r="D13" s="114">
        <f t="shared" si="0"/>
        <v>29.999999999999972</v>
      </c>
      <c r="E13" s="113" t="s">
        <v>2182</v>
      </c>
      <c r="F13" s="113">
        <v>1</v>
      </c>
      <c r="G13" s="113" t="s">
        <v>1473</v>
      </c>
      <c r="H13" s="190" t="s">
        <v>507</v>
      </c>
      <c r="I13" s="190" t="s">
        <v>633</v>
      </c>
      <c r="J13" s="190" t="s">
        <v>427</v>
      </c>
    </row>
    <row r="14" spans="1:11" x14ac:dyDescent="0.25">
      <c r="A14" s="172">
        <v>43952</v>
      </c>
      <c r="B14" s="116">
        <v>0.42708333333333331</v>
      </c>
      <c r="C14" s="116">
        <v>0.4375</v>
      </c>
      <c r="D14" s="114">
        <f t="shared" si="0"/>
        <v>15.000000000000027</v>
      </c>
      <c r="E14" s="113" t="s">
        <v>2183</v>
      </c>
      <c r="F14" s="113">
        <v>1</v>
      </c>
      <c r="G14" s="113" t="s">
        <v>1473</v>
      </c>
      <c r="H14" s="190" t="s">
        <v>507</v>
      </c>
      <c r="I14" s="190" t="s">
        <v>633</v>
      </c>
      <c r="J14" s="190" t="s">
        <v>481</v>
      </c>
    </row>
    <row r="15" spans="1:11" hidden="1" x14ac:dyDescent="0.25">
      <c r="A15" s="172">
        <v>43952</v>
      </c>
      <c r="B15" s="116">
        <v>0.5</v>
      </c>
      <c r="C15" s="116">
        <v>0.52083333333333337</v>
      </c>
      <c r="D15" s="114">
        <f t="shared" si="0"/>
        <v>30.000000000000053</v>
      </c>
      <c r="E15" s="113" t="s">
        <v>2184</v>
      </c>
      <c r="F15" s="113">
        <v>1</v>
      </c>
      <c r="G15" s="113" t="s">
        <v>2113</v>
      </c>
      <c r="H15" s="190" t="s">
        <v>498</v>
      </c>
      <c r="I15" s="190" t="s">
        <v>498</v>
      </c>
      <c r="J15" s="190" t="s">
        <v>481</v>
      </c>
    </row>
    <row r="16" spans="1:11" hidden="1" x14ac:dyDescent="0.25">
      <c r="A16" s="172">
        <v>43952</v>
      </c>
      <c r="B16" s="116">
        <v>0.53125</v>
      </c>
      <c r="C16" s="116">
        <v>0.5625</v>
      </c>
      <c r="D16" s="114">
        <f t="shared" si="0"/>
        <v>45</v>
      </c>
      <c r="E16" s="113" t="s">
        <v>2185</v>
      </c>
      <c r="F16" s="113">
        <v>1</v>
      </c>
      <c r="G16" s="113" t="s">
        <v>2186</v>
      </c>
      <c r="H16" s="190" t="s">
        <v>498</v>
      </c>
      <c r="I16" s="190" t="s">
        <v>498</v>
      </c>
      <c r="J16" s="190" t="s">
        <v>481</v>
      </c>
    </row>
    <row r="17" spans="1:10" s="189" customFormat="1" hidden="1" x14ac:dyDescent="0.25">
      <c r="A17" s="195">
        <v>43953</v>
      </c>
      <c r="B17" s="116">
        <v>0.33333333333333331</v>
      </c>
      <c r="C17" s="193">
        <v>0.41666666666666669</v>
      </c>
      <c r="D17" s="194">
        <f t="shared" si="0"/>
        <v>120.00000000000006</v>
      </c>
      <c r="E17" s="189" t="s">
        <v>2187</v>
      </c>
      <c r="F17" s="190"/>
      <c r="G17" s="189" t="s">
        <v>1217</v>
      </c>
      <c r="H17" s="190"/>
      <c r="I17" s="190"/>
      <c r="J17" s="190"/>
    </row>
    <row r="18" spans="1:10" s="189" customFormat="1" hidden="1" x14ac:dyDescent="0.25">
      <c r="A18" s="195">
        <v>43953</v>
      </c>
      <c r="B18" s="116">
        <v>0.4236111111111111</v>
      </c>
      <c r="C18" s="193">
        <v>0.44444444444444442</v>
      </c>
      <c r="D18" s="194">
        <f t="shared" si="0"/>
        <v>29.999999999999972</v>
      </c>
      <c r="E18" s="189" t="s">
        <v>2188</v>
      </c>
      <c r="F18" s="190"/>
      <c r="G18" s="189" t="s">
        <v>518</v>
      </c>
      <c r="H18" s="190" t="s">
        <v>479</v>
      </c>
      <c r="I18" s="190" t="s">
        <v>492</v>
      </c>
      <c r="J18" s="190" t="s">
        <v>481</v>
      </c>
    </row>
    <row r="19" spans="1:10" s="189" customFormat="1" hidden="1" x14ac:dyDescent="0.25">
      <c r="A19" s="195">
        <v>43953</v>
      </c>
      <c r="B19" s="116">
        <v>0.47916666666666669</v>
      </c>
      <c r="C19" s="193">
        <v>0.5</v>
      </c>
      <c r="D19" s="194">
        <f t="shared" si="0"/>
        <v>29.999999999999972</v>
      </c>
      <c r="E19" s="189" t="s">
        <v>2189</v>
      </c>
      <c r="F19" s="190"/>
      <c r="G19" s="189" t="s">
        <v>518</v>
      </c>
      <c r="H19" s="190" t="s">
        <v>513</v>
      </c>
      <c r="I19" s="190" t="s">
        <v>519</v>
      </c>
      <c r="J19" s="190" t="s">
        <v>481</v>
      </c>
    </row>
    <row r="20" spans="1:10" s="189" customFormat="1" hidden="1" x14ac:dyDescent="0.25">
      <c r="A20" s="195">
        <v>43953</v>
      </c>
      <c r="B20" s="116">
        <v>0.35416666666666669</v>
      </c>
      <c r="C20" s="193">
        <v>0.375</v>
      </c>
      <c r="D20" s="194">
        <f t="shared" si="0"/>
        <v>29.999999999999972</v>
      </c>
      <c r="E20" s="189" t="s">
        <v>2190</v>
      </c>
      <c r="F20" s="190">
        <v>1</v>
      </c>
      <c r="G20" s="189" t="s">
        <v>698</v>
      </c>
      <c r="H20" s="190" t="s">
        <v>556</v>
      </c>
      <c r="I20" s="190" t="s">
        <v>492</v>
      </c>
      <c r="J20" s="190" t="s">
        <v>481</v>
      </c>
    </row>
    <row r="21" spans="1:10" s="189" customFormat="1" hidden="1" x14ac:dyDescent="0.25">
      <c r="A21" s="195">
        <v>43953</v>
      </c>
      <c r="B21" s="116">
        <v>0.375</v>
      </c>
      <c r="C21" s="193">
        <v>0.59375</v>
      </c>
      <c r="D21" s="194">
        <f t="shared" si="0"/>
        <v>315</v>
      </c>
      <c r="E21" s="189" t="s">
        <v>2191</v>
      </c>
      <c r="F21" s="190"/>
      <c r="G21" s="189" t="s">
        <v>1473</v>
      </c>
      <c r="H21" s="190" t="s">
        <v>498</v>
      </c>
      <c r="I21" s="190" t="s">
        <v>807</v>
      </c>
      <c r="J21" s="190" t="s">
        <v>481</v>
      </c>
    </row>
    <row r="22" spans="1:10" s="189" customFormat="1" hidden="1" x14ac:dyDescent="0.25">
      <c r="A22" s="195">
        <v>43953</v>
      </c>
      <c r="B22" s="116">
        <v>0.57291666666666663</v>
      </c>
      <c r="C22" s="193">
        <v>0.59375</v>
      </c>
      <c r="D22" s="194">
        <f t="shared" si="0"/>
        <v>30.000000000000053</v>
      </c>
      <c r="E22" s="189" t="s">
        <v>2192</v>
      </c>
      <c r="F22" s="190">
        <v>1</v>
      </c>
      <c r="G22" s="189" t="s">
        <v>2096</v>
      </c>
      <c r="H22" s="190" t="s">
        <v>498</v>
      </c>
      <c r="I22" s="190" t="s">
        <v>498</v>
      </c>
      <c r="J22" s="190" t="s">
        <v>481</v>
      </c>
    </row>
    <row r="23" spans="1:10" s="189" customFormat="1" hidden="1" x14ac:dyDescent="0.25">
      <c r="A23" s="195">
        <v>43953</v>
      </c>
      <c r="B23" s="116">
        <v>0.97916666666666663</v>
      </c>
      <c r="C23" s="193">
        <v>2.0833333333333332E-2</v>
      </c>
      <c r="D23" s="194">
        <f t="shared" si="0"/>
        <v>60.000000000000057</v>
      </c>
      <c r="E23" s="189" t="s">
        <v>2193</v>
      </c>
      <c r="F23" s="190">
        <v>1</v>
      </c>
      <c r="G23" s="189" t="s">
        <v>2194</v>
      </c>
      <c r="H23" s="190" t="s">
        <v>479</v>
      </c>
      <c r="I23" s="190" t="s">
        <v>480</v>
      </c>
      <c r="J23" s="190" t="s">
        <v>481</v>
      </c>
    </row>
    <row r="24" spans="1:10" s="189" customFormat="1" hidden="1" x14ac:dyDescent="0.25">
      <c r="A24" s="195">
        <v>43953</v>
      </c>
      <c r="B24" s="116">
        <v>0.875</v>
      </c>
      <c r="C24" s="193">
        <v>0.89583333333333337</v>
      </c>
      <c r="D24" s="194">
        <f t="shared" si="0"/>
        <v>30.000000000000053</v>
      </c>
      <c r="E24" s="189" t="s">
        <v>2195</v>
      </c>
      <c r="F24" s="190"/>
      <c r="G24" s="189" t="s">
        <v>2194</v>
      </c>
      <c r="H24" s="190" t="s">
        <v>556</v>
      </c>
      <c r="I24" s="190" t="s">
        <v>492</v>
      </c>
      <c r="J24" s="190" t="s">
        <v>427</v>
      </c>
    </row>
    <row r="25" spans="1:10" s="189" customFormat="1" hidden="1" x14ac:dyDescent="0.25">
      <c r="A25" s="195">
        <v>43953</v>
      </c>
      <c r="B25" s="116">
        <v>0.66666666666666663</v>
      </c>
      <c r="C25" s="193">
        <v>0.70833333333333337</v>
      </c>
      <c r="D25" s="194">
        <f t="shared" si="0"/>
        <v>60.000000000000107</v>
      </c>
      <c r="E25" s="189" t="s">
        <v>2196</v>
      </c>
      <c r="F25" s="190">
        <v>1</v>
      </c>
      <c r="G25" s="189" t="s">
        <v>2194</v>
      </c>
      <c r="H25" s="190"/>
      <c r="I25" s="190"/>
      <c r="J25" s="190"/>
    </row>
    <row r="26" spans="1:10" s="189" customFormat="1" hidden="1" x14ac:dyDescent="0.25">
      <c r="A26" s="195">
        <v>43953</v>
      </c>
      <c r="B26" s="116">
        <v>0.92708333333333337</v>
      </c>
      <c r="C26" s="193">
        <v>0.94444444444444453</v>
      </c>
      <c r="D26" s="194">
        <f t="shared" si="0"/>
        <v>25.000000000000071</v>
      </c>
      <c r="E26" s="189" t="s">
        <v>2197</v>
      </c>
      <c r="F26" s="190">
        <v>1</v>
      </c>
      <c r="G26" s="189" t="s">
        <v>2194</v>
      </c>
      <c r="H26" s="190" t="s">
        <v>498</v>
      </c>
      <c r="I26" s="190" t="s">
        <v>541</v>
      </c>
      <c r="J26" s="190" t="s">
        <v>481</v>
      </c>
    </row>
    <row r="27" spans="1:10" s="189" customFormat="1" hidden="1" x14ac:dyDescent="0.25">
      <c r="A27" s="195">
        <v>43954</v>
      </c>
      <c r="B27" s="116">
        <v>0.34722222222222227</v>
      </c>
      <c r="C27" s="193">
        <v>0.41666666666666669</v>
      </c>
      <c r="D27" s="194">
        <f t="shared" si="0"/>
        <v>99.999999999999972</v>
      </c>
      <c r="E27" s="189" t="s">
        <v>2198</v>
      </c>
      <c r="F27" s="190"/>
      <c r="G27" s="189" t="s">
        <v>2199</v>
      </c>
      <c r="H27" s="190" t="s">
        <v>556</v>
      </c>
      <c r="I27" s="190" t="s">
        <v>492</v>
      </c>
      <c r="J27" s="190" t="s">
        <v>499</v>
      </c>
    </row>
    <row r="28" spans="1:10" s="189" customFormat="1" hidden="1" x14ac:dyDescent="0.25">
      <c r="A28" s="195">
        <v>43954</v>
      </c>
      <c r="B28" s="116">
        <v>0.41666666666666669</v>
      </c>
      <c r="C28" s="193">
        <v>0.4861111111111111</v>
      </c>
      <c r="D28" s="194">
        <f t="shared" si="0"/>
        <v>99.999999999999972</v>
      </c>
      <c r="E28" s="189" t="s">
        <v>2200</v>
      </c>
      <c r="F28" s="190"/>
      <c r="G28" s="189" t="s">
        <v>2199</v>
      </c>
      <c r="H28" s="190" t="s">
        <v>495</v>
      </c>
      <c r="I28" s="190" t="s">
        <v>492</v>
      </c>
      <c r="J28" s="190" t="s">
        <v>499</v>
      </c>
    </row>
    <row r="29" spans="1:10" s="189" customFormat="1" hidden="1" x14ac:dyDescent="0.25">
      <c r="A29" s="195">
        <v>43954</v>
      </c>
      <c r="B29" s="116">
        <v>0.5</v>
      </c>
      <c r="C29" s="193">
        <v>0.54166666666666663</v>
      </c>
      <c r="D29" s="194">
        <f t="shared" si="0"/>
        <v>59.999999999999943</v>
      </c>
      <c r="E29" s="189" t="s">
        <v>2201</v>
      </c>
      <c r="F29" s="190"/>
      <c r="G29" s="189" t="s">
        <v>803</v>
      </c>
      <c r="H29" s="190" t="s">
        <v>495</v>
      </c>
      <c r="I29" s="190" t="s">
        <v>489</v>
      </c>
      <c r="J29" s="190" t="s">
        <v>499</v>
      </c>
    </row>
    <row r="30" spans="1:10" s="189" customFormat="1" hidden="1" x14ac:dyDescent="0.25">
      <c r="A30" s="195">
        <v>43954</v>
      </c>
      <c r="B30" s="116">
        <v>0.54166666666666663</v>
      </c>
      <c r="C30" s="193">
        <v>0.5625</v>
      </c>
      <c r="D30" s="194">
        <f t="shared" si="0"/>
        <v>30.000000000000053</v>
      </c>
      <c r="E30" s="189" t="s">
        <v>2202</v>
      </c>
      <c r="F30" s="190"/>
      <c r="H30" s="190"/>
      <c r="I30" s="190"/>
      <c r="J30" s="190"/>
    </row>
    <row r="31" spans="1:10" s="189" customFormat="1" hidden="1" x14ac:dyDescent="0.25">
      <c r="A31" s="195">
        <v>43954</v>
      </c>
      <c r="B31" s="116">
        <v>0.63888888888888895</v>
      </c>
      <c r="C31" s="193">
        <v>0.65277777777777779</v>
      </c>
      <c r="D31" s="194">
        <f t="shared" si="0"/>
        <v>19.999999999999929</v>
      </c>
      <c r="E31" s="189" t="s">
        <v>2203</v>
      </c>
      <c r="F31" s="190"/>
      <c r="G31" s="189" t="s">
        <v>2204</v>
      </c>
      <c r="H31" s="190" t="s">
        <v>556</v>
      </c>
      <c r="I31" s="190" t="s">
        <v>492</v>
      </c>
      <c r="J31" s="190" t="s">
        <v>481</v>
      </c>
    </row>
    <row r="32" spans="1:10" s="189" customFormat="1" hidden="1" x14ac:dyDescent="0.25">
      <c r="A32" s="195">
        <v>43954</v>
      </c>
      <c r="B32" s="116">
        <v>0.67361111111111116</v>
      </c>
      <c r="C32" s="193">
        <v>0.68055555555555547</v>
      </c>
      <c r="D32" s="194">
        <f t="shared" si="0"/>
        <v>9.9999999999998046</v>
      </c>
      <c r="E32" s="189" t="s">
        <v>1427</v>
      </c>
      <c r="F32" s="190"/>
      <c r="G32" s="189" t="s">
        <v>2179</v>
      </c>
      <c r="H32" s="190" t="s">
        <v>513</v>
      </c>
      <c r="I32" s="190" t="s">
        <v>550</v>
      </c>
      <c r="J32" s="190" t="s">
        <v>481</v>
      </c>
    </row>
    <row r="33" spans="1:10" s="189" customFormat="1" hidden="1" x14ac:dyDescent="0.25">
      <c r="A33" s="195">
        <v>43954</v>
      </c>
      <c r="B33" s="116">
        <v>0.39583333333333331</v>
      </c>
      <c r="C33" s="193">
        <v>0.4375</v>
      </c>
      <c r="D33" s="194">
        <f t="shared" si="0"/>
        <v>60.000000000000028</v>
      </c>
      <c r="E33" s="189" t="s">
        <v>2205</v>
      </c>
      <c r="F33" s="190"/>
      <c r="G33" s="189" t="s">
        <v>2206</v>
      </c>
      <c r="H33" s="190" t="s">
        <v>513</v>
      </c>
      <c r="I33" s="190" t="s">
        <v>514</v>
      </c>
      <c r="J33" s="190" t="s">
        <v>481</v>
      </c>
    </row>
    <row r="34" spans="1:10" s="189" customFormat="1" hidden="1" x14ac:dyDescent="0.25">
      <c r="A34" s="195">
        <v>43954</v>
      </c>
      <c r="B34" s="116">
        <v>0.34027777777777773</v>
      </c>
      <c r="C34" s="193">
        <v>0.45833333333333331</v>
      </c>
      <c r="D34" s="194">
        <f t="shared" si="0"/>
        <v>170.00000000000003</v>
      </c>
      <c r="E34" s="189" t="s">
        <v>2207</v>
      </c>
      <c r="F34" s="190"/>
      <c r="G34" s="189" t="s">
        <v>904</v>
      </c>
      <c r="H34" s="190" t="s">
        <v>498</v>
      </c>
      <c r="I34" s="190" t="s">
        <v>541</v>
      </c>
      <c r="J34" s="190" t="s">
        <v>481</v>
      </c>
    </row>
    <row r="35" spans="1:10" s="189" customFormat="1" hidden="1" x14ac:dyDescent="0.25">
      <c r="A35" s="195">
        <v>43954</v>
      </c>
      <c r="B35" s="116">
        <v>0.60416666666666663</v>
      </c>
      <c r="C35" s="193">
        <v>0.625</v>
      </c>
      <c r="D35" s="194">
        <f t="shared" si="0"/>
        <v>30.000000000000053</v>
      </c>
      <c r="E35" s="189" t="s">
        <v>2208</v>
      </c>
      <c r="F35" s="190"/>
      <c r="G35" s="189" t="s">
        <v>2209</v>
      </c>
      <c r="H35" s="190" t="s">
        <v>507</v>
      </c>
      <c r="I35" s="190" t="s">
        <v>570</v>
      </c>
      <c r="J35" s="190" t="s">
        <v>481</v>
      </c>
    </row>
    <row r="36" spans="1:10" s="189" customFormat="1" hidden="1" x14ac:dyDescent="0.25">
      <c r="A36" s="195">
        <v>43954</v>
      </c>
      <c r="B36" s="116">
        <v>0.65277777777777779</v>
      </c>
      <c r="C36" s="193">
        <v>0.67708333333333337</v>
      </c>
      <c r="D36" s="194">
        <f t="shared" si="0"/>
        <v>35.000000000000036</v>
      </c>
      <c r="E36" s="189" t="s">
        <v>2210</v>
      </c>
      <c r="F36" s="190"/>
      <c r="G36" s="189" t="s">
        <v>2209</v>
      </c>
      <c r="H36" s="190" t="s">
        <v>498</v>
      </c>
      <c r="I36" s="190" t="s">
        <v>498</v>
      </c>
      <c r="J36" s="190" t="s">
        <v>481</v>
      </c>
    </row>
    <row r="37" spans="1:10" s="189" customFormat="1" hidden="1" x14ac:dyDescent="0.25">
      <c r="A37" s="195">
        <v>43954</v>
      </c>
      <c r="B37" s="116">
        <v>0.15277777777777776</v>
      </c>
      <c r="C37" s="193">
        <v>0.18055555555555555</v>
      </c>
      <c r="D37" s="194">
        <f t="shared" si="0"/>
        <v>40.000000000000014</v>
      </c>
      <c r="E37" s="189" t="s">
        <v>2211</v>
      </c>
      <c r="F37" s="190"/>
      <c r="G37" s="189" t="s">
        <v>2085</v>
      </c>
      <c r="H37" s="190" t="s">
        <v>556</v>
      </c>
      <c r="I37" s="190" t="s">
        <v>492</v>
      </c>
      <c r="J37" s="190" t="s">
        <v>427</v>
      </c>
    </row>
    <row r="38" spans="1:10" s="189" customFormat="1" hidden="1" x14ac:dyDescent="0.25">
      <c r="A38" s="195">
        <v>43954</v>
      </c>
      <c r="B38" s="116">
        <v>0.91666666666666663</v>
      </c>
      <c r="C38" s="193">
        <v>0.92361111111111116</v>
      </c>
      <c r="D38" s="194">
        <f t="shared" si="0"/>
        <v>10.000000000000124</v>
      </c>
      <c r="E38" s="189" t="s">
        <v>2212</v>
      </c>
      <c r="F38" s="190"/>
      <c r="G38" s="189" t="s">
        <v>2085</v>
      </c>
      <c r="H38" s="190" t="s">
        <v>507</v>
      </c>
      <c r="I38" s="190" t="s">
        <v>531</v>
      </c>
      <c r="J38" s="190" t="s">
        <v>481</v>
      </c>
    </row>
    <row r="39" spans="1:10" s="189" customFormat="1" hidden="1" x14ac:dyDescent="0.25">
      <c r="A39" s="195">
        <v>43954</v>
      </c>
      <c r="B39" s="116">
        <v>5.2083333333333336E-2</v>
      </c>
      <c r="C39" s="193">
        <v>8.3333333333333329E-2</v>
      </c>
      <c r="D39" s="194">
        <f t="shared" si="0"/>
        <v>44.999999999999986</v>
      </c>
      <c r="E39" s="189" t="s">
        <v>2213</v>
      </c>
      <c r="F39" s="190"/>
      <c r="G39" s="189" t="s">
        <v>2085</v>
      </c>
      <c r="H39" s="190" t="s">
        <v>498</v>
      </c>
      <c r="I39" s="190" t="s">
        <v>541</v>
      </c>
      <c r="J39" s="190" t="s">
        <v>481</v>
      </c>
    </row>
    <row r="40" spans="1:10" s="189" customFormat="1" hidden="1" x14ac:dyDescent="0.25">
      <c r="A40" s="195">
        <v>43955</v>
      </c>
      <c r="B40" s="116">
        <v>0.41666666666666669</v>
      </c>
      <c r="C40" s="193">
        <v>0.54166666666666663</v>
      </c>
      <c r="D40" s="194">
        <f t="shared" si="0"/>
        <v>179.99999999999991</v>
      </c>
      <c r="E40" s="189" t="s">
        <v>2214</v>
      </c>
      <c r="F40" s="190"/>
      <c r="G40" s="189" t="s">
        <v>2215</v>
      </c>
      <c r="H40" s="190"/>
      <c r="I40" s="190"/>
      <c r="J40" s="190"/>
    </row>
    <row r="41" spans="1:10" s="189" customFormat="1" hidden="1" x14ac:dyDescent="0.25">
      <c r="A41" s="195">
        <v>43955</v>
      </c>
      <c r="B41" s="116">
        <v>0.4375</v>
      </c>
      <c r="C41" s="193">
        <v>0.44791666666666669</v>
      </c>
      <c r="D41" s="194">
        <f t="shared" si="0"/>
        <v>15.000000000000027</v>
      </c>
      <c r="E41" s="189" t="s">
        <v>2216</v>
      </c>
      <c r="F41" s="190"/>
      <c r="G41" s="189" t="s">
        <v>518</v>
      </c>
      <c r="H41" s="190"/>
      <c r="I41" s="190"/>
      <c r="J41" s="190"/>
    </row>
    <row r="42" spans="1:10" s="189" customFormat="1" hidden="1" x14ac:dyDescent="0.25">
      <c r="A42" s="195">
        <v>43955</v>
      </c>
      <c r="B42" s="116">
        <v>0.45833333333333331</v>
      </c>
      <c r="C42" s="193">
        <v>0.47222222222222227</v>
      </c>
      <c r="D42" s="194">
        <f t="shared" si="0"/>
        <v>20.000000000000089</v>
      </c>
      <c r="E42" s="189" t="s">
        <v>759</v>
      </c>
      <c r="F42" s="190"/>
      <c r="G42" s="189" t="s">
        <v>518</v>
      </c>
      <c r="H42" s="190" t="s">
        <v>513</v>
      </c>
      <c r="I42" s="190" t="s">
        <v>550</v>
      </c>
      <c r="J42" s="190" t="s">
        <v>481</v>
      </c>
    </row>
    <row r="43" spans="1:10" s="189" customFormat="1" hidden="1" x14ac:dyDescent="0.25">
      <c r="A43" s="195">
        <v>43955</v>
      </c>
      <c r="B43" s="116">
        <v>0.54166666666666663</v>
      </c>
      <c r="C43" s="193">
        <v>0.55555555555555558</v>
      </c>
      <c r="D43" s="194">
        <f t="shared" si="0"/>
        <v>20.000000000000089</v>
      </c>
      <c r="E43" s="189" t="s">
        <v>2217</v>
      </c>
      <c r="F43" s="190"/>
      <c r="G43" s="189" t="s">
        <v>518</v>
      </c>
      <c r="H43" s="190" t="s">
        <v>484</v>
      </c>
      <c r="I43" s="190" t="s">
        <v>492</v>
      </c>
      <c r="J43" s="190" t="s">
        <v>481</v>
      </c>
    </row>
    <row r="44" spans="1:10" s="189" customFormat="1" hidden="1" x14ac:dyDescent="0.25">
      <c r="A44" s="195">
        <v>43955</v>
      </c>
      <c r="B44" s="116">
        <v>0.60763888888888895</v>
      </c>
      <c r="C44" s="193">
        <v>0.61458333333333337</v>
      </c>
      <c r="D44" s="194">
        <f t="shared" si="0"/>
        <v>9.9999999999999645</v>
      </c>
      <c r="E44" s="189" t="s">
        <v>2218</v>
      </c>
      <c r="F44" s="190"/>
      <c r="G44" s="189" t="s">
        <v>964</v>
      </c>
      <c r="H44" s="190" t="s">
        <v>479</v>
      </c>
      <c r="I44" s="190" t="s">
        <v>492</v>
      </c>
      <c r="J44" s="190" t="s">
        <v>481</v>
      </c>
    </row>
    <row r="45" spans="1:10" s="189" customFormat="1" hidden="1" x14ac:dyDescent="0.25">
      <c r="A45" s="195">
        <v>43955</v>
      </c>
      <c r="B45" s="116">
        <v>0.66666666666666663</v>
      </c>
      <c r="C45" s="193">
        <v>0.6875</v>
      </c>
      <c r="D45" s="194">
        <f t="shared" si="0"/>
        <v>30.000000000000053</v>
      </c>
      <c r="E45" s="189" t="s">
        <v>2219</v>
      </c>
      <c r="F45" s="190"/>
      <c r="G45" s="189" t="s">
        <v>2204</v>
      </c>
      <c r="H45" s="190" t="s">
        <v>484</v>
      </c>
      <c r="I45" s="190" t="s">
        <v>489</v>
      </c>
      <c r="J45" s="190" t="s">
        <v>481</v>
      </c>
    </row>
    <row r="46" spans="1:10" s="189" customFormat="1" hidden="1" x14ac:dyDescent="0.25">
      <c r="A46" s="195">
        <v>43955</v>
      </c>
      <c r="B46" s="116">
        <v>0.41666666666666669</v>
      </c>
      <c r="C46" s="193">
        <v>0.4375</v>
      </c>
      <c r="D46" s="194">
        <f t="shared" si="0"/>
        <v>29.999999999999972</v>
      </c>
      <c r="E46" s="189" t="s">
        <v>1388</v>
      </c>
      <c r="F46" s="190">
        <v>1</v>
      </c>
      <c r="G46" s="189" t="s">
        <v>2096</v>
      </c>
      <c r="H46" s="190"/>
      <c r="I46" s="190"/>
      <c r="J46" s="190"/>
    </row>
    <row r="47" spans="1:10" s="189" customFormat="1" hidden="1" x14ac:dyDescent="0.25">
      <c r="A47" s="195">
        <v>43955</v>
      </c>
      <c r="B47" s="116">
        <v>0.45833333333333331</v>
      </c>
      <c r="C47" s="193">
        <v>0.55208333333333337</v>
      </c>
      <c r="D47" s="194">
        <f t="shared" si="0"/>
        <v>135.00000000000009</v>
      </c>
      <c r="E47" s="189" t="s">
        <v>2220</v>
      </c>
      <c r="F47" s="190">
        <v>1</v>
      </c>
      <c r="G47" s="189" t="s">
        <v>2209</v>
      </c>
      <c r="H47" s="190" t="s">
        <v>498</v>
      </c>
      <c r="I47" s="190" t="s">
        <v>498</v>
      </c>
      <c r="J47" s="190" t="s">
        <v>481</v>
      </c>
    </row>
    <row r="48" spans="1:10" s="189" customFormat="1" hidden="1" x14ac:dyDescent="0.25">
      <c r="A48" s="195">
        <v>43955</v>
      </c>
      <c r="B48" s="116">
        <v>0.93402777777777779</v>
      </c>
      <c r="C48" s="193">
        <v>0.95138888888888884</v>
      </c>
      <c r="D48" s="194">
        <f t="shared" si="0"/>
        <v>24.999999999999911</v>
      </c>
      <c r="E48" s="189" t="s">
        <v>2221</v>
      </c>
      <c r="F48" s="190"/>
      <c r="G48" s="189" t="s">
        <v>2222</v>
      </c>
      <c r="H48" s="190" t="s">
        <v>498</v>
      </c>
      <c r="I48" s="190" t="s">
        <v>498</v>
      </c>
      <c r="J48" s="190" t="s">
        <v>481</v>
      </c>
    </row>
    <row r="49" spans="1:10" s="189" customFormat="1" hidden="1" x14ac:dyDescent="0.25">
      <c r="A49" s="195">
        <v>43955</v>
      </c>
      <c r="B49" s="116">
        <v>0</v>
      </c>
      <c r="C49" s="193">
        <v>1.3888888888888888E-2</v>
      </c>
      <c r="D49" s="194">
        <f t="shared" si="0"/>
        <v>20</v>
      </c>
      <c r="E49" s="189" t="s">
        <v>2223</v>
      </c>
      <c r="F49" s="190"/>
      <c r="G49" s="189" t="s">
        <v>2222</v>
      </c>
      <c r="H49" s="190" t="s">
        <v>507</v>
      </c>
      <c r="I49" s="190" t="s">
        <v>527</v>
      </c>
      <c r="J49" s="190" t="s">
        <v>481</v>
      </c>
    </row>
    <row r="50" spans="1:10" s="189" customFormat="1" hidden="1" x14ac:dyDescent="0.25">
      <c r="A50" s="195">
        <v>43955</v>
      </c>
      <c r="B50" s="116">
        <v>4.1666666666666664E-2</v>
      </c>
      <c r="C50" s="193">
        <v>5.9027777777777783E-2</v>
      </c>
      <c r="D50" s="194">
        <f t="shared" si="0"/>
        <v>25.000000000000011</v>
      </c>
      <c r="E50" s="189" t="s">
        <v>2224</v>
      </c>
      <c r="F50" s="190"/>
      <c r="G50" s="189" t="s">
        <v>2222</v>
      </c>
      <c r="H50" s="190" t="s">
        <v>498</v>
      </c>
      <c r="I50" s="190" t="s">
        <v>504</v>
      </c>
      <c r="J50" s="190" t="s">
        <v>481</v>
      </c>
    </row>
    <row r="51" spans="1:10" s="189" customFormat="1" hidden="1" x14ac:dyDescent="0.25">
      <c r="A51" s="195">
        <v>43955</v>
      </c>
      <c r="B51" s="116">
        <v>0.125</v>
      </c>
      <c r="C51" s="193">
        <v>0.14930555555555555</v>
      </c>
      <c r="D51" s="194">
        <f t="shared" si="0"/>
        <v>34.999999999999993</v>
      </c>
      <c r="E51" s="189" t="s">
        <v>2225</v>
      </c>
      <c r="F51" s="190"/>
      <c r="G51" s="189" t="s">
        <v>2222</v>
      </c>
      <c r="H51" s="190" t="s">
        <v>498</v>
      </c>
      <c r="I51" s="190" t="s">
        <v>504</v>
      </c>
      <c r="J51" s="190" t="s">
        <v>481</v>
      </c>
    </row>
    <row r="52" spans="1:10" s="189" customFormat="1" hidden="1" x14ac:dyDescent="0.25">
      <c r="A52" s="195">
        <v>43955</v>
      </c>
      <c r="B52" s="116">
        <v>0.96875</v>
      </c>
      <c r="C52" s="193">
        <v>0.97916666666666663</v>
      </c>
      <c r="D52" s="194">
        <f t="shared" si="0"/>
        <v>14.999999999999947</v>
      </c>
      <c r="E52" s="189" t="s">
        <v>2226</v>
      </c>
      <c r="F52" s="190"/>
      <c r="G52" s="189" t="s">
        <v>2222</v>
      </c>
      <c r="H52" s="190"/>
      <c r="I52" s="190"/>
      <c r="J52" s="190"/>
    </row>
    <row r="53" spans="1:10" s="189" customFormat="1" hidden="1" x14ac:dyDescent="0.25">
      <c r="A53" s="195">
        <v>43955</v>
      </c>
      <c r="B53" s="116">
        <v>0.24305555555555555</v>
      </c>
      <c r="C53" s="193">
        <v>0.26041666666666669</v>
      </c>
      <c r="D53" s="194">
        <f t="shared" si="0"/>
        <v>25.000000000000032</v>
      </c>
      <c r="E53" s="189" t="s">
        <v>2227</v>
      </c>
      <c r="F53" s="190">
        <v>1</v>
      </c>
      <c r="G53" s="189" t="s">
        <v>2222</v>
      </c>
      <c r="H53" s="190" t="s">
        <v>498</v>
      </c>
      <c r="I53" s="190" t="s">
        <v>498</v>
      </c>
      <c r="J53" s="190" t="s">
        <v>481</v>
      </c>
    </row>
    <row r="54" spans="1:10" s="189" customFormat="1" hidden="1" x14ac:dyDescent="0.25">
      <c r="A54" s="195">
        <v>43956</v>
      </c>
      <c r="B54" s="116">
        <v>0.34722222222222227</v>
      </c>
      <c r="C54" s="193">
        <v>0.41666666666666669</v>
      </c>
      <c r="D54" s="194">
        <f t="shared" si="0"/>
        <v>99.999999999999972</v>
      </c>
      <c r="E54" s="189" t="s">
        <v>2228</v>
      </c>
      <c r="F54" s="190"/>
      <c r="G54" s="189" t="s">
        <v>1217</v>
      </c>
      <c r="H54" s="190" t="s">
        <v>498</v>
      </c>
      <c r="I54" s="190" t="s">
        <v>498</v>
      </c>
      <c r="J54" s="190" t="s">
        <v>481</v>
      </c>
    </row>
    <row r="55" spans="1:10" s="189" customFormat="1" hidden="1" x14ac:dyDescent="0.25">
      <c r="A55" s="195">
        <v>43956</v>
      </c>
      <c r="B55" s="116">
        <v>0.51388888888888895</v>
      </c>
      <c r="C55" s="193">
        <v>0.53472222222222221</v>
      </c>
      <c r="D55" s="194">
        <f t="shared" si="0"/>
        <v>29.999999999999893</v>
      </c>
      <c r="E55" s="189" t="s">
        <v>635</v>
      </c>
      <c r="F55" s="190"/>
      <c r="G55" s="189" t="s">
        <v>1296</v>
      </c>
      <c r="H55" s="190" t="s">
        <v>513</v>
      </c>
      <c r="I55" s="190" t="s">
        <v>519</v>
      </c>
      <c r="J55" s="190" t="s">
        <v>481</v>
      </c>
    </row>
    <row r="56" spans="1:10" s="189" customFormat="1" hidden="1" x14ac:dyDescent="0.25">
      <c r="A56" s="195">
        <v>43956</v>
      </c>
      <c r="B56" s="116">
        <v>0.64583333333333337</v>
      </c>
      <c r="C56" s="193">
        <v>0.65625</v>
      </c>
      <c r="D56" s="194">
        <f t="shared" si="0"/>
        <v>14.999999999999947</v>
      </c>
      <c r="E56" s="189" t="s">
        <v>1856</v>
      </c>
      <c r="F56" s="190"/>
      <c r="G56" s="189" t="s">
        <v>2229</v>
      </c>
      <c r="H56" s="190" t="s">
        <v>513</v>
      </c>
      <c r="I56" s="190" t="s">
        <v>519</v>
      </c>
      <c r="J56" s="190" t="s">
        <v>481</v>
      </c>
    </row>
    <row r="57" spans="1:10" s="189" customFormat="1" hidden="1" x14ac:dyDescent="0.25">
      <c r="A57" s="195">
        <v>43956</v>
      </c>
      <c r="B57" s="116">
        <v>0.69791666666666663</v>
      </c>
      <c r="C57" s="193">
        <v>0.71527777777777779</v>
      </c>
      <c r="D57" s="194">
        <f t="shared" si="0"/>
        <v>25.000000000000071</v>
      </c>
      <c r="E57" s="189" t="s">
        <v>2230</v>
      </c>
      <c r="F57" s="190"/>
      <c r="G57" s="189" t="s">
        <v>2229</v>
      </c>
      <c r="H57" s="190" t="s">
        <v>479</v>
      </c>
      <c r="I57" s="190" t="s">
        <v>489</v>
      </c>
      <c r="J57" s="190" t="s">
        <v>481</v>
      </c>
    </row>
    <row r="58" spans="1:10" s="189" customFormat="1" ht="30" hidden="1" x14ac:dyDescent="0.25">
      <c r="A58" s="195">
        <v>43956</v>
      </c>
      <c r="B58" s="116">
        <v>0.375</v>
      </c>
      <c r="C58" s="193">
        <v>0.47916666666666669</v>
      </c>
      <c r="D58" s="194">
        <f t="shared" ref="D58:D63" si="1">(IF(C58&gt;B58, C58-B58, 1-B58+C58))*24*60</f>
        <v>150.00000000000003</v>
      </c>
      <c r="E58" s="189" t="s">
        <v>2231</v>
      </c>
      <c r="F58" s="190"/>
      <c r="G58" s="189" t="s">
        <v>2232</v>
      </c>
      <c r="H58" s="190" t="s">
        <v>507</v>
      </c>
      <c r="I58" s="190" t="s">
        <v>633</v>
      </c>
      <c r="J58" s="190" t="s">
        <v>427</v>
      </c>
    </row>
    <row r="59" spans="1:10" s="189" customFormat="1" hidden="1" x14ac:dyDescent="0.25">
      <c r="A59" s="195">
        <v>43956</v>
      </c>
      <c r="B59" s="116">
        <v>0.63194444444444442</v>
      </c>
      <c r="C59" s="193">
        <v>0.65277777777777779</v>
      </c>
      <c r="D59" s="194">
        <f t="shared" si="1"/>
        <v>30.000000000000053</v>
      </c>
      <c r="E59" s="189" t="s">
        <v>2192</v>
      </c>
      <c r="F59" s="190">
        <v>1</v>
      </c>
      <c r="G59" s="189" t="s">
        <v>2096</v>
      </c>
      <c r="H59" s="190" t="s">
        <v>498</v>
      </c>
      <c r="I59" s="190" t="s">
        <v>498</v>
      </c>
      <c r="J59" s="190" t="s">
        <v>481</v>
      </c>
    </row>
    <row r="60" spans="1:10" s="189" customFormat="1" x14ac:dyDescent="0.25">
      <c r="A60" s="195">
        <v>43956</v>
      </c>
      <c r="B60" s="116">
        <v>0.85763888888888884</v>
      </c>
      <c r="C60" s="193">
        <v>0.87152777777777779</v>
      </c>
      <c r="D60" s="194">
        <f t="shared" si="1"/>
        <v>20.000000000000089</v>
      </c>
      <c r="E60" s="189" t="s">
        <v>2233</v>
      </c>
      <c r="F60" s="190">
        <v>1</v>
      </c>
      <c r="G60" s="189" t="s">
        <v>2234</v>
      </c>
      <c r="H60" s="190" t="s">
        <v>507</v>
      </c>
      <c r="I60" s="190" t="s">
        <v>633</v>
      </c>
      <c r="J60" s="190" t="s">
        <v>481</v>
      </c>
    </row>
    <row r="61" spans="1:10" s="189" customFormat="1" x14ac:dyDescent="0.25">
      <c r="A61" s="195">
        <v>43956</v>
      </c>
      <c r="B61" s="116">
        <v>0.92361111111111116</v>
      </c>
      <c r="C61" s="193">
        <v>0.97916666666666663</v>
      </c>
      <c r="D61" s="194">
        <f t="shared" si="1"/>
        <v>79.999999999999872</v>
      </c>
      <c r="E61" s="189" t="s">
        <v>2235</v>
      </c>
      <c r="F61" s="190"/>
      <c r="G61" s="189" t="s">
        <v>2234</v>
      </c>
      <c r="H61" s="190" t="s">
        <v>507</v>
      </c>
      <c r="I61" s="190" t="s">
        <v>633</v>
      </c>
      <c r="J61" s="190" t="s">
        <v>481</v>
      </c>
    </row>
    <row r="62" spans="1:10" s="189" customFormat="1" hidden="1" x14ac:dyDescent="0.25">
      <c r="A62" s="195">
        <v>43956</v>
      </c>
      <c r="B62" s="116">
        <v>0.95833333333333337</v>
      </c>
      <c r="C62" s="193">
        <v>0.97916666666666663</v>
      </c>
      <c r="D62" s="194">
        <f t="shared" si="1"/>
        <v>29.999999999999893</v>
      </c>
      <c r="E62" s="189" t="s">
        <v>2236</v>
      </c>
      <c r="F62" s="190"/>
      <c r="G62" s="189" t="s">
        <v>2234</v>
      </c>
      <c r="H62" s="190" t="s">
        <v>479</v>
      </c>
      <c r="I62" s="190" t="s">
        <v>492</v>
      </c>
      <c r="J62" s="190" t="s">
        <v>481</v>
      </c>
    </row>
    <row r="63" spans="1:10" s="189" customFormat="1" hidden="1" x14ac:dyDescent="0.25">
      <c r="A63" s="195">
        <v>43956</v>
      </c>
      <c r="B63" s="116">
        <v>0.84027777777777779</v>
      </c>
      <c r="C63" s="193">
        <v>0.85763888888888884</v>
      </c>
      <c r="D63" s="194">
        <f t="shared" si="1"/>
        <v>24.999999999999911</v>
      </c>
      <c r="E63" s="189" t="s">
        <v>2237</v>
      </c>
      <c r="F63" s="190"/>
      <c r="G63" s="189" t="s">
        <v>2234</v>
      </c>
      <c r="H63" s="190" t="s">
        <v>513</v>
      </c>
      <c r="I63" s="190" t="s">
        <v>553</v>
      </c>
      <c r="J63" s="190" t="s">
        <v>481</v>
      </c>
    </row>
    <row r="64" spans="1:10" s="189" customFormat="1" hidden="1" x14ac:dyDescent="0.25">
      <c r="A64" s="195">
        <v>43957</v>
      </c>
      <c r="B64" s="116">
        <v>0.34722222222222227</v>
      </c>
      <c r="C64" s="193">
        <v>0.3576388888888889</v>
      </c>
      <c r="D64" s="194">
        <f t="shared" si="0"/>
        <v>14.999999999999947</v>
      </c>
      <c r="E64" s="189" t="s">
        <v>2238</v>
      </c>
      <c r="F64" s="190"/>
      <c r="G64" s="189" t="s">
        <v>516</v>
      </c>
      <c r="H64" s="190" t="s">
        <v>513</v>
      </c>
      <c r="I64" s="190" t="s">
        <v>553</v>
      </c>
      <c r="J64" s="190" t="s">
        <v>481</v>
      </c>
    </row>
    <row r="65" spans="1:10" s="189" customFormat="1" hidden="1" x14ac:dyDescent="0.25">
      <c r="A65" s="195">
        <v>43957</v>
      </c>
      <c r="B65" s="116">
        <v>0.39583333333333331</v>
      </c>
      <c r="C65" s="193">
        <v>0.42708333333333331</v>
      </c>
      <c r="D65" s="194">
        <f t="shared" si="0"/>
        <v>45</v>
      </c>
      <c r="E65" s="189" t="s">
        <v>2086</v>
      </c>
      <c r="F65" s="190"/>
      <c r="G65" s="189" t="s">
        <v>803</v>
      </c>
      <c r="H65" s="190" t="s">
        <v>513</v>
      </c>
      <c r="I65" s="190" t="s">
        <v>553</v>
      </c>
      <c r="J65" s="190" t="s">
        <v>481</v>
      </c>
    </row>
    <row r="66" spans="1:10" s="189" customFormat="1" hidden="1" x14ac:dyDescent="0.25">
      <c r="A66" s="195">
        <v>43957</v>
      </c>
      <c r="B66" s="116">
        <v>0.5</v>
      </c>
      <c r="C66" s="193">
        <v>0.55208333333333337</v>
      </c>
      <c r="D66" s="194">
        <f t="shared" si="0"/>
        <v>75.000000000000057</v>
      </c>
      <c r="E66" s="189" t="s">
        <v>2239</v>
      </c>
      <c r="F66" s="190"/>
      <c r="G66" s="189" t="s">
        <v>803</v>
      </c>
      <c r="H66" s="190"/>
      <c r="I66" s="190"/>
      <c r="J66" s="190"/>
    </row>
    <row r="67" spans="1:10" s="189" customFormat="1" hidden="1" x14ac:dyDescent="0.25">
      <c r="A67" s="195">
        <v>43957</v>
      </c>
      <c r="B67" s="116">
        <v>0.68055555555555547</v>
      </c>
      <c r="C67" s="193">
        <v>0.69097222222222221</v>
      </c>
      <c r="D67" s="194">
        <f t="shared" si="0"/>
        <v>15.000000000000107</v>
      </c>
      <c r="E67" s="189" t="s">
        <v>1548</v>
      </c>
      <c r="F67" s="190"/>
      <c r="G67" s="189" t="s">
        <v>1215</v>
      </c>
      <c r="H67" s="190" t="s">
        <v>479</v>
      </c>
      <c r="I67" s="190" t="s">
        <v>489</v>
      </c>
      <c r="J67" s="190" t="s">
        <v>481</v>
      </c>
    </row>
    <row r="68" spans="1:10" s="189" customFormat="1" hidden="1" x14ac:dyDescent="0.25">
      <c r="A68" s="195">
        <v>43957</v>
      </c>
      <c r="B68" s="116">
        <v>0.64583333333333337</v>
      </c>
      <c r="C68" s="193">
        <v>0.66666666666666663</v>
      </c>
      <c r="D68" s="194">
        <f t="shared" si="0"/>
        <v>29.999999999999893</v>
      </c>
      <c r="E68" s="189" t="s">
        <v>2240</v>
      </c>
      <c r="F68" s="190"/>
      <c r="G68" s="189" t="s">
        <v>1215</v>
      </c>
      <c r="H68" s="190" t="s">
        <v>495</v>
      </c>
      <c r="I68" s="190" t="s">
        <v>492</v>
      </c>
      <c r="J68" s="190" t="s">
        <v>481</v>
      </c>
    </row>
    <row r="69" spans="1:10" s="189" customFormat="1" x14ac:dyDescent="0.25">
      <c r="A69" s="195">
        <v>43957</v>
      </c>
      <c r="B69" s="116">
        <v>0.34027777777777773</v>
      </c>
      <c r="C69" s="193">
        <v>0.4236111111111111</v>
      </c>
      <c r="D69" s="194">
        <f t="shared" ref="D69:D75" si="2">(IF(C69&gt;B69, C69-B69, 1-B69+C69))*24*60</f>
        <v>120.00000000000006</v>
      </c>
      <c r="E69" s="189" t="s">
        <v>2241</v>
      </c>
      <c r="F69" s="190"/>
      <c r="G69" s="189" t="s">
        <v>2096</v>
      </c>
      <c r="H69" s="190" t="s">
        <v>507</v>
      </c>
      <c r="I69" s="190" t="s">
        <v>633</v>
      </c>
      <c r="J69" s="190" t="s">
        <v>481</v>
      </c>
    </row>
    <row r="70" spans="1:10" s="189" customFormat="1" hidden="1" x14ac:dyDescent="0.25">
      <c r="A70" s="195">
        <v>43957</v>
      </c>
      <c r="B70" s="116">
        <v>0.34027777777777773</v>
      </c>
      <c r="C70" s="193">
        <v>0.44791666666666669</v>
      </c>
      <c r="D70" s="194">
        <f t="shared" si="2"/>
        <v>155.00000000000009</v>
      </c>
      <c r="E70" s="189" t="s">
        <v>2242</v>
      </c>
      <c r="F70" s="190"/>
      <c r="G70" s="189" t="s">
        <v>1041</v>
      </c>
      <c r="H70" s="190" t="s">
        <v>498</v>
      </c>
      <c r="I70" s="190" t="s">
        <v>498</v>
      </c>
      <c r="J70" s="190" t="s">
        <v>481</v>
      </c>
    </row>
    <row r="71" spans="1:10" s="189" customFormat="1" hidden="1" x14ac:dyDescent="0.25">
      <c r="A71" s="195">
        <v>43957</v>
      </c>
      <c r="B71" s="116">
        <v>0.46875</v>
      </c>
      <c r="C71" s="193">
        <v>0.80208333333333337</v>
      </c>
      <c r="D71" s="194">
        <f t="shared" si="2"/>
        <v>480</v>
      </c>
      <c r="E71" s="189" t="s">
        <v>2243</v>
      </c>
      <c r="F71" s="190">
        <v>1</v>
      </c>
      <c r="G71" s="189" t="s">
        <v>1473</v>
      </c>
      <c r="H71" s="190" t="s">
        <v>498</v>
      </c>
      <c r="I71" s="190" t="s">
        <v>807</v>
      </c>
      <c r="J71" s="190" t="s">
        <v>481</v>
      </c>
    </row>
    <row r="72" spans="1:10" s="189" customFormat="1" hidden="1" x14ac:dyDescent="0.25">
      <c r="A72" s="195">
        <v>43957</v>
      </c>
      <c r="B72" s="116">
        <v>0.875</v>
      </c>
      <c r="C72" s="193">
        <v>0.89583333333333337</v>
      </c>
      <c r="D72" s="194">
        <f t="shared" si="2"/>
        <v>30.000000000000053</v>
      </c>
      <c r="E72" s="189" t="s">
        <v>2244</v>
      </c>
      <c r="F72" s="190"/>
      <c r="G72" s="189" t="s">
        <v>2234</v>
      </c>
      <c r="H72" s="190" t="s">
        <v>498</v>
      </c>
      <c r="I72" s="190" t="s">
        <v>541</v>
      </c>
      <c r="J72" s="190" t="s">
        <v>481</v>
      </c>
    </row>
    <row r="73" spans="1:10" s="189" customFormat="1" hidden="1" x14ac:dyDescent="0.25">
      <c r="A73" s="195">
        <v>43957</v>
      </c>
      <c r="B73" s="116">
        <v>0.96527777777777779</v>
      </c>
      <c r="C73" s="193">
        <v>0.97916666666666663</v>
      </c>
      <c r="D73" s="194">
        <f t="shared" si="2"/>
        <v>19.999999999999929</v>
      </c>
      <c r="E73" s="189" t="s">
        <v>2245</v>
      </c>
      <c r="F73" s="190">
        <v>1</v>
      </c>
      <c r="G73" s="189" t="s">
        <v>2234</v>
      </c>
      <c r="H73" s="190" t="s">
        <v>513</v>
      </c>
      <c r="I73" s="190" t="s">
        <v>620</v>
      </c>
      <c r="J73" s="190" t="s">
        <v>481</v>
      </c>
    </row>
    <row r="74" spans="1:10" s="189" customFormat="1" hidden="1" x14ac:dyDescent="0.25">
      <c r="A74" s="195">
        <v>43957</v>
      </c>
      <c r="B74" s="116">
        <v>0.92708333333333337</v>
      </c>
      <c r="C74" s="193">
        <v>0.94097222222222221</v>
      </c>
      <c r="D74" s="194">
        <f t="shared" si="2"/>
        <v>19.999999999999929</v>
      </c>
      <c r="E74" s="189" t="s">
        <v>2246</v>
      </c>
      <c r="F74" s="190">
        <v>1</v>
      </c>
      <c r="G74" s="189" t="s">
        <v>2234</v>
      </c>
      <c r="H74" s="190" t="s">
        <v>513</v>
      </c>
      <c r="I74" s="190" t="s">
        <v>582</v>
      </c>
      <c r="J74" s="190" t="s">
        <v>481</v>
      </c>
    </row>
    <row r="75" spans="1:10" s="189" customFormat="1" hidden="1" x14ac:dyDescent="0.25">
      <c r="A75" s="195">
        <v>43957</v>
      </c>
      <c r="B75" s="116">
        <v>0.98263888888888884</v>
      </c>
      <c r="C75" s="193">
        <v>0.33333333333333331</v>
      </c>
      <c r="D75" s="194">
        <f t="shared" si="2"/>
        <v>505.00000000000006</v>
      </c>
      <c r="E75" s="189" t="s">
        <v>2247</v>
      </c>
      <c r="F75" s="190">
        <v>1</v>
      </c>
      <c r="G75" s="189" t="s">
        <v>2234</v>
      </c>
      <c r="H75" s="190" t="s">
        <v>556</v>
      </c>
      <c r="I75" s="190" t="s">
        <v>492</v>
      </c>
      <c r="J75" s="190" t="s">
        <v>427</v>
      </c>
    </row>
    <row r="76" spans="1:10" s="189" customFormat="1" ht="30" hidden="1" x14ac:dyDescent="0.25">
      <c r="A76" s="195">
        <v>43958</v>
      </c>
      <c r="B76" s="116">
        <v>0.33333333333333331</v>
      </c>
      <c r="C76" s="193">
        <v>0.47916666666666669</v>
      </c>
      <c r="D76" s="194">
        <f t="shared" si="0"/>
        <v>210.00000000000006</v>
      </c>
      <c r="E76" s="189" t="s">
        <v>2248</v>
      </c>
      <c r="F76" s="190"/>
      <c r="G76" s="189" t="s">
        <v>2249</v>
      </c>
      <c r="H76" s="190" t="s">
        <v>556</v>
      </c>
      <c r="I76" s="190" t="s">
        <v>492</v>
      </c>
      <c r="J76" s="190" t="s">
        <v>427</v>
      </c>
    </row>
    <row r="77" spans="1:10" s="189" customFormat="1" hidden="1" x14ac:dyDescent="0.25">
      <c r="A77" s="195">
        <v>43958</v>
      </c>
      <c r="B77" s="116">
        <v>0.61111111111111105</v>
      </c>
      <c r="C77" s="193">
        <v>0.625</v>
      </c>
      <c r="D77" s="194">
        <f t="shared" si="0"/>
        <v>20.000000000000089</v>
      </c>
      <c r="E77" s="189" t="s">
        <v>1856</v>
      </c>
      <c r="F77" s="190">
        <v>1</v>
      </c>
      <c r="G77" s="189" t="s">
        <v>1215</v>
      </c>
      <c r="H77" s="190" t="s">
        <v>513</v>
      </c>
      <c r="I77" s="190" t="s">
        <v>519</v>
      </c>
      <c r="J77" s="190" t="s">
        <v>481</v>
      </c>
    </row>
    <row r="78" spans="1:10" s="189" customFormat="1" hidden="1" x14ac:dyDescent="0.25">
      <c r="A78" s="195">
        <v>43958</v>
      </c>
      <c r="B78" s="116">
        <v>0.63194444444444442</v>
      </c>
      <c r="C78" s="193">
        <v>0.65625</v>
      </c>
      <c r="D78" s="194">
        <f t="shared" si="0"/>
        <v>35.000000000000036</v>
      </c>
      <c r="E78" s="189" t="s">
        <v>2250</v>
      </c>
      <c r="F78" s="190">
        <v>1</v>
      </c>
      <c r="G78" s="189" t="s">
        <v>1215</v>
      </c>
      <c r="H78" s="190" t="s">
        <v>513</v>
      </c>
      <c r="I78" s="190" t="s">
        <v>620</v>
      </c>
      <c r="J78" s="190" t="s">
        <v>481</v>
      </c>
    </row>
    <row r="79" spans="1:10" s="189" customFormat="1" hidden="1" x14ac:dyDescent="0.25">
      <c r="A79" s="195">
        <v>43958</v>
      </c>
      <c r="B79" s="116">
        <v>0.6875</v>
      </c>
      <c r="C79" s="193">
        <v>0.70833333333333337</v>
      </c>
      <c r="D79" s="194">
        <f t="shared" si="0"/>
        <v>30.000000000000053</v>
      </c>
      <c r="E79" s="189" t="s">
        <v>675</v>
      </c>
      <c r="F79" s="190">
        <v>1</v>
      </c>
      <c r="G79" s="189" t="s">
        <v>2251</v>
      </c>
      <c r="H79" s="190" t="s">
        <v>513</v>
      </c>
      <c r="I79" s="190" t="s">
        <v>519</v>
      </c>
      <c r="J79" s="190" t="s">
        <v>481</v>
      </c>
    </row>
    <row r="80" spans="1:10" s="189" customFormat="1" ht="45" hidden="1" x14ac:dyDescent="0.25">
      <c r="A80" s="195">
        <v>43958</v>
      </c>
      <c r="B80" s="116">
        <v>0.34375</v>
      </c>
      <c r="C80" s="193">
        <v>0.625</v>
      </c>
      <c r="D80" s="194">
        <f>(IF(C80&gt;B80, C80-B80, 1-B80+C80))*24*60</f>
        <v>405</v>
      </c>
      <c r="E80" s="189" t="s">
        <v>2252</v>
      </c>
      <c r="F80" s="190"/>
      <c r="G80" s="189" t="s">
        <v>2253</v>
      </c>
      <c r="H80" s="190"/>
      <c r="I80" s="190"/>
      <c r="J80" s="190"/>
    </row>
    <row r="81" spans="1:11" s="189" customFormat="1" x14ac:dyDescent="0.25">
      <c r="A81" s="195">
        <v>43958</v>
      </c>
      <c r="B81" s="116">
        <v>0.67361111111111116</v>
      </c>
      <c r="C81" s="193">
        <v>0.68055555555555547</v>
      </c>
      <c r="D81" s="194">
        <f>(IF(C81&gt;B81, C81-B81, 1-B81+C81))*24*60</f>
        <v>9.9999999999998046</v>
      </c>
      <c r="E81" s="189" t="s">
        <v>2254</v>
      </c>
      <c r="F81" s="190"/>
      <c r="G81" s="189" t="s">
        <v>2251</v>
      </c>
      <c r="H81" s="190" t="s">
        <v>507</v>
      </c>
      <c r="I81" s="190" t="s">
        <v>633</v>
      </c>
      <c r="J81" s="190" t="s">
        <v>481</v>
      </c>
    </row>
    <row r="82" spans="1:11" s="189" customFormat="1" hidden="1" x14ac:dyDescent="0.25">
      <c r="A82" s="195">
        <v>43958</v>
      </c>
      <c r="B82" s="116">
        <v>0.93055555555555547</v>
      </c>
      <c r="C82" s="193">
        <v>0.94444444444444453</v>
      </c>
      <c r="D82" s="194">
        <f>(IF(C82&gt;B82, C82-B82, 1-B82+C82))*24*60</f>
        <v>20.000000000000249</v>
      </c>
      <c r="E82" s="189" t="s">
        <v>2255</v>
      </c>
      <c r="F82" s="190">
        <v>1</v>
      </c>
      <c r="G82" s="189" t="s">
        <v>2234</v>
      </c>
      <c r="H82" s="190" t="s">
        <v>484</v>
      </c>
      <c r="I82" s="190" t="s">
        <v>492</v>
      </c>
      <c r="J82" s="190" t="s">
        <v>481</v>
      </c>
    </row>
    <row r="83" spans="1:11" s="189" customFormat="1" hidden="1" x14ac:dyDescent="0.25">
      <c r="A83" s="195">
        <v>43958</v>
      </c>
      <c r="B83" s="116">
        <v>0.97916666666666663</v>
      </c>
      <c r="C83" s="193">
        <v>0</v>
      </c>
      <c r="D83" s="194">
        <f>(IF(C83&gt;B83, C83-B83, 1-B83+C83))*24*60</f>
        <v>30.000000000000053</v>
      </c>
      <c r="E83" s="189" t="s">
        <v>2256</v>
      </c>
      <c r="F83" s="190"/>
      <c r="G83" s="189" t="s">
        <v>2234</v>
      </c>
      <c r="H83" s="190" t="s">
        <v>484</v>
      </c>
      <c r="I83" s="190" t="s">
        <v>492</v>
      </c>
      <c r="J83" s="190" t="s">
        <v>481</v>
      </c>
    </row>
    <row r="84" spans="1:11" s="189" customFormat="1" hidden="1" x14ac:dyDescent="0.25">
      <c r="A84" s="195">
        <v>43958</v>
      </c>
      <c r="B84" s="116">
        <v>5.5555555555555552E-2</v>
      </c>
      <c r="C84" s="193">
        <v>0.33333333333333331</v>
      </c>
      <c r="D84" s="194">
        <f>(IF(C84&gt;B84, C84-B84, 1-B84+C84))*24*60</f>
        <v>400</v>
      </c>
      <c r="E84" s="189" t="s">
        <v>2257</v>
      </c>
      <c r="F84" s="190"/>
      <c r="G84" s="189" t="s">
        <v>2234</v>
      </c>
      <c r="H84" s="190" t="s">
        <v>513</v>
      </c>
      <c r="I84" s="190" t="s">
        <v>519</v>
      </c>
      <c r="J84" s="190" t="s">
        <v>427</v>
      </c>
    </row>
    <row r="85" spans="1:11" s="189" customFormat="1" hidden="1" x14ac:dyDescent="0.25">
      <c r="A85" s="195">
        <v>43959</v>
      </c>
      <c r="B85" s="116">
        <v>0.34375</v>
      </c>
      <c r="C85" s="193">
        <v>0.47222222222222227</v>
      </c>
      <c r="D85" s="194">
        <f t="shared" si="0"/>
        <v>185.00000000000006</v>
      </c>
      <c r="E85" s="189" t="s">
        <v>2258</v>
      </c>
      <c r="F85" s="190"/>
      <c r="G85" s="189" t="s">
        <v>1824</v>
      </c>
      <c r="H85" s="190" t="s">
        <v>513</v>
      </c>
      <c r="I85" s="190" t="s">
        <v>519</v>
      </c>
      <c r="J85" s="190" t="s">
        <v>427</v>
      </c>
    </row>
    <row r="86" spans="1:11" s="189" customFormat="1" hidden="1" x14ac:dyDescent="0.25">
      <c r="A86" s="195">
        <v>43959</v>
      </c>
      <c r="B86" s="116">
        <v>0.5</v>
      </c>
      <c r="C86" s="193">
        <v>0.52083333333333337</v>
      </c>
      <c r="D86" s="194">
        <f t="shared" si="0"/>
        <v>30.000000000000053</v>
      </c>
      <c r="E86" s="189" t="s">
        <v>2259</v>
      </c>
      <c r="F86" s="190">
        <v>1</v>
      </c>
      <c r="G86" s="189" t="s">
        <v>609</v>
      </c>
      <c r="H86" s="190" t="s">
        <v>513</v>
      </c>
      <c r="I86" s="190" t="s">
        <v>519</v>
      </c>
      <c r="J86" s="190" t="s">
        <v>481</v>
      </c>
    </row>
    <row r="87" spans="1:11" s="189" customFormat="1" hidden="1" x14ac:dyDescent="0.25">
      <c r="A87" s="195">
        <v>43959</v>
      </c>
      <c r="B87" s="116">
        <v>0.54166666666666663</v>
      </c>
      <c r="C87" s="193">
        <v>0.55555555555555558</v>
      </c>
      <c r="D87" s="194">
        <f t="shared" si="0"/>
        <v>20.000000000000089</v>
      </c>
      <c r="E87" s="189" t="s">
        <v>2260</v>
      </c>
      <c r="F87" s="190"/>
      <c r="G87" s="189" t="s">
        <v>609</v>
      </c>
      <c r="H87" s="190" t="s">
        <v>513</v>
      </c>
      <c r="I87" s="190" t="s">
        <v>582</v>
      </c>
      <c r="J87" s="190" t="s">
        <v>481</v>
      </c>
    </row>
    <row r="88" spans="1:11" s="189" customFormat="1" hidden="1" x14ac:dyDescent="0.25">
      <c r="A88" s="195">
        <v>43959</v>
      </c>
      <c r="B88" s="116">
        <v>0.35416666666666669</v>
      </c>
      <c r="C88" s="193">
        <v>0.54166666666666663</v>
      </c>
      <c r="D88" s="194">
        <f t="shared" si="0"/>
        <v>269.99999999999989</v>
      </c>
      <c r="E88" s="189" t="s">
        <v>2261</v>
      </c>
      <c r="F88" s="190"/>
      <c r="G88" s="189" t="s">
        <v>2262</v>
      </c>
      <c r="H88" s="190" t="s">
        <v>556</v>
      </c>
      <c r="I88" s="190" t="s">
        <v>480</v>
      </c>
      <c r="J88" s="190" t="s">
        <v>481</v>
      </c>
    </row>
    <row r="89" spans="1:11" s="189" customFormat="1" ht="30" hidden="1" x14ac:dyDescent="0.25">
      <c r="A89" s="195">
        <v>43959</v>
      </c>
      <c r="B89" s="116">
        <v>0.35416666666666669</v>
      </c>
      <c r="C89" s="193">
        <v>0.66666666666666663</v>
      </c>
      <c r="D89" s="194">
        <f t="shared" si="0"/>
        <v>449.99999999999989</v>
      </c>
      <c r="E89" s="189" t="s">
        <v>2263</v>
      </c>
      <c r="F89" s="190"/>
      <c r="G89" s="189" t="s">
        <v>2264</v>
      </c>
      <c r="H89" s="190" t="s">
        <v>556</v>
      </c>
      <c r="I89" s="190" t="s">
        <v>492</v>
      </c>
      <c r="J89" s="190" t="s">
        <v>499</v>
      </c>
      <c r="K89" s="189" t="s">
        <v>1022</v>
      </c>
    </row>
    <row r="90" spans="1:11" s="189" customFormat="1" hidden="1" x14ac:dyDescent="0.25">
      <c r="A90" s="195">
        <v>43959</v>
      </c>
      <c r="B90" s="116">
        <v>0.54166666666666663</v>
      </c>
      <c r="C90" s="193">
        <v>0.625</v>
      </c>
      <c r="D90" s="194">
        <f t="shared" si="0"/>
        <v>120.00000000000006</v>
      </c>
      <c r="E90" s="189" t="s">
        <v>2265</v>
      </c>
      <c r="F90" s="190"/>
      <c r="G90" s="189" t="s">
        <v>2266</v>
      </c>
      <c r="H90" s="190" t="s">
        <v>479</v>
      </c>
      <c r="I90" s="190" t="s">
        <v>489</v>
      </c>
      <c r="J90" s="190" t="s">
        <v>481</v>
      </c>
    </row>
    <row r="91" spans="1:11" s="189" customFormat="1" hidden="1" x14ac:dyDescent="0.25">
      <c r="A91" s="195">
        <v>43959</v>
      </c>
      <c r="B91" s="116">
        <v>0.625</v>
      </c>
      <c r="C91" s="193">
        <v>0.66666666666666663</v>
      </c>
      <c r="D91" s="194">
        <f t="shared" si="0"/>
        <v>59.999999999999943</v>
      </c>
      <c r="E91" s="189" t="s">
        <v>2267</v>
      </c>
      <c r="F91" s="190"/>
      <c r="G91" s="189" t="s">
        <v>2268</v>
      </c>
      <c r="H91" s="190" t="s">
        <v>513</v>
      </c>
      <c r="I91" s="190" t="s">
        <v>514</v>
      </c>
      <c r="J91" s="190" t="s">
        <v>499</v>
      </c>
    </row>
    <row r="92" spans="1:11" s="189" customFormat="1" hidden="1" x14ac:dyDescent="0.25">
      <c r="A92" s="195">
        <v>43959</v>
      </c>
      <c r="B92" s="116">
        <v>0.66666666666666663</v>
      </c>
      <c r="C92" s="193">
        <v>0.70833333333333337</v>
      </c>
      <c r="D92" s="194">
        <f t="shared" si="0"/>
        <v>60.000000000000107</v>
      </c>
      <c r="E92" s="189" t="s">
        <v>2269</v>
      </c>
      <c r="F92" s="190"/>
      <c r="G92" s="189" t="s">
        <v>2268</v>
      </c>
      <c r="H92" s="190" t="s">
        <v>513</v>
      </c>
      <c r="I92" s="190" t="s">
        <v>550</v>
      </c>
      <c r="J92" s="190" t="s">
        <v>499</v>
      </c>
    </row>
    <row r="93" spans="1:11" s="189" customFormat="1" hidden="1" x14ac:dyDescent="0.25">
      <c r="A93" s="195">
        <v>43959</v>
      </c>
      <c r="B93" s="116">
        <v>0.35416666666666669</v>
      </c>
      <c r="C93" s="193">
        <v>0.72916666666666663</v>
      </c>
      <c r="D93" s="194">
        <f t="shared" si="0"/>
        <v>539.99999999999989</v>
      </c>
      <c r="E93" s="189" t="s">
        <v>2270</v>
      </c>
      <c r="F93" s="190"/>
      <c r="G93" s="189" t="s">
        <v>2271</v>
      </c>
      <c r="H93" s="190" t="s">
        <v>498</v>
      </c>
      <c r="I93" s="190" t="s">
        <v>807</v>
      </c>
      <c r="J93" s="190" t="s">
        <v>481</v>
      </c>
    </row>
    <row r="94" spans="1:11" s="189" customFormat="1" hidden="1" x14ac:dyDescent="0.25">
      <c r="A94" s="195">
        <v>43959</v>
      </c>
      <c r="B94" s="116">
        <v>0.4375</v>
      </c>
      <c r="C94" s="193">
        <v>0.45833333333333331</v>
      </c>
      <c r="D94" s="194">
        <f t="shared" si="0"/>
        <v>29.999999999999972</v>
      </c>
      <c r="E94" s="189" t="s">
        <v>2272</v>
      </c>
      <c r="F94" s="190"/>
      <c r="G94" s="189" t="s">
        <v>1074</v>
      </c>
      <c r="H94" s="190" t="s">
        <v>498</v>
      </c>
      <c r="I94" s="190" t="s">
        <v>541</v>
      </c>
      <c r="J94" s="190" t="s">
        <v>481</v>
      </c>
    </row>
    <row r="95" spans="1:11" s="189" customFormat="1" hidden="1" x14ac:dyDescent="0.25">
      <c r="A95" s="195">
        <v>43959</v>
      </c>
      <c r="B95" s="116">
        <v>0.60416666666666663</v>
      </c>
      <c r="C95" s="193">
        <v>0.61805555555555558</v>
      </c>
      <c r="D95" s="194">
        <f t="shared" si="0"/>
        <v>20.000000000000089</v>
      </c>
      <c r="E95" s="189" t="s">
        <v>2273</v>
      </c>
      <c r="F95" s="190">
        <v>1</v>
      </c>
      <c r="G95" s="189" t="s">
        <v>1074</v>
      </c>
      <c r="H95" s="190" t="s">
        <v>498</v>
      </c>
      <c r="I95" s="190" t="s">
        <v>641</v>
      </c>
      <c r="J95" s="190" t="s">
        <v>481</v>
      </c>
    </row>
    <row r="96" spans="1:11" s="189" customFormat="1" hidden="1" x14ac:dyDescent="0.25">
      <c r="A96" s="195">
        <v>43960</v>
      </c>
      <c r="B96" s="116">
        <v>0.39583333333333331</v>
      </c>
      <c r="C96" s="193">
        <v>0.4375</v>
      </c>
      <c r="D96" s="194">
        <f t="shared" si="0"/>
        <v>60.000000000000028</v>
      </c>
      <c r="E96" s="189" t="s">
        <v>1468</v>
      </c>
      <c r="F96" s="190"/>
      <c r="G96" s="189" t="s">
        <v>631</v>
      </c>
      <c r="H96" s="190" t="s">
        <v>479</v>
      </c>
      <c r="I96" s="190" t="s">
        <v>480</v>
      </c>
      <c r="J96" s="190" t="s">
        <v>481</v>
      </c>
    </row>
    <row r="97" spans="1:10" s="189" customFormat="1" hidden="1" x14ac:dyDescent="0.25">
      <c r="A97" s="195">
        <v>43960</v>
      </c>
      <c r="B97" s="116">
        <v>0.5</v>
      </c>
      <c r="C97" s="193">
        <v>0.58333333333333337</v>
      </c>
      <c r="D97" s="194">
        <f t="shared" si="0"/>
        <v>120.00000000000006</v>
      </c>
      <c r="E97" s="189" t="s">
        <v>2274</v>
      </c>
      <c r="F97" s="190" t="s">
        <v>1322</v>
      </c>
      <c r="G97" s="189" t="s">
        <v>919</v>
      </c>
      <c r="H97" s="190" t="s">
        <v>484</v>
      </c>
      <c r="I97" s="190" t="s">
        <v>489</v>
      </c>
      <c r="J97" s="190" t="s">
        <v>481</v>
      </c>
    </row>
    <row r="98" spans="1:10" s="189" customFormat="1" hidden="1" x14ac:dyDescent="0.25">
      <c r="A98" s="195">
        <v>43960</v>
      </c>
      <c r="B98" s="116">
        <v>0.59375</v>
      </c>
      <c r="C98" s="193">
        <v>0.6875</v>
      </c>
      <c r="D98" s="194">
        <f t="shared" si="0"/>
        <v>135</v>
      </c>
      <c r="E98" s="189" t="s">
        <v>2275</v>
      </c>
      <c r="F98" s="190"/>
      <c r="G98" s="189" t="s">
        <v>919</v>
      </c>
      <c r="H98" s="190" t="s">
        <v>495</v>
      </c>
      <c r="I98" s="190" t="s">
        <v>492</v>
      </c>
      <c r="J98" s="190" t="s">
        <v>427</v>
      </c>
    </row>
    <row r="99" spans="1:10" s="189" customFormat="1" hidden="1" x14ac:dyDescent="0.25">
      <c r="A99" s="195">
        <v>43960</v>
      </c>
      <c r="B99" s="116">
        <v>0.6875</v>
      </c>
      <c r="C99" s="193">
        <v>0.69791666666666663</v>
      </c>
      <c r="D99" s="194">
        <f t="shared" si="0"/>
        <v>14.999999999999947</v>
      </c>
      <c r="E99" s="189" t="s">
        <v>2276</v>
      </c>
      <c r="F99" s="190">
        <v>1</v>
      </c>
      <c r="H99" s="190" t="s">
        <v>513</v>
      </c>
      <c r="I99" s="190" t="s">
        <v>620</v>
      </c>
      <c r="J99" s="190" t="s">
        <v>481</v>
      </c>
    </row>
    <row r="100" spans="1:10" s="189" customFormat="1" hidden="1" x14ac:dyDescent="0.25">
      <c r="A100" s="195">
        <v>43960</v>
      </c>
      <c r="B100" s="116">
        <v>0.33333333333333331</v>
      </c>
      <c r="C100" s="193">
        <v>0.375</v>
      </c>
      <c r="D100" s="194">
        <f t="shared" si="0"/>
        <v>60.000000000000028</v>
      </c>
      <c r="E100" s="189" t="s">
        <v>2277</v>
      </c>
      <c r="F100" s="190"/>
      <c r="G100" s="189" t="s">
        <v>1074</v>
      </c>
      <c r="H100" s="190" t="s">
        <v>498</v>
      </c>
      <c r="I100" s="190" t="s">
        <v>498</v>
      </c>
      <c r="J100" s="190" t="s">
        <v>481</v>
      </c>
    </row>
    <row r="101" spans="1:10" s="189" customFormat="1" hidden="1" x14ac:dyDescent="0.25">
      <c r="A101" s="195">
        <v>43960</v>
      </c>
      <c r="B101" s="116">
        <v>0.375</v>
      </c>
      <c r="C101" s="193">
        <v>0.625</v>
      </c>
      <c r="D101" s="194">
        <f t="shared" si="0"/>
        <v>360</v>
      </c>
      <c r="E101" s="189" t="s">
        <v>2278</v>
      </c>
      <c r="F101" s="190">
        <v>1</v>
      </c>
      <c r="G101" s="189" t="s">
        <v>2279</v>
      </c>
      <c r="H101" s="190" t="s">
        <v>498</v>
      </c>
      <c r="I101" s="190" t="s">
        <v>807</v>
      </c>
      <c r="J101" s="190" t="s">
        <v>481</v>
      </c>
    </row>
    <row r="102" spans="1:10" s="189" customFormat="1" hidden="1" x14ac:dyDescent="0.25">
      <c r="A102" s="195">
        <v>43960</v>
      </c>
      <c r="B102" s="116">
        <v>0.625</v>
      </c>
      <c r="C102" s="193">
        <v>0.64583333333333337</v>
      </c>
      <c r="D102" s="194">
        <f t="shared" si="0"/>
        <v>30.000000000000053</v>
      </c>
      <c r="E102" s="189" t="s">
        <v>2280</v>
      </c>
      <c r="F102" s="190"/>
      <c r="G102" s="189" t="s">
        <v>1074</v>
      </c>
      <c r="H102" s="190" t="s">
        <v>498</v>
      </c>
      <c r="I102" s="190" t="s">
        <v>641</v>
      </c>
      <c r="J102" s="190" t="s">
        <v>481</v>
      </c>
    </row>
    <row r="103" spans="1:10" s="189" customFormat="1" hidden="1" x14ac:dyDescent="0.25">
      <c r="A103" s="195">
        <v>43960</v>
      </c>
      <c r="B103" s="116">
        <v>0.79166666666666663</v>
      </c>
      <c r="C103" s="193">
        <v>0.8125</v>
      </c>
      <c r="D103" s="194">
        <f>(IF(C103&gt;B103, C103-B103, 1-B103+C103))*24*60</f>
        <v>30.000000000000053</v>
      </c>
      <c r="E103" s="189" t="s">
        <v>2281</v>
      </c>
      <c r="F103" s="190">
        <v>1</v>
      </c>
      <c r="G103" s="189" t="s">
        <v>2282</v>
      </c>
      <c r="H103" s="190" t="s">
        <v>498</v>
      </c>
      <c r="I103" s="190" t="s">
        <v>641</v>
      </c>
      <c r="J103" s="190" t="s">
        <v>481</v>
      </c>
    </row>
    <row r="104" spans="1:10" s="189" customFormat="1" hidden="1" x14ac:dyDescent="0.25">
      <c r="A104" s="195">
        <v>43960</v>
      </c>
      <c r="B104" s="116">
        <v>0.57291666666666663</v>
      </c>
      <c r="C104" s="193">
        <v>0.58333333333333337</v>
      </c>
      <c r="D104" s="194">
        <f t="shared" si="0"/>
        <v>15.000000000000107</v>
      </c>
      <c r="E104" s="189" t="s">
        <v>2283</v>
      </c>
      <c r="F104" s="190">
        <v>1</v>
      </c>
      <c r="H104" s="190" t="s">
        <v>507</v>
      </c>
      <c r="I104" s="190" t="s">
        <v>531</v>
      </c>
      <c r="J104" s="190" t="s">
        <v>427</v>
      </c>
    </row>
    <row r="105" spans="1:10" s="189" customFormat="1" hidden="1" x14ac:dyDescent="0.25">
      <c r="A105" s="195">
        <v>43960</v>
      </c>
      <c r="B105" s="116">
        <v>0.72569444444444453</v>
      </c>
      <c r="C105" s="193">
        <v>0.74305555555555547</v>
      </c>
      <c r="D105" s="194">
        <f t="shared" si="0"/>
        <v>24.999999999999751</v>
      </c>
      <c r="E105" s="189" t="s">
        <v>708</v>
      </c>
      <c r="F105" s="190">
        <v>1</v>
      </c>
      <c r="H105" s="190" t="s">
        <v>507</v>
      </c>
      <c r="I105" s="190" t="s">
        <v>531</v>
      </c>
      <c r="J105" s="190" t="s">
        <v>427</v>
      </c>
    </row>
    <row r="106" spans="1:10" s="189" customFormat="1" hidden="1" x14ac:dyDescent="0.25">
      <c r="A106" s="195">
        <v>43960</v>
      </c>
      <c r="B106" s="116">
        <v>0.89583333333333337</v>
      </c>
      <c r="C106" s="193">
        <v>0.91666666666666663</v>
      </c>
      <c r="D106" s="194">
        <f t="shared" si="0"/>
        <v>29.999999999999893</v>
      </c>
      <c r="E106" s="189" t="s">
        <v>2284</v>
      </c>
      <c r="F106" s="190"/>
      <c r="G106" s="189" t="s">
        <v>2234</v>
      </c>
      <c r="H106" s="190" t="s">
        <v>513</v>
      </c>
      <c r="I106" s="190" t="s">
        <v>620</v>
      </c>
      <c r="J106" s="190" t="s">
        <v>427</v>
      </c>
    </row>
    <row r="107" spans="1:10" s="189" customFormat="1" x14ac:dyDescent="0.25">
      <c r="A107" s="195">
        <v>43960</v>
      </c>
      <c r="B107" s="116">
        <v>0</v>
      </c>
      <c r="C107" s="193">
        <v>1.3888888888888888E-2</v>
      </c>
      <c r="D107" s="194">
        <f t="shared" si="0"/>
        <v>20</v>
      </c>
      <c r="E107" s="189" t="s">
        <v>2285</v>
      </c>
      <c r="F107" s="190">
        <v>1</v>
      </c>
      <c r="G107" s="189" t="s">
        <v>2234</v>
      </c>
      <c r="H107" s="190" t="s">
        <v>507</v>
      </c>
      <c r="I107" s="190" t="s">
        <v>633</v>
      </c>
      <c r="J107" s="190" t="s">
        <v>481</v>
      </c>
    </row>
    <row r="108" spans="1:10" s="189" customFormat="1" hidden="1" x14ac:dyDescent="0.25">
      <c r="A108" s="195">
        <v>43960</v>
      </c>
      <c r="B108" s="116">
        <v>0.91666666666666663</v>
      </c>
      <c r="C108" s="193">
        <v>0.93055555555555547</v>
      </c>
      <c r="D108" s="194">
        <f t="shared" si="0"/>
        <v>19.999999999999929</v>
      </c>
      <c r="E108" s="189" t="s">
        <v>2286</v>
      </c>
      <c r="F108" s="190">
        <v>1</v>
      </c>
      <c r="G108" s="189" t="s">
        <v>2234</v>
      </c>
      <c r="H108" s="190" t="s">
        <v>513</v>
      </c>
      <c r="I108" s="190" t="s">
        <v>582</v>
      </c>
      <c r="J108" s="190" t="s">
        <v>481</v>
      </c>
    </row>
    <row r="109" spans="1:10" s="189" customFormat="1" hidden="1" x14ac:dyDescent="0.25">
      <c r="A109" s="195">
        <v>43961</v>
      </c>
      <c r="B109" s="116">
        <v>0.41666666666666669</v>
      </c>
      <c r="C109" s="193">
        <v>0.43055555555555558</v>
      </c>
      <c r="D109" s="194">
        <f t="shared" si="0"/>
        <v>20.000000000000007</v>
      </c>
      <c r="E109" s="189" t="s">
        <v>2276</v>
      </c>
      <c r="F109" s="190">
        <v>1</v>
      </c>
      <c r="G109" s="189" t="s">
        <v>631</v>
      </c>
      <c r="H109" s="190" t="s">
        <v>513</v>
      </c>
      <c r="I109" s="190" t="s">
        <v>620</v>
      </c>
      <c r="J109" s="190" t="s">
        <v>481</v>
      </c>
    </row>
    <row r="110" spans="1:10" s="189" customFormat="1" hidden="1" x14ac:dyDescent="0.25">
      <c r="A110" s="195">
        <v>43961</v>
      </c>
      <c r="B110" s="116">
        <v>0.625</v>
      </c>
      <c r="C110" s="193">
        <v>0.64583333333333337</v>
      </c>
      <c r="D110" s="194">
        <f t="shared" si="0"/>
        <v>30.000000000000053</v>
      </c>
      <c r="E110" s="189" t="s">
        <v>2287</v>
      </c>
      <c r="F110" s="190"/>
      <c r="G110" s="189" t="s">
        <v>646</v>
      </c>
      <c r="H110" s="190" t="s">
        <v>513</v>
      </c>
      <c r="I110" s="190" t="s">
        <v>550</v>
      </c>
      <c r="J110" s="190" t="s">
        <v>481</v>
      </c>
    </row>
    <row r="111" spans="1:10" s="189" customFormat="1" hidden="1" x14ac:dyDescent="0.25">
      <c r="A111" s="195">
        <v>43961</v>
      </c>
      <c r="B111" s="116">
        <v>0.64930555555555558</v>
      </c>
      <c r="C111" s="193">
        <v>0.66666666666666663</v>
      </c>
      <c r="D111" s="194">
        <f t="shared" si="0"/>
        <v>24.999999999999911</v>
      </c>
      <c r="E111" s="189" t="s">
        <v>2288</v>
      </c>
      <c r="F111" s="190"/>
      <c r="G111" s="189" t="s">
        <v>646</v>
      </c>
      <c r="H111" s="190" t="s">
        <v>513</v>
      </c>
      <c r="I111" s="190" t="s">
        <v>514</v>
      </c>
      <c r="J111" s="190" t="s">
        <v>481</v>
      </c>
    </row>
    <row r="112" spans="1:10" s="189" customFormat="1" hidden="1" x14ac:dyDescent="0.25">
      <c r="A112" s="195">
        <v>43961</v>
      </c>
      <c r="B112" s="116">
        <v>0.66666666666666663</v>
      </c>
      <c r="C112" s="193">
        <v>0.6875</v>
      </c>
      <c r="D112" s="194">
        <f t="shared" si="0"/>
        <v>30.000000000000053</v>
      </c>
      <c r="E112" s="189" t="s">
        <v>2289</v>
      </c>
      <c r="F112" s="190"/>
      <c r="G112" s="189" t="s">
        <v>609</v>
      </c>
      <c r="H112" s="190" t="s">
        <v>513</v>
      </c>
      <c r="I112" s="190" t="s">
        <v>514</v>
      </c>
      <c r="J112" s="190" t="s">
        <v>481</v>
      </c>
    </row>
    <row r="113" spans="1:11" s="189" customFormat="1" hidden="1" x14ac:dyDescent="0.25">
      <c r="A113" s="195">
        <v>43961</v>
      </c>
      <c r="B113" s="116">
        <v>0.375</v>
      </c>
      <c r="C113" s="193">
        <v>0.41666666666666669</v>
      </c>
      <c r="D113" s="194">
        <f t="shared" ref="D113:D389" si="3">(IF(C113&gt;B113, C113-B113, 1-B113+C113))*24*60</f>
        <v>60.000000000000028</v>
      </c>
      <c r="E113" s="189" t="s">
        <v>2290</v>
      </c>
      <c r="F113" s="190"/>
      <c r="G113" s="189" t="s">
        <v>2291</v>
      </c>
      <c r="H113" s="190" t="s">
        <v>498</v>
      </c>
      <c r="I113" s="190" t="s">
        <v>498</v>
      </c>
      <c r="J113" s="190" t="s">
        <v>481</v>
      </c>
    </row>
    <row r="114" spans="1:11" s="189" customFormat="1" ht="30" hidden="1" x14ac:dyDescent="0.25">
      <c r="A114" s="195">
        <v>43961</v>
      </c>
      <c r="B114" s="116">
        <v>0.5</v>
      </c>
      <c r="C114" s="193">
        <v>0.54166666666666663</v>
      </c>
      <c r="D114" s="194">
        <f t="shared" si="3"/>
        <v>59.999999999999943</v>
      </c>
      <c r="E114" s="189" t="s">
        <v>2292</v>
      </c>
      <c r="F114" s="190"/>
      <c r="G114" s="189" t="s">
        <v>2293</v>
      </c>
      <c r="H114" s="190" t="s">
        <v>498</v>
      </c>
      <c r="I114" s="190" t="s">
        <v>807</v>
      </c>
      <c r="J114" s="190" t="s">
        <v>481</v>
      </c>
    </row>
    <row r="115" spans="1:11" s="189" customFormat="1" hidden="1" x14ac:dyDescent="0.25">
      <c r="A115" s="195">
        <v>43961</v>
      </c>
      <c r="B115" s="116">
        <v>0.54166666666666663</v>
      </c>
      <c r="C115" s="193">
        <v>0.60416666666666663</v>
      </c>
      <c r="D115" s="194">
        <f t="shared" si="3"/>
        <v>90</v>
      </c>
      <c r="E115" s="189" t="s">
        <v>2294</v>
      </c>
      <c r="F115" s="190"/>
      <c r="G115" s="189" t="s">
        <v>2295</v>
      </c>
      <c r="H115" s="190"/>
      <c r="I115" s="190"/>
      <c r="J115" s="190"/>
      <c r="K115" s="267"/>
    </row>
    <row r="116" spans="1:11" s="189" customFormat="1" x14ac:dyDescent="0.25">
      <c r="A116" s="195">
        <v>43961</v>
      </c>
      <c r="B116" s="116">
        <v>0.625</v>
      </c>
      <c r="C116" s="193">
        <v>0.64583333333333337</v>
      </c>
      <c r="D116" s="194">
        <f t="shared" si="3"/>
        <v>30.000000000000053</v>
      </c>
      <c r="E116" s="189" t="s">
        <v>2296</v>
      </c>
      <c r="F116" s="190"/>
      <c r="G116" s="189" t="s">
        <v>640</v>
      </c>
      <c r="H116" s="190" t="s">
        <v>507</v>
      </c>
      <c r="I116" s="190" t="s">
        <v>633</v>
      </c>
      <c r="J116" s="190" t="s">
        <v>481</v>
      </c>
    </row>
    <row r="117" spans="1:11" s="189" customFormat="1" hidden="1" x14ac:dyDescent="0.25">
      <c r="A117" s="195">
        <v>43961</v>
      </c>
      <c r="B117" s="116">
        <v>0.75</v>
      </c>
      <c r="C117" s="193">
        <v>0.76041666666666663</v>
      </c>
      <c r="D117" s="194">
        <f t="shared" si="3"/>
        <v>14.999999999999947</v>
      </c>
      <c r="E117" s="189" t="s">
        <v>2297</v>
      </c>
      <c r="F117" s="190"/>
      <c r="G117" s="189" t="s">
        <v>640</v>
      </c>
      <c r="H117" s="190" t="s">
        <v>498</v>
      </c>
      <c r="I117" s="190" t="s">
        <v>498</v>
      </c>
      <c r="J117" s="190" t="s">
        <v>481</v>
      </c>
    </row>
    <row r="118" spans="1:11" s="189" customFormat="1" hidden="1" x14ac:dyDescent="0.25">
      <c r="A118" s="195">
        <v>43961</v>
      </c>
      <c r="B118" s="116">
        <v>0.4826388888888889</v>
      </c>
      <c r="C118" s="193">
        <v>0.49652777777777773</v>
      </c>
      <c r="D118" s="194">
        <f t="shared" si="3"/>
        <v>19.999999999999929</v>
      </c>
      <c r="E118" s="189" t="s">
        <v>2298</v>
      </c>
      <c r="F118" s="190">
        <v>1</v>
      </c>
      <c r="G118" s="189" t="s">
        <v>2234</v>
      </c>
      <c r="H118" s="190" t="s">
        <v>556</v>
      </c>
      <c r="I118" s="190" t="s">
        <v>492</v>
      </c>
      <c r="J118" s="190" t="s">
        <v>481</v>
      </c>
    </row>
    <row r="119" spans="1:11" s="189" customFormat="1" hidden="1" x14ac:dyDescent="0.25">
      <c r="A119" s="195">
        <v>43961</v>
      </c>
      <c r="B119" s="116">
        <v>6.5972222222222224E-2</v>
      </c>
      <c r="C119" s="193">
        <v>7.9861111111111105E-2</v>
      </c>
      <c r="D119" s="194">
        <f t="shared" si="3"/>
        <v>19.999999999999989</v>
      </c>
      <c r="E119" s="189" t="s">
        <v>2298</v>
      </c>
      <c r="F119" s="190">
        <v>1</v>
      </c>
      <c r="G119" s="189" t="s">
        <v>2234</v>
      </c>
      <c r="H119" s="190" t="s">
        <v>556</v>
      </c>
      <c r="I119" s="190" t="s">
        <v>492</v>
      </c>
      <c r="J119" s="190" t="s">
        <v>481</v>
      </c>
    </row>
    <row r="120" spans="1:11" s="189" customFormat="1" hidden="1" x14ac:dyDescent="0.25">
      <c r="A120" s="195">
        <v>43961</v>
      </c>
      <c r="B120" s="116">
        <v>0.91666666666666663</v>
      </c>
      <c r="C120" s="193">
        <v>0.94791666666666663</v>
      </c>
      <c r="D120" s="194">
        <f t="shared" si="3"/>
        <v>45</v>
      </c>
      <c r="E120" s="189" t="s">
        <v>2299</v>
      </c>
      <c r="F120" s="190"/>
      <c r="G120" s="189" t="s">
        <v>2234</v>
      </c>
      <c r="H120" s="190" t="s">
        <v>479</v>
      </c>
      <c r="I120" s="190" t="s">
        <v>480</v>
      </c>
      <c r="J120" s="190" t="s">
        <v>481</v>
      </c>
    </row>
    <row r="121" spans="1:11" s="189" customFormat="1" hidden="1" x14ac:dyDescent="0.25">
      <c r="A121" s="195">
        <v>43961</v>
      </c>
      <c r="B121" s="116">
        <v>0.21527777777777779</v>
      </c>
      <c r="C121" s="193">
        <v>0.23263888888888887</v>
      </c>
      <c r="D121" s="194">
        <f t="shared" si="3"/>
        <v>24.99999999999995</v>
      </c>
      <c r="E121" s="189" t="s">
        <v>2300</v>
      </c>
      <c r="F121" s="190"/>
      <c r="G121" s="189" t="s">
        <v>2234</v>
      </c>
      <c r="H121" s="190" t="s">
        <v>498</v>
      </c>
      <c r="I121" s="190" t="s">
        <v>641</v>
      </c>
      <c r="J121" s="190" t="s">
        <v>427</v>
      </c>
    </row>
    <row r="122" spans="1:11" s="189" customFormat="1" hidden="1" x14ac:dyDescent="0.25">
      <c r="A122" s="195">
        <v>43961</v>
      </c>
      <c r="B122" s="116">
        <v>0.95833333333333337</v>
      </c>
      <c r="C122" s="193">
        <v>0.96875</v>
      </c>
      <c r="D122" s="194">
        <f t="shared" si="3"/>
        <v>14.999999999999947</v>
      </c>
      <c r="E122" s="189" t="s">
        <v>2301</v>
      </c>
      <c r="F122" s="190">
        <v>1</v>
      </c>
      <c r="G122" s="189" t="s">
        <v>2234</v>
      </c>
      <c r="H122" s="190" t="s">
        <v>513</v>
      </c>
      <c r="I122" s="190" t="s">
        <v>620</v>
      </c>
      <c r="J122" s="190" t="s">
        <v>427</v>
      </c>
    </row>
    <row r="123" spans="1:11" s="189" customFormat="1" hidden="1" x14ac:dyDescent="0.25">
      <c r="A123" s="195">
        <v>43961</v>
      </c>
      <c r="B123" s="116">
        <v>8.3333333333333329E-2</v>
      </c>
      <c r="C123" s="193">
        <v>9.0277777777777776E-2</v>
      </c>
      <c r="D123" s="194">
        <f t="shared" si="3"/>
        <v>10.000000000000004</v>
      </c>
      <c r="E123" s="189" t="s">
        <v>2302</v>
      </c>
      <c r="F123" s="190"/>
      <c r="G123" s="189" t="s">
        <v>2234</v>
      </c>
      <c r="H123" s="190" t="s">
        <v>507</v>
      </c>
      <c r="I123" s="190" t="s">
        <v>527</v>
      </c>
      <c r="J123" s="190" t="s">
        <v>481</v>
      </c>
    </row>
    <row r="124" spans="1:11" s="189" customFormat="1" x14ac:dyDescent="0.25">
      <c r="A124" s="195">
        <v>43961</v>
      </c>
      <c r="B124" s="116">
        <v>0.14583333333333334</v>
      </c>
      <c r="C124" s="193">
        <v>0.15972222222222224</v>
      </c>
      <c r="D124" s="194">
        <f t="shared" si="3"/>
        <v>20.000000000000007</v>
      </c>
      <c r="E124" s="189" t="s">
        <v>2303</v>
      </c>
      <c r="F124" s="190"/>
      <c r="G124" s="189" t="s">
        <v>2234</v>
      </c>
      <c r="H124" s="190" t="s">
        <v>507</v>
      </c>
      <c r="I124" s="190" t="s">
        <v>633</v>
      </c>
      <c r="J124" s="190" t="s">
        <v>481</v>
      </c>
    </row>
    <row r="125" spans="1:11" s="189" customFormat="1" ht="30" hidden="1" x14ac:dyDescent="0.25">
      <c r="A125" s="195">
        <v>43962</v>
      </c>
      <c r="B125" s="116">
        <v>0.36458333333333331</v>
      </c>
      <c r="C125" s="193">
        <v>0.4375</v>
      </c>
      <c r="D125" s="194">
        <f t="shared" si="3"/>
        <v>105.00000000000003</v>
      </c>
      <c r="E125" s="189" t="s">
        <v>2304</v>
      </c>
      <c r="F125" s="190"/>
      <c r="G125" s="189" t="s">
        <v>2204</v>
      </c>
      <c r="H125" s="190" t="s">
        <v>556</v>
      </c>
      <c r="I125" s="190" t="s">
        <v>492</v>
      </c>
      <c r="J125" s="190" t="s">
        <v>481</v>
      </c>
    </row>
    <row r="126" spans="1:11" s="189" customFormat="1" ht="30" hidden="1" x14ac:dyDescent="0.25">
      <c r="A126" s="195">
        <v>43962</v>
      </c>
      <c r="B126" s="116">
        <v>0.5625</v>
      </c>
      <c r="C126" s="193">
        <v>0.58333333333333337</v>
      </c>
      <c r="D126" s="194">
        <f t="shared" si="3"/>
        <v>30.000000000000053</v>
      </c>
      <c r="E126" s="189" t="s">
        <v>2305</v>
      </c>
      <c r="F126" s="190"/>
      <c r="G126" s="189" t="s">
        <v>1006</v>
      </c>
      <c r="H126" s="190" t="s">
        <v>556</v>
      </c>
      <c r="I126" s="190" t="s">
        <v>489</v>
      </c>
      <c r="J126" s="190" t="s">
        <v>481</v>
      </c>
    </row>
    <row r="127" spans="1:11" s="189" customFormat="1" hidden="1" x14ac:dyDescent="0.25">
      <c r="A127" s="195">
        <v>43962</v>
      </c>
      <c r="B127" s="116">
        <v>0.66666666666666663</v>
      </c>
      <c r="C127" s="193">
        <v>0.6875</v>
      </c>
      <c r="D127" s="194">
        <f t="shared" si="3"/>
        <v>30.000000000000053</v>
      </c>
      <c r="E127" s="189" t="s">
        <v>2306</v>
      </c>
      <c r="F127" s="190">
        <v>1</v>
      </c>
      <c r="G127" s="189" t="s">
        <v>1006</v>
      </c>
      <c r="H127" s="190"/>
      <c r="I127" s="190"/>
      <c r="J127" s="190"/>
    </row>
    <row r="128" spans="1:11" s="189" customFormat="1" hidden="1" x14ac:dyDescent="0.25">
      <c r="A128" s="195">
        <v>43962</v>
      </c>
      <c r="B128" s="116">
        <v>0.36805555555555558</v>
      </c>
      <c r="C128" s="193">
        <v>0.39583333333333331</v>
      </c>
      <c r="D128" s="194">
        <f t="shared" si="3"/>
        <v>39.999999999999936</v>
      </c>
      <c r="E128" s="189" t="s">
        <v>2307</v>
      </c>
      <c r="F128" s="190"/>
      <c r="G128" s="189" t="s">
        <v>640</v>
      </c>
      <c r="H128" s="190" t="s">
        <v>507</v>
      </c>
      <c r="I128" s="190" t="s">
        <v>531</v>
      </c>
      <c r="J128" s="190" t="s">
        <v>427</v>
      </c>
    </row>
    <row r="129" spans="1:10" s="189" customFormat="1" hidden="1" x14ac:dyDescent="0.25">
      <c r="A129" s="195">
        <v>43962</v>
      </c>
      <c r="B129" s="116">
        <v>0.44791666666666669</v>
      </c>
      <c r="C129" s="193">
        <v>0.46875</v>
      </c>
      <c r="D129" s="194">
        <f t="shared" si="3"/>
        <v>29.999999999999972</v>
      </c>
      <c r="E129" s="189" t="s">
        <v>2308</v>
      </c>
      <c r="F129" s="190"/>
      <c r="G129" s="189" t="s">
        <v>640</v>
      </c>
      <c r="H129" s="190" t="s">
        <v>498</v>
      </c>
      <c r="I129" s="190" t="s">
        <v>498</v>
      </c>
      <c r="J129" s="190" t="s">
        <v>481</v>
      </c>
    </row>
    <row r="130" spans="1:10" s="189" customFormat="1" hidden="1" x14ac:dyDescent="0.25">
      <c r="A130" s="195">
        <v>43962</v>
      </c>
      <c r="B130" s="116">
        <v>0.33333333333333331</v>
      </c>
      <c r="C130" s="193">
        <v>0.375</v>
      </c>
      <c r="D130" s="194">
        <f t="shared" si="3"/>
        <v>60.000000000000028</v>
      </c>
      <c r="E130" s="189" t="s">
        <v>2309</v>
      </c>
      <c r="F130" s="190"/>
      <c r="G130" s="189" t="s">
        <v>640</v>
      </c>
      <c r="H130" s="190" t="s">
        <v>498</v>
      </c>
      <c r="I130" s="190" t="s">
        <v>807</v>
      </c>
      <c r="J130" s="190" t="s">
        <v>481</v>
      </c>
    </row>
    <row r="131" spans="1:10" s="189" customFormat="1" hidden="1" x14ac:dyDescent="0.25">
      <c r="A131" s="195">
        <v>43962</v>
      </c>
      <c r="B131" s="116">
        <v>0.375</v>
      </c>
      <c r="C131" s="193">
        <v>0.5</v>
      </c>
      <c r="D131" s="194">
        <f t="shared" si="3"/>
        <v>180</v>
      </c>
      <c r="E131" s="189" t="s">
        <v>2310</v>
      </c>
      <c r="F131" s="190"/>
      <c r="G131" s="189" t="s">
        <v>2311</v>
      </c>
      <c r="H131" s="190" t="s">
        <v>498</v>
      </c>
      <c r="I131" s="190" t="s">
        <v>498</v>
      </c>
      <c r="J131" s="190" t="s">
        <v>481</v>
      </c>
    </row>
    <row r="132" spans="1:10" s="189" customFormat="1" hidden="1" x14ac:dyDescent="0.25">
      <c r="A132" s="195">
        <v>43962</v>
      </c>
      <c r="B132" s="116">
        <v>0.4375</v>
      </c>
      <c r="C132" s="193">
        <v>0.45833333333333331</v>
      </c>
      <c r="D132" s="194">
        <f t="shared" si="3"/>
        <v>29.999999999999972</v>
      </c>
      <c r="E132" s="189" t="s">
        <v>2312</v>
      </c>
      <c r="F132" s="190"/>
      <c r="G132" s="189" t="s">
        <v>1074</v>
      </c>
      <c r="H132" s="190" t="s">
        <v>498</v>
      </c>
      <c r="I132" s="190" t="s">
        <v>641</v>
      </c>
      <c r="J132" s="190" t="s">
        <v>481</v>
      </c>
    </row>
    <row r="133" spans="1:10" s="189" customFormat="1" hidden="1" x14ac:dyDescent="0.25">
      <c r="A133" s="195">
        <v>43962</v>
      </c>
      <c r="B133" s="116">
        <v>0.5</v>
      </c>
      <c r="C133" s="193">
        <v>0.54166666666666663</v>
      </c>
      <c r="D133" s="194">
        <f t="shared" si="3"/>
        <v>59.999999999999943</v>
      </c>
      <c r="E133" s="189" t="s">
        <v>2313</v>
      </c>
      <c r="F133" s="190">
        <v>1</v>
      </c>
      <c r="G133" s="189" t="s">
        <v>1074</v>
      </c>
      <c r="H133" s="190" t="s">
        <v>498</v>
      </c>
      <c r="I133" s="190" t="s">
        <v>498</v>
      </c>
      <c r="J133" s="190" t="s">
        <v>481</v>
      </c>
    </row>
    <row r="134" spans="1:10" s="189" customFormat="1" hidden="1" x14ac:dyDescent="0.25">
      <c r="A134" s="195">
        <v>43962</v>
      </c>
      <c r="B134" s="116">
        <v>0.60416666666666663</v>
      </c>
      <c r="C134" s="193">
        <v>0.61458333333333337</v>
      </c>
      <c r="D134" s="194">
        <f t="shared" si="3"/>
        <v>15.000000000000107</v>
      </c>
      <c r="E134" s="189" t="s">
        <v>2314</v>
      </c>
      <c r="F134" s="190">
        <v>1</v>
      </c>
      <c r="G134" s="189" t="s">
        <v>1074</v>
      </c>
      <c r="H134" s="190" t="s">
        <v>498</v>
      </c>
      <c r="I134" s="190" t="s">
        <v>498</v>
      </c>
      <c r="J134" s="190" t="s">
        <v>481</v>
      </c>
    </row>
    <row r="135" spans="1:10" s="189" customFormat="1" hidden="1" x14ac:dyDescent="0.25">
      <c r="A135" s="195">
        <v>43962</v>
      </c>
      <c r="B135" s="116">
        <v>0.625</v>
      </c>
      <c r="C135" s="193">
        <v>0.64583333333333337</v>
      </c>
      <c r="D135" s="194">
        <f t="shared" si="3"/>
        <v>30.000000000000053</v>
      </c>
      <c r="E135" s="189" t="s">
        <v>2315</v>
      </c>
      <c r="F135" s="190"/>
      <c r="G135" s="189" t="s">
        <v>1074</v>
      </c>
      <c r="H135" s="190" t="s">
        <v>498</v>
      </c>
      <c r="I135" s="190" t="s">
        <v>498</v>
      </c>
      <c r="J135" s="190" t="s">
        <v>481</v>
      </c>
    </row>
    <row r="136" spans="1:10" s="189" customFormat="1" hidden="1" x14ac:dyDescent="0.25">
      <c r="A136" s="195">
        <v>43962</v>
      </c>
      <c r="B136" s="116">
        <v>0.6875</v>
      </c>
      <c r="C136" s="193">
        <v>0.69791666666666663</v>
      </c>
      <c r="D136" s="194">
        <f t="shared" si="3"/>
        <v>14.999999999999947</v>
      </c>
      <c r="E136" s="189" t="s">
        <v>2316</v>
      </c>
      <c r="F136" s="190"/>
      <c r="G136" s="189" t="s">
        <v>1074</v>
      </c>
      <c r="H136" s="190" t="s">
        <v>498</v>
      </c>
      <c r="I136" s="190" t="s">
        <v>498</v>
      </c>
      <c r="J136" s="190" t="s">
        <v>481</v>
      </c>
    </row>
    <row r="137" spans="1:10" s="189" customFormat="1" hidden="1" x14ac:dyDescent="0.25">
      <c r="A137" s="195">
        <v>43963</v>
      </c>
      <c r="B137" s="116">
        <v>0.35416666666666669</v>
      </c>
      <c r="C137" s="193">
        <v>0.41666666666666669</v>
      </c>
      <c r="D137" s="194">
        <f t="shared" si="3"/>
        <v>90</v>
      </c>
      <c r="E137" s="189" t="s">
        <v>2317</v>
      </c>
      <c r="F137" s="190"/>
      <c r="G137" s="189" t="s">
        <v>2318</v>
      </c>
      <c r="H137" s="190" t="s">
        <v>484</v>
      </c>
      <c r="I137" s="190" t="s">
        <v>492</v>
      </c>
      <c r="J137" s="190" t="s">
        <v>481</v>
      </c>
    </row>
    <row r="138" spans="1:10" s="189" customFormat="1" ht="30" hidden="1" x14ac:dyDescent="0.25">
      <c r="A138" s="195">
        <v>43963</v>
      </c>
      <c r="B138" s="116">
        <v>0.39583333333333331</v>
      </c>
      <c r="C138" s="193">
        <v>0.54166666666666663</v>
      </c>
      <c r="D138" s="194">
        <f t="shared" si="3"/>
        <v>209.99999999999997</v>
      </c>
      <c r="E138" s="189" t="s">
        <v>2319</v>
      </c>
      <c r="F138" s="190"/>
      <c r="G138" s="189" t="s">
        <v>2264</v>
      </c>
      <c r="H138" s="190" t="s">
        <v>479</v>
      </c>
      <c r="I138" s="190" t="s">
        <v>492</v>
      </c>
      <c r="J138" s="190" t="s">
        <v>499</v>
      </c>
    </row>
    <row r="139" spans="1:10" s="189" customFormat="1" hidden="1" x14ac:dyDescent="0.25">
      <c r="A139" s="195">
        <v>43963</v>
      </c>
      <c r="B139" s="116">
        <v>0.45833333333333331</v>
      </c>
      <c r="C139" s="193">
        <v>0.47222222222222227</v>
      </c>
      <c r="D139" s="194">
        <f t="shared" si="3"/>
        <v>20.000000000000089</v>
      </c>
      <c r="E139" s="189" t="s">
        <v>2320</v>
      </c>
      <c r="F139" s="190"/>
      <c r="G139" s="189" t="s">
        <v>533</v>
      </c>
      <c r="H139" s="190" t="s">
        <v>513</v>
      </c>
      <c r="I139" s="190" t="s">
        <v>620</v>
      </c>
      <c r="J139" s="190" t="s">
        <v>481</v>
      </c>
    </row>
    <row r="140" spans="1:10" s="189" customFormat="1" hidden="1" x14ac:dyDescent="0.25">
      <c r="A140" s="195">
        <v>43963</v>
      </c>
      <c r="B140" s="116">
        <v>0.4375</v>
      </c>
      <c r="C140" s="193">
        <v>0.45833333333333331</v>
      </c>
      <c r="D140" s="194">
        <f t="shared" si="3"/>
        <v>29.999999999999972</v>
      </c>
      <c r="E140" s="189" t="s">
        <v>2321</v>
      </c>
      <c r="F140" s="190"/>
      <c r="G140" s="189" t="s">
        <v>1118</v>
      </c>
      <c r="H140" s="190" t="s">
        <v>479</v>
      </c>
      <c r="I140" s="190" t="s">
        <v>492</v>
      </c>
      <c r="J140" s="190" t="s">
        <v>481</v>
      </c>
    </row>
    <row r="141" spans="1:10" s="189" customFormat="1" hidden="1" x14ac:dyDescent="0.25">
      <c r="A141" s="195">
        <v>43963</v>
      </c>
      <c r="B141" s="116">
        <v>0.33333333333333331</v>
      </c>
      <c r="C141" s="193">
        <v>0.35416666666666669</v>
      </c>
      <c r="D141" s="194">
        <f t="shared" si="3"/>
        <v>30.000000000000053</v>
      </c>
      <c r="E141" s="189" t="s">
        <v>2322</v>
      </c>
      <c r="F141" s="190">
        <v>1</v>
      </c>
      <c r="G141" s="189" t="s">
        <v>1074</v>
      </c>
      <c r="H141" s="190" t="s">
        <v>498</v>
      </c>
      <c r="I141" s="190" t="s">
        <v>498</v>
      </c>
      <c r="J141" s="190" t="s">
        <v>481</v>
      </c>
    </row>
    <row r="142" spans="1:10" s="189" customFormat="1" hidden="1" x14ac:dyDescent="0.25">
      <c r="A142" s="195">
        <v>43963</v>
      </c>
      <c r="B142" s="116">
        <v>0.45833333333333331</v>
      </c>
      <c r="C142" s="193">
        <v>0.47916666666666669</v>
      </c>
      <c r="D142" s="194">
        <f t="shared" si="3"/>
        <v>30.000000000000053</v>
      </c>
      <c r="E142" s="189" t="s">
        <v>2323</v>
      </c>
      <c r="F142" s="190"/>
      <c r="G142" s="189" t="s">
        <v>1074</v>
      </c>
      <c r="H142" s="190" t="s">
        <v>498</v>
      </c>
      <c r="I142" s="190" t="s">
        <v>498</v>
      </c>
      <c r="J142" s="190" t="s">
        <v>481</v>
      </c>
    </row>
    <row r="143" spans="1:10" s="189" customFormat="1" x14ac:dyDescent="0.25">
      <c r="A143" s="195">
        <v>43963</v>
      </c>
      <c r="B143" s="116">
        <v>0.33333333333333331</v>
      </c>
      <c r="C143" s="193">
        <v>0.375</v>
      </c>
      <c r="D143" s="194">
        <f t="shared" si="3"/>
        <v>60.000000000000028</v>
      </c>
      <c r="E143" s="189" t="s">
        <v>2324</v>
      </c>
      <c r="F143" s="190"/>
      <c r="G143" s="189" t="s">
        <v>1246</v>
      </c>
      <c r="H143" s="190" t="s">
        <v>507</v>
      </c>
      <c r="I143" s="190" t="s">
        <v>633</v>
      </c>
      <c r="J143" s="190" t="s">
        <v>481</v>
      </c>
    </row>
    <row r="144" spans="1:10" s="189" customFormat="1" x14ac:dyDescent="0.25">
      <c r="A144" s="195">
        <v>43963</v>
      </c>
      <c r="B144" s="116">
        <v>0.375</v>
      </c>
      <c r="C144" s="193">
        <v>0.625</v>
      </c>
      <c r="D144" s="194">
        <f t="shared" si="3"/>
        <v>360</v>
      </c>
      <c r="E144" s="189" t="s">
        <v>2325</v>
      </c>
      <c r="F144" s="190"/>
      <c r="G144" s="189" t="s">
        <v>2326</v>
      </c>
      <c r="H144" s="190" t="s">
        <v>507</v>
      </c>
      <c r="I144" s="190" t="s">
        <v>633</v>
      </c>
      <c r="J144" s="190" t="s">
        <v>481</v>
      </c>
    </row>
    <row r="145" spans="1:11" s="189" customFormat="1" hidden="1" x14ac:dyDescent="0.25">
      <c r="A145" s="195">
        <v>43963</v>
      </c>
      <c r="B145" s="116">
        <v>0.58333333333333337</v>
      </c>
      <c r="C145" s="193">
        <v>0.60416666666666663</v>
      </c>
      <c r="D145" s="194">
        <f t="shared" si="3"/>
        <v>29.999999999999893</v>
      </c>
      <c r="E145" s="189" t="s">
        <v>2327</v>
      </c>
      <c r="F145" s="190">
        <v>1</v>
      </c>
      <c r="G145" s="189" t="s">
        <v>1547</v>
      </c>
      <c r="H145" s="190" t="s">
        <v>498</v>
      </c>
      <c r="I145" s="190" t="s">
        <v>498</v>
      </c>
      <c r="J145" s="190" t="s">
        <v>481</v>
      </c>
    </row>
    <row r="146" spans="1:11" s="189" customFormat="1" hidden="1" x14ac:dyDescent="0.25">
      <c r="A146" s="195">
        <v>43963</v>
      </c>
      <c r="B146" s="116">
        <v>0.70833333333333337</v>
      </c>
      <c r="C146" s="193">
        <v>0.72916666666666663</v>
      </c>
      <c r="D146" s="194">
        <f t="shared" si="3"/>
        <v>29.999999999999893</v>
      </c>
      <c r="E146" s="189" t="s">
        <v>2328</v>
      </c>
      <c r="F146" s="190">
        <v>1</v>
      </c>
      <c r="G146" s="189" t="s">
        <v>640</v>
      </c>
      <c r="H146" s="190" t="s">
        <v>498</v>
      </c>
      <c r="I146" s="190" t="s">
        <v>498</v>
      </c>
      <c r="J146" s="190" t="s">
        <v>481</v>
      </c>
    </row>
    <row r="147" spans="1:11" s="189" customFormat="1" hidden="1" x14ac:dyDescent="0.25">
      <c r="A147" s="195">
        <v>43963</v>
      </c>
      <c r="B147" s="116">
        <v>0.75</v>
      </c>
      <c r="C147" s="193">
        <v>0.77083333333333337</v>
      </c>
      <c r="D147" s="194">
        <f t="shared" si="3"/>
        <v>30.000000000000053</v>
      </c>
      <c r="E147" s="189" t="s">
        <v>2329</v>
      </c>
      <c r="F147" s="190"/>
      <c r="G147" s="189" t="s">
        <v>640</v>
      </c>
      <c r="H147" s="190" t="s">
        <v>507</v>
      </c>
      <c r="I147" s="190" t="s">
        <v>527</v>
      </c>
      <c r="J147" s="190" t="s">
        <v>481</v>
      </c>
    </row>
    <row r="148" spans="1:11" s="189" customFormat="1" hidden="1" x14ac:dyDescent="0.25">
      <c r="A148" s="195">
        <v>43963</v>
      </c>
      <c r="B148" s="116">
        <v>0.875</v>
      </c>
      <c r="C148" s="193">
        <v>0.91666666666666663</v>
      </c>
      <c r="D148" s="194">
        <f t="shared" si="3"/>
        <v>59.999999999999943</v>
      </c>
      <c r="E148" s="189" t="s">
        <v>2330</v>
      </c>
      <c r="F148" s="190"/>
      <c r="G148" s="189" t="s">
        <v>2331</v>
      </c>
      <c r="H148" s="190" t="s">
        <v>484</v>
      </c>
      <c r="I148" s="190" t="s">
        <v>489</v>
      </c>
      <c r="J148" s="190" t="s">
        <v>481</v>
      </c>
    </row>
    <row r="149" spans="1:11" s="189" customFormat="1" x14ac:dyDescent="0.25">
      <c r="A149" s="195">
        <v>43963</v>
      </c>
      <c r="B149" s="116">
        <v>0.95833333333333337</v>
      </c>
      <c r="C149" s="193">
        <v>0.96875</v>
      </c>
      <c r="D149" s="194">
        <f t="shared" si="3"/>
        <v>14.999999999999947</v>
      </c>
      <c r="E149" s="189" t="s">
        <v>2332</v>
      </c>
      <c r="F149" s="190"/>
      <c r="G149" s="189" t="s">
        <v>2331</v>
      </c>
      <c r="H149" s="190" t="s">
        <v>507</v>
      </c>
      <c r="I149" s="190" t="s">
        <v>633</v>
      </c>
      <c r="J149" s="190" t="s">
        <v>481</v>
      </c>
    </row>
    <row r="150" spans="1:11" s="189" customFormat="1" hidden="1" x14ac:dyDescent="0.25">
      <c r="A150" s="195">
        <v>43963</v>
      </c>
      <c r="B150" s="116">
        <v>0.91666666666666663</v>
      </c>
      <c r="C150" s="193">
        <v>0.93055555555555547</v>
      </c>
      <c r="D150" s="194">
        <f t="shared" si="3"/>
        <v>19.999999999999929</v>
      </c>
      <c r="E150" s="189" t="s">
        <v>2333</v>
      </c>
      <c r="F150" s="190"/>
      <c r="G150" s="189" t="s">
        <v>2331</v>
      </c>
      <c r="H150" s="190" t="s">
        <v>507</v>
      </c>
      <c r="I150" s="190" t="s">
        <v>527</v>
      </c>
      <c r="J150" s="190" t="s">
        <v>481</v>
      </c>
    </row>
    <row r="151" spans="1:11" s="189" customFormat="1" hidden="1" x14ac:dyDescent="0.25">
      <c r="A151" s="195">
        <v>43963</v>
      </c>
      <c r="B151" s="116">
        <v>2.0833333333333332E-2</v>
      </c>
      <c r="C151" s="193">
        <v>4.1666666666666664E-2</v>
      </c>
      <c r="D151" s="194">
        <f t="shared" si="3"/>
        <v>30</v>
      </c>
      <c r="E151" s="189" t="s">
        <v>2334</v>
      </c>
      <c r="F151" s="190"/>
      <c r="G151" s="189" t="s">
        <v>2331</v>
      </c>
      <c r="H151" s="190" t="s">
        <v>498</v>
      </c>
      <c r="I151" s="190" t="s">
        <v>498</v>
      </c>
      <c r="J151" s="190" t="s">
        <v>481</v>
      </c>
    </row>
    <row r="152" spans="1:11" s="189" customFormat="1" hidden="1" x14ac:dyDescent="0.25">
      <c r="A152" s="195">
        <v>43964</v>
      </c>
      <c r="B152" s="116">
        <v>0.35416666666666669</v>
      </c>
      <c r="C152" s="193">
        <v>0.39583333333333331</v>
      </c>
      <c r="D152" s="194">
        <f t="shared" si="3"/>
        <v>59.999999999999943</v>
      </c>
      <c r="E152" s="189" t="s">
        <v>2335</v>
      </c>
      <c r="F152" s="190"/>
      <c r="G152" s="189" t="s">
        <v>2336</v>
      </c>
      <c r="H152" s="190" t="s">
        <v>484</v>
      </c>
      <c r="I152" s="190" t="s">
        <v>480</v>
      </c>
      <c r="J152" s="190" t="s">
        <v>481</v>
      </c>
    </row>
    <row r="153" spans="1:11" s="189" customFormat="1" hidden="1" x14ac:dyDescent="0.25">
      <c r="A153" s="195">
        <v>43964</v>
      </c>
      <c r="B153" s="116">
        <v>0.39583333333333331</v>
      </c>
      <c r="C153" s="193">
        <v>0.4375</v>
      </c>
      <c r="D153" s="194">
        <f t="shared" si="3"/>
        <v>60.000000000000028</v>
      </c>
      <c r="E153" s="189" t="s">
        <v>2337</v>
      </c>
      <c r="F153" s="190"/>
      <c r="G153" s="189" t="s">
        <v>2336</v>
      </c>
      <c r="H153" s="190" t="s">
        <v>479</v>
      </c>
      <c r="I153" s="190" t="s">
        <v>480</v>
      </c>
      <c r="J153" s="190" t="s">
        <v>481</v>
      </c>
    </row>
    <row r="154" spans="1:11" s="189" customFormat="1" hidden="1" x14ac:dyDescent="0.25">
      <c r="A154" s="195">
        <v>43964</v>
      </c>
      <c r="B154" s="116">
        <v>0.4236111111111111</v>
      </c>
      <c r="C154" s="193">
        <v>0.45833333333333331</v>
      </c>
      <c r="D154" s="194">
        <f t="shared" si="3"/>
        <v>49.999999999999986</v>
      </c>
      <c r="E154" s="189" t="s">
        <v>2338</v>
      </c>
      <c r="F154" s="190"/>
      <c r="G154" s="189" t="s">
        <v>2174</v>
      </c>
      <c r="H154" s="190" t="s">
        <v>484</v>
      </c>
      <c r="I154" s="190" t="s">
        <v>492</v>
      </c>
      <c r="J154" s="190" t="s">
        <v>481</v>
      </c>
      <c r="K154" s="267"/>
    </row>
    <row r="155" spans="1:11" s="189" customFormat="1" hidden="1" x14ac:dyDescent="0.25">
      <c r="A155" s="195">
        <v>43964</v>
      </c>
      <c r="B155" s="116">
        <v>0.48958333333333331</v>
      </c>
      <c r="C155" s="193">
        <v>0.5</v>
      </c>
      <c r="D155" s="194">
        <f t="shared" si="3"/>
        <v>15.000000000000027</v>
      </c>
      <c r="E155" s="189" t="s">
        <v>2339</v>
      </c>
      <c r="F155" s="190"/>
      <c r="G155" s="189" t="s">
        <v>530</v>
      </c>
      <c r="H155" s="190" t="s">
        <v>513</v>
      </c>
      <c r="I155" s="190" t="s">
        <v>548</v>
      </c>
      <c r="J155" s="190" t="s">
        <v>481</v>
      </c>
      <c r="K155" s="267"/>
    </row>
    <row r="156" spans="1:11" s="189" customFormat="1" ht="30" hidden="1" x14ac:dyDescent="0.25">
      <c r="A156" s="195">
        <v>43964</v>
      </c>
      <c r="B156" s="116">
        <v>0.5</v>
      </c>
      <c r="C156" s="193">
        <v>0.625</v>
      </c>
      <c r="D156" s="194">
        <f t="shared" si="3"/>
        <v>180</v>
      </c>
      <c r="E156" s="189" t="s">
        <v>2340</v>
      </c>
      <c r="F156" s="190"/>
      <c r="G156" s="189" t="s">
        <v>2341</v>
      </c>
      <c r="H156" s="190"/>
      <c r="I156" s="190"/>
      <c r="J156" s="190"/>
    </row>
    <row r="157" spans="1:11" s="189" customFormat="1" hidden="1" x14ac:dyDescent="0.25">
      <c r="A157" s="195">
        <v>43964</v>
      </c>
      <c r="B157" s="116">
        <v>0.66666666666666663</v>
      </c>
      <c r="C157" s="193">
        <v>0.68055555555555547</v>
      </c>
      <c r="D157" s="194">
        <f t="shared" si="3"/>
        <v>19.999999999999929</v>
      </c>
      <c r="E157" s="189" t="s">
        <v>2203</v>
      </c>
      <c r="F157" s="190"/>
      <c r="G157" s="189" t="s">
        <v>518</v>
      </c>
      <c r="H157" s="190" t="s">
        <v>556</v>
      </c>
      <c r="I157" s="190" t="s">
        <v>492</v>
      </c>
      <c r="J157" s="190" t="s">
        <v>481</v>
      </c>
      <c r="K157" s="267"/>
    </row>
    <row r="158" spans="1:11" s="189" customFormat="1" hidden="1" x14ac:dyDescent="0.25">
      <c r="A158" s="195">
        <v>43964</v>
      </c>
      <c r="B158" s="116">
        <v>0.6875</v>
      </c>
      <c r="C158" s="193">
        <v>0.70833333333333337</v>
      </c>
      <c r="D158" s="194">
        <f t="shared" si="3"/>
        <v>30.000000000000053</v>
      </c>
      <c r="E158" s="189" t="s">
        <v>2342</v>
      </c>
      <c r="F158" s="190"/>
      <c r="G158" s="189" t="s">
        <v>2229</v>
      </c>
      <c r="H158" s="190" t="s">
        <v>479</v>
      </c>
      <c r="I158" s="190" t="s">
        <v>489</v>
      </c>
      <c r="J158" s="190" t="s">
        <v>481</v>
      </c>
    </row>
    <row r="159" spans="1:11" s="189" customFormat="1" x14ac:dyDescent="0.25">
      <c r="A159" s="195">
        <v>43964</v>
      </c>
      <c r="B159" s="116">
        <v>0.375</v>
      </c>
      <c r="C159" s="193">
        <v>0.4236111111111111</v>
      </c>
      <c r="D159" s="194">
        <f t="shared" si="3"/>
        <v>69.999999999999986</v>
      </c>
      <c r="E159" s="189" t="s">
        <v>2343</v>
      </c>
      <c r="F159" s="190"/>
      <c r="G159" s="189" t="s">
        <v>2344</v>
      </c>
      <c r="H159" s="190" t="s">
        <v>507</v>
      </c>
      <c r="I159" s="190" t="s">
        <v>633</v>
      </c>
      <c r="J159" s="190" t="s">
        <v>481</v>
      </c>
    </row>
    <row r="160" spans="1:11" s="189" customFormat="1" hidden="1" x14ac:dyDescent="0.25">
      <c r="A160" s="195">
        <v>43964</v>
      </c>
      <c r="B160" s="116">
        <v>0.4375</v>
      </c>
      <c r="C160" s="193">
        <v>0.54166666666666663</v>
      </c>
      <c r="D160" s="194">
        <f t="shared" si="3"/>
        <v>149.99999999999994</v>
      </c>
      <c r="E160" s="189" t="s">
        <v>2345</v>
      </c>
      <c r="F160" s="190"/>
      <c r="G160" s="189" t="s">
        <v>941</v>
      </c>
      <c r="H160" s="190" t="s">
        <v>498</v>
      </c>
      <c r="I160" s="190" t="s">
        <v>498</v>
      </c>
      <c r="J160" s="190" t="s">
        <v>427</v>
      </c>
    </row>
    <row r="161" spans="1:10" s="189" customFormat="1" hidden="1" x14ac:dyDescent="0.25">
      <c r="A161" s="195">
        <v>43964</v>
      </c>
      <c r="B161" s="116">
        <v>0.83333333333333337</v>
      </c>
      <c r="C161" s="193">
        <v>0.875</v>
      </c>
      <c r="D161" s="194">
        <f t="shared" si="3"/>
        <v>59.999999999999943</v>
      </c>
      <c r="E161" s="189" t="s">
        <v>2346</v>
      </c>
      <c r="F161" s="190"/>
      <c r="G161" s="189" t="s">
        <v>2347</v>
      </c>
      <c r="H161" s="190" t="s">
        <v>507</v>
      </c>
      <c r="I161" s="190" t="s">
        <v>633</v>
      </c>
      <c r="J161" s="190" t="s">
        <v>427</v>
      </c>
    </row>
    <row r="162" spans="1:10" s="189" customFormat="1" x14ac:dyDescent="0.25">
      <c r="A162" s="195">
        <v>43964</v>
      </c>
      <c r="B162" s="116">
        <v>0.88541666666666663</v>
      </c>
      <c r="C162" s="193">
        <v>0.89583333333333337</v>
      </c>
      <c r="D162" s="194">
        <f t="shared" ref="D162" si="4">(IF(C162&gt;B162, C162-B162, 1-B162+C162))*24*60</f>
        <v>15.000000000000107</v>
      </c>
      <c r="E162" s="189" t="s">
        <v>2324</v>
      </c>
      <c r="F162" s="190"/>
      <c r="G162" s="189" t="s">
        <v>2347</v>
      </c>
      <c r="H162" s="190" t="s">
        <v>507</v>
      </c>
      <c r="I162" s="190" t="s">
        <v>633</v>
      </c>
      <c r="J162" s="190" t="s">
        <v>481</v>
      </c>
    </row>
    <row r="163" spans="1:10" s="189" customFormat="1" hidden="1" x14ac:dyDescent="0.25">
      <c r="A163" s="195">
        <v>43964</v>
      </c>
      <c r="B163" s="116">
        <v>0.89930555555555547</v>
      </c>
      <c r="C163" s="193">
        <v>0.90625</v>
      </c>
      <c r="D163" s="194">
        <f t="shared" si="3"/>
        <v>10.000000000000124</v>
      </c>
      <c r="E163" s="189" t="s">
        <v>2348</v>
      </c>
      <c r="F163" s="190"/>
      <c r="G163" s="189" t="s">
        <v>2347</v>
      </c>
      <c r="H163" s="190" t="s">
        <v>498</v>
      </c>
      <c r="I163" s="190" t="s">
        <v>541</v>
      </c>
      <c r="J163" s="190" t="s">
        <v>481</v>
      </c>
    </row>
    <row r="164" spans="1:10" s="189" customFormat="1" hidden="1" x14ac:dyDescent="0.25">
      <c r="A164" s="195">
        <v>43964</v>
      </c>
      <c r="B164" s="116">
        <v>0.95833333333333337</v>
      </c>
      <c r="C164" s="193">
        <v>0.96527777777777779</v>
      </c>
      <c r="D164" s="194">
        <f t="shared" si="3"/>
        <v>9.9999999999999645</v>
      </c>
      <c r="E164" s="189" t="s">
        <v>2349</v>
      </c>
      <c r="F164" s="190"/>
      <c r="G164" s="189" t="s">
        <v>2347</v>
      </c>
      <c r="H164" s="190" t="s">
        <v>507</v>
      </c>
      <c r="I164" s="190" t="s">
        <v>527</v>
      </c>
      <c r="J164" s="190" t="s">
        <v>481</v>
      </c>
    </row>
    <row r="165" spans="1:10" s="189" customFormat="1" hidden="1" x14ac:dyDescent="0.25">
      <c r="A165" s="195">
        <v>43964</v>
      </c>
      <c r="B165" s="116">
        <v>5.2083333333333336E-2</v>
      </c>
      <c r="C165" s="193">
        <v>6.25E-2</v>
      </c>
      <c r="D165" s="194">
        <f t="shared" si="3"/>
        <v>14.999999999999996</v>
      </c>
      <c r="E165" s="189" t="s">
        <v>2350</v>
      </c>
      <c r="F165" s="190"/>
      <c r="G165" s="189" t="s">
        <v>2347</v>
      </c>
      <c r="H165" s="190" t="s">
        <v>507</v>
      </c>
      <c r="I165" s="190" t="s">
        <v>531</v>
      </c>
      <c r="J165" s="190" t="s">
        <v>481</v>
      </c>
    </row>
    <row r="166" spans="1:10" s="189" customFormat="1" hidden="1" x14ac:dyDescent="0.25">
      <c r="A166" s="195">
        <v>43964</v>
      </c>
      <c r="B166" s="116">
        <v>2.0833333333333332E-2</v>
      </c>
      <c r="C166" s="193">
        <v>4.8611111111111112E-2</v>
      </c>
      <c r="D166" s="194">
        <f t="shared" si="3"/>
        <v>40.000000000000007</v>
      </c>
      <c r="E166" s="189" t="s">
        <v>2351</v>
      </c>
      <c r="F166" s="190"/>
      <c r="G166" s="189" t="s">
        <v>2347</v>
      </c>
      <c r="H166" s="190" t="s">
        <v>507</v>
      </c>
      <c r="I166" s="190" t="s">
        <v>531</v>
      </c>
      <c r="J166" s="190" t="s">
        <v>481</v>
      </c>
    </row>
    <row r="167" spans="1:10" s="189" customFormat="1" hidden="1" x14ac:dyDescent="0.25">
      <c r="A167" s="195">
        <v>43964</v>
      </c>
      <c r="B167" s="116">
        <v>0.5625</v>
      </c>
      <c r="C167" s="193">
        <v>0.58333333333333337</v>
      </c>
      <c r="D167" s="194">
        <f t="shared" si="3"/>
        <v>30.000000000000053</v>
      </c>
      <c r="E167" s="189" t="s">
        <v>2352</v>
      </c>
      <c r="F167" s="190"/>
      <c r="G167" s="189" t="s">
        <v>2347</v>
      </c>
      <c r="H167" s="190" t="s">
        <v>498</v>
      </c>
      <c r="I167" s="190" t="s">
        <v>498</v>
      </c>
      <c r="J167" s="190" t="s">
        <v>481</v>
      </c>
    </row>
    <row r="168" spans="1:10" s="189" customFormat="1" ht="30" hidden="1" x14ac:dyDescent="0.25">
      <c r="A168" s="195">
        <v>43965</v>
      </c>
      <c r="B168" s="116">
        <v>0.35416666666666669</v>
      </c>
      <c r="C168" s="193">
        <v>0.45833333333333331</v>
      </c>
      <c r="D168" s="194">
        <f t="shared" si="3"/>
        <v>149.99999999999994</v>
      </c>
      <c r="E168" s="189" t="s">
        <v>2353</v>
      </c>
      <c r="F168" s="190"/>
      <c r="G168" s="189" t="s">
        <v>2354</v>
      </c>
      <c r="H168" s="190"/>
      <c r="I168" s="190"/>
      <c r="J168" s="190"/>
    </row>
    <row r="169" spans="1:10" s="189" customFormat="1" ht="30" hidden="1" x14ac:dyDescent="0.25">
      <c r="A169" s="195">
        <v>43965</v>
      </c>
      <c r="B169" s="116">
        <v>0.45833333333333331</v>
      </c>
      <c r="C169" s="193">
        <v>0.52777777777777779</v>
      </c>
      <c r="D169" s="194">
        <f t="shared" si="3"/>
        <v>100.00000000000004</v>
      </c>
      <c r="E169" s="189" t="s">
        <v>2355</v>
      </c>
      <c r="F169" s="190"/>
      <c r="G169" s="189" t="s">
        <v>2354</v>
      </c>
      <c r="H169" s="190"/>
      <c r="I169" s="190"/>
      <c r="J169" s="190"/>
    </row>
    <row r="170" spans="1:10" s="189" customFormat="1" hidden="1" x14ac:dyDescent="0.25">
      <c r="A170" s="195">
        <v>43965</v>
      </c>
      <c r="B170" s="116">
        <v>0.41666666666666669</v>
      </c>
      <c r="C170" s="193">
        <v>0.43055555555555558</v>
      </c>
      <c r="D170" s="194">
        <f t="shared" si="3"/>
        <v>20.000000000000007</v>
      </c>
      <c r="E170" s="189" t="s">
        <v>2356</v>
      </c>
      <c r="F170" s="190"/>
      <c r="G170" s="189" t="s">
        <v>1215</v>
      </c>
      <c r="H170" s="190"/>
      <c r="I170" s="190"/>
      <c r="J170" s="190"/>
    </row>
    <row r="171" spans="1:10" s="189" customFormat="1" hidden="1" x14ac:dyDescent="0.25">
      <c r="A171" s="195">
        <v>43965</v>
      </c>
      <c r="B171" s="116">
        <v>0.35416666666666669</v>
      </c>
      <c r="C171" s="193">
        <v>0.375</v>
      </c>
      <c r="D171" s="194">
        <f t="shared" si="3"/>
        <v>29.999999999999972</v>
      </c>
      <c r="E171" s="189" t="s">
        <v>2357</v>
      </c>
      <c r="F171" s="190">
        <v>1</v>
      </c>
      <c r="G171" s="189" t="s">
        <v>486</v>
      </c>
      <c r="H171" s="190" t="s">
        <v>484</v>
      </c>
      <c r="I171" s="190" t="s">
        <v>492</v>
      </c>
      <c r="J171" s="190" t="s">
        <v>481</v>
      </c>
    </row>
    <row r="172" spans="1:10" s="189" customFormat="1" hidden="1" x14ac:dyDescent="0.25">
      <c r="A172" s="195">
        <v>43965</v>
      </c>
      <c r="B172" s="116">
        <v>0.34722222222222227</v>
      </c>
      <c r="C172" s="193">
        <v>0.4375</v>
      </c>
      <c r="D172" s="194">
        <f t="shared" si="3"/>
        <v>129.99999999999994</v>
      </c>
      <c r="E172" s="189" t="s">
        <v>2358</v>
      </c>
      <c r="F172" s="190"/>
      <c r="G172" s="189" t="s">
        <v>2359</v>
      </c>
      <c r="H172" s="190" t="s">
        <v>498</v>
      </c>
      <c r="I172" s="190" t="s">
        <v>498</v>
      </c>
      <c r="J172" s="190" t="s">
        <v>499</v>
      </c>
    </row>
    <row r="173" spans="1:10" s="189" customFormat="1" hidden="1" x14ac:dyDescent="0.25">
      <c r="A173" s="195">
        <v>43965</v>
      </c>
      <c r="B173" s="116">
        <v>0.375</v>
      </c>
      <c r="C173" s="193">
        <v>0.40625</v>
      </c>
      <c r="D173" s="194">
        <f t="shared" si="3"/>
        <v>45</v>
      </c>
      <c r="E173" s="189" t="s">
        <v>2360</v>
      </c>
      <c r="F173" s="190">
        <v>1</v>
      </c>
      <c r="G173" s="189" t="s">
        <v>1200</v>
      </c>
      <c r="H173" s="190" t="s">
        <v>556</v>
      </c>
      <c r="I173" s="190" t="s">
        <v>492</v>
      </c>
      <c r="J173" s="190" t="s">
        <v>481</v>
      </c>
    </row>
    <row r="174" spans="1:10" s="189" customFormat="1" hidden="1" x14ac:dyDescent="0.25">
      <c r="A174" s="195">
        <v>43965</v>
      </c>
      <c r="B174" s="116">
        <v>0.69791666666666663</v>
      </c>
      <c r="C174" s="193">
        <v>0.70833333333333337</v>
      </c>
      <c r="D174" s="194">
        <f t="shared" si="3"/>
        <v>15.000000000000107</v>
      </c>
      <c r="E174" s="189" t="s">
        <v>2361</v>
      </c>
      <c r="F174" s="190">
        <v>1</v>
      </c>
      <c r="G174" s="189" t="s">
        <v>777</v>
      </c>
      <c r="H174" s="190" t="s">
        <v>556</v>
      </c>
      <c r="I174" s="190" t="s">
        <v>492</v>
      </c>
      <c r="J174" s="190" t="s">
        <v>481</v>
      </c>
    </row>
    <row r="175" spans="1:10" s="189" customFormat="1" hidden="1" x14ac:dyDescent="0.25">
      <c r="A175" s="195">
        <v>43965</v>
      </c>
      <c r="B175" s="116">
        <v>0.70138888888888884</v>
      </c>
      <c r="C175" s="193">
        <v>0.74305555555555547</v>
      </c>
      <c r="D175" s="194">
        <f t="shared" si="3"/>
        <v>59.999999999999943</v>
      </c>
      <c r="E175" s="189" t="s">
        <v>2362</v>
      </c>
      <c r="F175" s="190">
        <v>1</v>
      </c>
      <c r="G175" s="189" t="s">
        <v>955</v>
      </c>
      <c r="H175" s="190"/>
      <c r="I175" s="190"/>
      <c r="J175" s="190"/>
    </row>
    <row r="176" spans="1:10" s="189" customFormat="1" ht="30" hidden="1" x14ac:dyDescent="0.25">
      <c r="A176" s="195">
        <v>43965</v>
      </c>
      <c r="B176" s="116">
        <v>0.33333333333333331</v>
      </c>
      <c r="C176" s="193">
        <v>0.5625</v>
      </c>
      <c r="D176" s="194">
        <f t="shared" ref="D176:D182" si="5">(IF(C176&gt;B176, C176-B176, 1-B176+C176))*24*60</f>
        <v>330</v>
      </c>
      <c r="E176" s="189" t="s">
        <v>2363</v>
      </c>
      <c r="F176" s="190"/>
      <c r="G176" s="189" t="s">
        <v>2364</v>
      </c>
      <c r="H176" s="190" t="s">
        <v>479</v>
      </c>
      <c r="I176" s="190" t="s">
        <v>480</v>
      </c>
      <c r="J176" s="190" t="s">
        <v>481</v>
      </c>
    </row>
    <row r="177" spans="1:11" s="189" customFormat="1" hidden="1" x14ac:dyDescent="0.25">
      <c r="A177" s="195">
        <v>43965</v>
      </c>
      <c r="B177" s="116">
        <v>0.66666666666666663</v>
      </c>
      <c r="C177" s="193">
        <v>0.6875</v>
      </c>
      <c r="D177" s="194">
        <f t="shared" si="5"/>
        <v>30.000000000000053</v>
      </c>
      <c r="E177" s="189" t="s">
        <v>2365</v>
      </c>
      <c r="F177" s="190"/>
      <c r="G177" s="189" t="s">
        <v>596</v>
      </c>
      <c r="H177" s="190" t="s">
        <v>498</v>
      </c>
      <c r="I177" s="190" t="s">
        <v>504</v>
      </c>
      <c r="J177" s="190" t="s">
        <v>481</v>
      </c>
    </row>
    <row r="178" spans="1:11" s="189" customFormat="1" hidden="1" x14ac:dyDescent="0.25">
      <c r="A178" s="195">
        <v>43965</v>
      </c>
      <c r="B178" s="116">
        <v>0.6875</v>
      </c>
      <c r="C178" s="193">
        <v>0.79166666666666663</v>
      </c>
      <c r="D178" s="194">
        <f t="shared" si="5"/>
        <v>149.99999999999994</v>
      </c>
      <c r="E178" s="189" t="s">
        <v>2366</v>
      </c>
      <c r="F178" s="190"/>
      <c r="G178" s="189" t="s">
        <v>2367</v>
      </c>
      <c r="H178" s="190" t="s">
        <v>498</v>
      </c>
      <c r="I178" s="190" t="s">
        <v>498</v>
      </c>
      <c r="J178" s="190" t="s">
        <v>481</v>
      </c>
    </row>
    <row r="179" spans="1:11" s="189" customFormat="1" x14ac:dyDescent="0.25">
      <c r="A179" s="195">
        <v>43965</v>
      </c>
      <c r="B179" s="116">
        <v>0.41666666666666669</v>
      </c>
      <c r="C179" s="193">
        <v>0.54166666666666663</v>
      </c>
      <c r="D179" s="194">
        <f t="shared" si="5"/>
        <v>179.99999999999991</v>
      </c>
      <c r="E179" s="189" t="s">
        <v>2368</v>
      </c>
      <c r="F179" s="190"/>
      <c r="G179" s="189" t="s">
        <v>2369</v>
      </c>
      <c r="H179" s="190" t="s">
        <v>507</v>
      </c>
      <c r="I179" s="190" t="s">
        <v>633</v>
      </c>
      <c r="J179" s="190" t="s">
        <v>481</v>
      </c>
    </row>
    <row r="180" spans="1:11" s="189" customFormat="1" hidden="1" x14ac:dyDescent="0.25">
      <c r="A180" s="195">
        <v>43965</v>
      </c>
      <c r="B180" s="116">
        <v>0.88541666666666663</v>
      </c>
      <c r="C180" s="193">
        <v>0.91666666666666663</v>
      </c>
      <c r="D180" s="194">
        <f t="shared" si="5"/>
        <v>45</v>
      </c>
      <c r="E180" s="189" t="s">
        <v>2370</v>
      </c>
      <c r="F180" s="190"/>
      <c r="G180" s="189" t="s">
        <v>2347</v>
      </c>
      <c r="H180" s="190" t="s">
        <v>484</v>
      </c>
      <c r="I180" s="190" t="s">
        <v>480</v>
      </c>
      <c r="J180" s="190" t="s">
        <v>481</v>
      </c>
      <c r="K180" s="267"/>
    </row>
    <row r="181" spans="1:11" s="189" customFormat="1" hidden="1" x14ac:dyDescent="0.25">
      <c r="A181" s="195">
        <v>43965</v>
      </c>
      <c r="B181" s="116">
        <v>0.91666666666666663</v>
      </c>
      <c r="C181" s="193">
        <v>0.94444444444444453</v>
      </c>
      <c r="D181" s="194">
        <f t="shared" si="5"/>
        <v>40.000000000000178</v>
      </c>
      <c r="E181" s="189" t="s">
        <v>2371</v>
      </c>
      <c r="F181" s="190">
        <v>1</v>
      </c>
      <c r="G181" s="189" t="s">
        <v>2347</v>
      </c>
      <c r="H181" s="190" t="s">
        <v>556</v>
      </c>
      <c r="I181" s="190" t="s">
        <v>480</v>
      </c>
      <c r="J181" s="190" t="s">
        <v>481</v>
      </c>
      <c r="K181" s="267"/>
    </row>
    <row r="182" spans="1:11" s="189" customFormat="1" hidden="1" x14ac:dyDescent="0.25">
      <c r="A182" s="195">
        <v>43965</v>
      </c>
      <c r="B182" s="116">
        <v>0.94444444444444453</v>
      </c>
      <c r="C182" s="193">
        <v>0.96527777777777779</v>
      </c>
      <c r="D182" s="194">
        <f t="shared" si="5"/>
        <v>29.999999999999893</v>
      </c>
      <c r="E182" s="189" t="s">
        <v>2372</v>
      </c>
      <c r="F182" s="190">
        <v>1</v>
      </c>
      <c r="G182" s="189" t="s">
        <v>2347</v>
      </c>
      <c r="H182" s="190" t="s">
        <v>479</v>
      </c>
      <c r="I182" s="190" t="s">
        <v>480</v>
      </c>
      <c r="J182" s="190" t="s">
        <v>481</v>
      </c>
    </row>
    <row r="183" spans="1:11" s="189" customFormat="1" ht="30" hidden="1" x14ac:dyDescent="0.25">
      <c r="A183" s="195">
        <v>43965</v>
      </c>
      <c r="B183" s="116">
        <v>0.13541666666666666</v>
      </c>
      <c r="C183" s="193">
        <v>0.17708333333333334</v>
      </c>
      <c r="D183" s="194">
        <f t="shared" ref="D183" si="6">(IF(C183&gt;B183, C183-B183, 1-B183+C183))*24*60</f>
        <v>60.000000000000028</v>
      </c>
      <c r="E183" s="189" t="s">
        <v>2373</v>
      </c>
      <c r="F183" s="190"/>
      <c r="G183" s="189" t="s">
        <v>2347</v>
      </c>
      <c r="H183" s="190" t="s">
        <v>507</v>
      </c>
      <c r="I183" s="190" t="s">
        <v>527</v>
      </c>
      <c r="J183" s="190" t="s">
        <v>427</v>
      </c>
    </row>
    <row r="184" spans="1:11" s="189" customFormat="1" hidden="1" x14ac:dyDescent="0.25">
      <c r="A184" s="195">
        <v>43966</v>
      </c>
      <c r="B184" s="116">
        <v>0.35416666666666669</v>
      </c>
      <c r="C184" s="193">
        <v>0.47916666666666669</v>
      </c>
      <c r="D184" s="194">
        <f t="shared" si="3"/>
        <v>180</v>
      </c>
      <c r="E184" s="189" t="s">
        <v>2374</v>
      </c>
      <c r="F184" s="190"/>
      <c r="G184" s="189" t="s">
        <v>2375</v>
      </c>
      <c r="H184" s="190" t="s">
        <v>556</v>
      </c>
      <c r="I184" s="190" t="s">
        <v>492</v>
      </c>
      <c r="J184" s="190" t="s">
        <v>481</v>
      </c>
    </row>
    <row r="185" spans="1:11" s="189" customFormat="1" hidden="1" x14ac:dyDescent="0.25">
      <c r="A185" s="195">
        <v>43966</v>
      </c>
      <c r="B185" s="116">
        <v>0.35416666666666669</v>
      </c>
      <c r="C185" s="193">
        <v>0.47916666666666669</v>
      </c>
      <c r="D185" s="194">
        <f t="shared" si="3"/>
        <v>180</v>
      </c>
      <c r="E185" s="189" t="s">
        <v>2376</v>
      </c>
      <c r="F185" s="190">
        <v>1</v>
      </c>
      <c r="G185" s="189" t="s">
        <v>486</v>
      </c>
      <c r="H185" s="190"/>
      <c r="I185" s="190"/>
      <c r="J185" s="190"/>
    </row>
    <row r="186" spans="1:11" s="189" customFormat="1" ht="30" hidden="1" x14ac:dyDescent="0.25">
      <c r="A186" s="195">
        <v>43966</v>
      </c>
      <c r="B186" s="116">
        <v>0.35416666666666669</v>
      </c>
      <c r="C186" s="193">
        <v>0.5</v>
      </c>
      <c r="D186" s="194">
        <f t="shared" si="3"/>
        <v>209.99999999999997</v>
      </c>
      <c r="E186" s="189" t="s">
        <v>2377</v>
      </c>
      <c r="F186" s="190"/>
      <c r="G186" s="189" t="s">
        <v>2378</v>
      </c>
      <c r="H186" s="190" t="s">
        <v>556</v>
      </c>
      <c r="I186" s="190" t="s">
        <v>492</v>
      </c>
      <c r="J186" s="190" t="s">
        <v>499</v>
      </c>
    </row>
    <row r="187" spans="1:11" s="189" customFormat="1" ht="30" hidden="1" x14ac:dyDescent="0.25">
      <c r="A187" s="195">
        <v>43966</v>
      </c>
      <c r="B187" s="116">
        <v>0.5</v>
      </c>
      <c r="C187" s="193">
        <v>0.60416666666666663</v>
      </c>
      <c r="D187" s="194">
        <f t="shared" si="3"/>
        <v>149.99999999999994</v>
      </c>
      <c r="E187" s="189" t="s">
        <v>691</v>
      </c>
      <c r="F187" s="190"/>
      <c r="G187" s="189" t="s">
        <v>2379</v>
      </c>
      <c r="H187" s="190" t="s">
        <v>556</v>
      </c>
      <c r="I187" s="190" t="s">
        <v>489</v>
      </c>
      <c r="J187" s="190" t="s">
        <v>499</v>
      </c>
    </row>
    <row r="188" spans="1:11" s="189" customFormat="1" hidden="1" x14ac:dyDescent="0.25">
      <c r="A188" s="195">
        <v>43966</v>
      </c>
      <c r="B188" s="116">
        <v>0.60416666666666663</v>
      </c>
      <c r="C188" s="193">
        <v>0.625</v>
      </c>
      <c r="D188" s="194">
        <f t="shared" si="3"/>
        <v>30.000000000000053</v>
      </c>
      <c r="E188" s="189" t="s">
        <v>2380</v>
      </c>
      <c r="F188" s="190"/>
      <c r="G188" s="189" t="s">
        <v>698</v>
      </c>
      <c r="H188" s="190" t="s">
        <v>484</v>
      </c>
      <c r="I188" s="190" t="s">
        <v>489</v>
      </c>
      <c r="J188" s="190" t="s">
        <v>481</v>
      </c>
    </row>
    <row r="189" spans="1:11" s="189" customFormat="1" hidden="1" x14ac:dyDescent="0.25">
      <c r="A189" s="195">
        <v>43966</v>
      </c>
      <c r="B189" s="116">
        <v>0.5</v>
      </c>
      <c r="C189" s="193">
        <v>0.72916666666666663</v>
      </c>
      <c r="D189" s="194">
        <f t="shared" si="3"/>
        <v>329.99999999999994</v>
      </c>
      <c r="E189" s="189" t="s">
        <v>2381</v>
      </c>
      <c r="F189" s="190"/>
      <c r="G189" s="189" t="s">
        <v>1762</v>
      </c>
      <c r="H189" s="190"/>
      <c r="I189" s="190"/>
      <c r="J189" s="190" t="s">
        <v>499</v>
      </c>
    </row>
    <row r="190" spans="1:11" s="189" customFormat="1" hidden="1" x14ac:dyDescent="0.25">
      <c r="A190" s="195">
        <v>43966</v>
      </c>
      <c r="B190" s="116">
        <v>0.45833333333333331</v>
      </c>
      <c r="C190" s="193">
        <v>0.5</v>
      </c>
      <c r="D190" s="194">
        <f t="shared" si="3"/>
        <v>60.000000000000028</v>
      </c>
      <c r="E190" s="189" t="s">
        <v>2382</v>
      </c>
      <c r="F190" s="190"/>
      <c r="G190" s="189" t="s">
        <v>625</v>
      </c>
      <c r="H190" s="190" t="s">
        <v>498</v>
      </c>
      <c r="I190" s="190" t="s">
        <v>498</v>
      </c>
      <c r="J190" s="190" t="s">
        <v>481</v>
      </c>
    </row>
    <row r="191" spans="1:11" s="189" customFormat="1" hidden="1" x14ac:dyDescent="0.25">
      <c r="A191" s="195">
        <v>43966</v>
      </c>
      <c r="B191" s="116">
        <v>0.5625</v>
      </c>
      <c r="C191" s="193">
        <v>0.58333333333333337</v>
      </c>
      <c r="D191" s="194">
        <f t="shared" si="3"/>
        <v>30.000000000000053</v>
      </c>
      <c r="E191" s="189" t="s">
        <v>2383</v>
      </c>
      <c r="F191" s="190"/>
      <c r="G191" s="189" t="s">
        <v>625</v>
      </c>
      <c r="H191" s="190" t="s">
        <v>498</v>
      </c>
      <c r="I191" s="190" t="s">
        <v>498</v>
      </c>
      <c r="J191" s="190" t="s">
        <v>481</v>
      </c>
    </row>
    <row r="192" spans="1:11" s="189" customFormat="1" hidden="1" x14ac:dyDescent="0.25">
      <c r="A192" s="195">
        <v>43966</v>
      </c>
      <c r="B192" s="116">
        <v>0.29166666666666669</v>
      </c>
      <c r="C192" s="193">
        <v>0.3125</v>
      </c>
      <c r="D192" s="194">
        <f t="shared" si="3"/>
        <v>29.999999999999972</v>
      </c>
      <c r="E192" s="189" t="s">
        <v>722</v>
      </c>
      <c r="F192" s="190"/>
      <c r="G192" s="189" t="s">
        <v>596</v>
      </c>
      <c r="H192" s="190" t="s">
        <v>498</v>
      </c>
      <c r="I192" s="190" t="s">
        <v>498</v>
      </c>
      <c r="J192" s="190" t="s">
        <v>481</v>
      </c>
    </row>
    <row r="193" spans="1:11" s="189" customFormat="1" hidden="1" x14ac:dyDescent="0.25">
      <c r="A193" s="195">
        <v>43966</v>
      </c>
      <c r="B193" s="116">
        <v>0.60416666666666663</v>
      </c>
      <c r="C193" s="193">
        <v>0.625</v>
      </c>
      <c r="D193" s="194">
        <f t="shared" si="3"/>
        <v>30.000000000000053</v>
      </c>
      <c r="E193" s="189" t="s">
        <v>2384</v>
      </c>
      <c r="F193" s="190"/>
      <c r="G193" s="189" t="s">
        <v>596</v>
      </c>
      <c r="H193" s="190" t="s">
        <v>498</v>
      </c>
      <c r="I193" s="190" t="s">
        <v>498</v>
      </c>
      <c r="J193" s="190" t="s">
        <v>481</v>
      </c>
    </row>
    <row r="194" spans="1:11" s="189" customFormat="1" ht="30" hidden="1" x14ac:dyDescent="0.25">
      <c r="A194" s="195">
        <v>43966</v>
      </c>
      <c r="B194" s="116">
        <v>0.41666666666666669</v>
      </c>
      <c r="C194" s="193">
        <v>0.64583333333333337</v>
      </c>
      <c r="D194" s="194">
        <f t="shared" si="3"/>
        <v>330</v>
      </c>
      <c r="E194" s="189" t="s">
        <v>2385</v>
      </c>
      <c r="F194" s="190"/>
      <c r="G194" s="189" t="s">
        <v>625</v>
      </c>
      <c r="H194" s="190" t="s">
        <v>498</v>
      </c>
      <c r="I194" s="190" t="s">
        <v>498</v>
      </c>
      <c r="J194" s="190" t="s">
        <v>481</v>
      </c>
    </row>
    <row r="195" spans="1:11" s="189" customFormat="1" ht="30" x14ac:dyDescent="0.25">
      <c r="A195" s="195">
        <v>43966</v>
      </c>
      <c r="B195" s="116">
        <v>0.33333333333333331</v>
      </c>
      <c r="C195" s="193">
        <v>0.625</v>
      </c>
      <c r="D195" s="194">
        <f t="shared" si="3"/>
        <v>420</v>
      </c>
      <c r="E195" s="189" t="s">
        <v>2386</v>
      </c>
      <c r="F195" s="190"/>
      <c r="G195" s="189" t="s">
        <v>1476</v>
      </c>
      <c r="H195" s="190" t="s">
        <v>507</v>
      </c>
      <c r="I195" s="190" t="s">
        <v>633</v>
      </c>
      <c r="J195" s="190" t="s">
        <v>481</v>
      </c>
    </row>
    <row r="196" spans="1:11" s="189" customFormat="1" hidden="1" x14ac:dyDescent="0.25">
      <c r="A196" s="195">
        <v>43966</v>
      </c>
      <c r="B196" s="116">
        <v>0.375</v>
      </c>
      <c r="C196" s="193">
        <v>0.41666666666666669</v>
      </c>
      <c r="D196" s="194">
        <f t="shared" si="3"/>
        <v>60.000000000000028</v>
      </c>
      <c r="E196" s="189" t="s">
        <v>2387</v>
      </c>
      <c r="F196" s="190"/>
      <c r="G196" s="189" t="s">
        <v>2388</v>
      </c>
      <c r="H196" s="190" t="s">
        <v>498</v>
      </c>
      <c r="I196" s="190" t="s">
        <v>498</v>
      </c>
      <c r="J196" s="190" t="s">
        <v>481</v>
      </c>
    </row>
    <row r="197" spans="1:11" s="189" customFormat="1" x14ac:dyDescent="0.25">
      <c r="A197" s="195">
        <v>43966</v>
      </c>
      <c r="B197" s="116">
        <v>0.66666666666666663</v>
      </c>
      <c r="C197" s="193">
        <v>0.78125</v>
      </c>
      <c r="D197" s="194">
        <f t="shared" si="3"/>
        <v>165.00000000000006</v>
      </c>
      <c r="E197" s="189" t="s">
        <v>2389</v>
      </c>
      <c r="F197" s="190"/>
      <c r="G197" s="189" t="s">
        <v>2390</v>
      </c>
      <c r="H197" s="190" t="s">
        <v>507</v>
      </c>
      <c r="I197" s="190" t="s">
        <v>633</v>
      </c>
      <c r="J197" s="190" t="s">
        <v>481</v>
      </c>
      <c r="K197" s="267"/>
    </row>
    <row r="198" spans="1:11" s="189" customFormat="1" hidden="1" x14ac:dyDescent="0.25">
      <c r="A198" s="195">
        <v>43966</v>
      </c>
      <c r="B198" s="116">
        <v>0.91666666666666663</v>
      </c>
      <c r="C198" s="193">
        <v>0.9375</v>
      </c>
      <c r="D198" s="194">
        <f t="shared" si="3"/>
        <v>30.000000000000053</v>
      </c>
      <c r="E198" s="189" t="s">
        <v>1409</v>
      </c>
      <c r="F198" s="190">
        <v>1</v>
      </c>
      <c r="G198" s="189" t="s">
        <v>2347</v>
      </c>
      <c r="H198" s="190" t="s">
        <v>498</v>
      </c>
      <c r="I198" s="190" t="s">
        <v>498</v>
      </c>
      <c r="J198" s="190" t="s">
        <v>481</v>
      </c>
    </row>
    <row r="199" spans="1:11" s="189" customFormat="1" hidden="1" x14ac:dyDescent="0.25">
      <c r="A199" s="195">
        <v>43966</v>
      </c>
      <c r="B199" s="116">
        <v>0</v>
      </c>
      <c r="C199" s="193">
        <v>2.0833333333333332E-2</v>
      </c>
      <c r="D199" s="194">
        <f t="shared" si="3"/>
        <v>30</v>
      </c>
      <c r="E199" s="189" t="s">
        <v>2391</v>
      </c>
      <c r="F199" s="190"/>
      <c r="G199" s="189" t="s">
        <v>2347</v>
      </c>
      <c r="H199" s="190" t="s">
        <v>498</v>
      </c>
      <c r="I199" s="190" t="s">
        <v>504</v>
      </c>
      <c r="J199" s="190" t="s">
        <v>481</v>
      </c>
    </row>
    <row r="200" spans="1:11" s="189" customFormat="1" hidden="1" x14ac:dyDescent="0.25">
      <c r="A200" s="195">
        <v>43967</v>
      </c>
      <c r="B200" s="116">
        <v>0.35416666666666669</v>
      </c>
      <c r="C200" s="193">
        <v>0.38541666666666669</v>
      </c>
      <c r="D200" s="194">
        <f t="shared" si="3"/>
        <v>45</v>
      </c>
      <c r="E200" s="189" t="s">
        <v>2392</v>
      </c>
      <c r="F200" s="190"/>
      <c r="G200" s="189" t="s">
        <v>698</v>
      </c>
      <c r="H200" s="190" t="s">
        <v>556</v>
      </c>
      <c r="I200" s="190" t="s">
        <v>492</v>
      </c>
      <c r="J200" s="190" t="s">
        <v>481</v>
      </c>
    </row>
    <row r="201" spans="1:11" s="189" customFormat="1" hidden="1" x14ac:dyDescent="0.25">
      <c r="A201" s="195">
        <v>43967</v>
      </c>
      <c r="B201" s="116">
        <v>0.38541666666666669</v>
      </c>
      <c r="C201" s="193">
        <v>0.40625</v>
      </c>
      <c r="D201" s="194">
        <f t="shared" si="3"/>
        <v>29.999999999999972</v>
      </c>
      <c r="E201" s="189" t="s">
        <v>2393</v>
      </c>
      <c r="F201" s="190"/>
      <c r="G201" s="189" t="s">
        <v>698</v>
      </c>
      <c r="H201" s="190" t="s">
        <v>495</v>
      </c>
      <c r="I201" s="190" t="s">
        <v>492</v>
      </c>
      <c r="J201" s="190" t="s">
        <v>481</v>
      </c>
    </row>
    <row r="202" spans="1:11" s="189" customFormat="1" hidden="1" x14ac:dyDescent="0.25">
      <c r="A202" s="195">
        <v>43967</v>
      </c>
      <c r="B202" s="116">
        <v>0.41666666666666669</v>
      </c>
      <c r="C202" s="193">
        <v>0.4375</v>
      </c>
      <c r="D202" s="194">
        <f t="shared" si="3"/>
        <v>29.999999999999972</v>
      </c>
      <c r="E202" s="189" t="s">
        <v>2132</v>
      </c>
      <c r="F202" s="190">
        <v>1</v>
      </c>
      <c r="G202" s="189" t="s">
        <v>698</v>
      </c>
      <c r="H202" s="190" t="s">
        <v>484</v>
      </c>
      <c r="I202" s="190" t="s">
        <v>489</v>
      </c>
      <c r="J202" s="190" t="s">
        <v>481</v>
      </c>
    </row>
    <row r="203" spans="1:11" s="189" customFormat="1" ht="30" hidden="1" x14ac:dyDescent="0.25">
      <c r="A203" s="195">
        <v>43967</v>
      </c>
      <c r="B203" s="116">
        <v>0.45833333333333331</v>
      </c>
      <c r="C203" s="193">
        <v>0.73958333333333337</v>
      </c>
      <c r="D203" s="194">
        <f t="shared" si="3"/>
        <v>405.00000000000011</v>
      </c>
      <c r="E203" s="189" t="s">
        <v>2394</v>
      </c>
      <c r="F203" s="190"/>
      <c r="G203" s="189" t="s">
        <v>2395</v>
      </c>
      <c r="H203" s="190" t="s">
        <v>479</v>
      </c>
      <c r="I203" s="190" t="s">
        <v>489</v>
      </c>
      <c r="J203" s="190" t="s">
        <v>481</v>
      </c>
    </row>
    <row r="204" spans="1:11" s="189" customFormat="1" hidden="1" x14ac:dyDescent="0.25">
      <c r="A204" s="195">
        <v>43967</v>
      </c>
      <c r="B204" s="116">
        <v>0.38541666666666669</v>
      </c>
      <c r="C204" s="193">
        <v>0.44097222222222227</v>
      </c>
      <c r="D204" s="194">
        <f t="shared" si="3"/>
        <v>80.000000000000028</v>
      </c>
      <c r="E204" s="189" t="s">
        <v>2396</v>
      </c>
      <c r="F204" s="190">
        <v>1</v>
      </c>
      <c r="G204" s="189" t="s">
        <v>596</v>
      </c>
      <c r="H204" s="190" t="s">
        <v>498</v>
      </c>
      <c r="I204" s="190" t="s">
        <v>498</v>
      </c>
      <c r="J204" s="190" t="s">
        <v>481</v>
      </c>
    </row>
    <row r="205" spans="1:11" s="189" customFormat="1" hidden="1" x14ac:dyDescent="0.25">
      <c r="A205" s="195">
        <v>43967</v>
      </c>
      <c r="B205" s="116">
        <v>0.47222222222222227</v>
      </c>
      <c r="C205" s="193">
        <v>0.5</v>
      </c>
      <c r="D205" s="194">
        <f t="shared" si="3"/>
        <v>39.999999999999936</v>
      </c>
      <c r="E205" s="189" t="s">
        <v>2397</v>
      </c>
      <c r="F205" s="190">
        <v>1</v>
      </c>
      <c r="G205" s="189" t="s">
        <v>941</v>
      </c>
      <c r="H205" s="190" t="s">
        <v>498</v>
      </c>
      <c r="I205" s="190" t="s">
        <v>498</v>
      </c>
      <c r="J205" s="190" t="s">
        <v>481</v>
      </c>
    </row>
    <row r="206" spans="1:11" s="189" customFormat="1" hidden="1" x14ac:dyDescent="0.25">
      <c r="A206" s="195">
        <v>43967</v>
      </c>
      <c r="B206" s="116">
        <v>0.5625</v>
      </c>
      <c r="C206" s="193">
        <v>0.58333333333333337</v>
      </c>
      <c r="D206" s="194">
        <f t="shared" si="3"/>
        <v>30.000000000000053</v>
      </c>
      <c r="E206" s="189" t="s">
        <v>2398</v>
      </c>
      <c r="F206" s="190">
        <v>1</v>
      </c>
      <c r="G206" s="189" t="s">
        <v>686</v>
      </c>
      <c r="H206" s="190" t="s">
        <v>498</v>
      </c>
      <c r="I206" s="190" t="s">
        <v>498</v>
      </c>
      <c r="J206" s="190" t="s">
        <v>481</v>
      </c>
    </row>
    <row r="207" spans="1:11" s="189" customFormat="1" x14ac:dyDescent="0.25">
      <c r="A207" s="195">
        <v>43967</v>
      </c>
      <c r="B207" s="116">
        <v>0.88541666666666663</v>
      </c>
      <c r="C207" s="193">
        <v>0.89583333333333337</v>
      </c>
      <c r="D207" s="194">
        <f t="shared" si="3"/>
        <v>15.000000000000107</v>
      </c>
      <c r="E207" s="189" t="s">
        <v>2399</v>
      </c>
      <c r="F207" s="190"/>
      <c r="G207" s="189" t="s">
        <v>2347</v>
      </c>
      <c r="H207" s="190" t="s">
        <v>507</v>
      </c>
      <c r="I207" s="190" t="s">
        <v>633</v>
      </c>
      <c r="J207" s="190" t="s">
        <v>481</v>
      </c>
    </row>
    <row r="208" spans="1:11" s="189" customFormat="1" x14ac:dyDescent="0.25">
      <c r="A208" s="195">
        <v>43967</v>
      </c>
      <c r="B208" s="116">
        <v>0.95138888888888884</v>
      </c>
      <c r="C208" s="193">
        <v>0.95833333333333337</v>
      </c>
      <c r="D208" s="194">
        <f t="shared" si="3"/>
        <v>10.000000000000124</v>
      </c>
      <c r="E208" s="189" t="s">
        <v>1177</v>
      </c>
      <c r="F208" s="190"/>
      <c r="G208" s="189" t="s">
        <v>2347</v>
      </c>
      <c r="H208" s="190" t="s">
        <v>507</v>
      </c>
      <c r="I208" s="190" t="s">
        <v>633</v>
      </c>
      <c r="J208" s="190" t="s">
        <v>481</v>
      </c>
    </row>
    <row r="209" spans="1:10" s="189" customFormat="1" hidden="1" x14ac:dyDescent="0.25">
      <c r="A209" s="195">
        <v>43967</v>
      </c>
      <c r="B209" s="116">
        <v>0.20138888888888887</v>
      </c>
      <c r="C209" s="193">
        <v>0.21527777777777779</v>
      </c>
      <c r="D209" s="194">
        <f t="shared" si="3"/>
        <v>20.00000000000005</v>
      </c>
      <c r="E209" s="189" t="s">
        <v>2400</v>
      </c>
      <c r="F209" s="190">
        <v>1</v>
      </c>
      <c r="G209" s="189" t="s">
        <v>2347</v>
      </c>
      <c r="H209" s="190" t="s">
        <v>498</v>
      </c>
      <c r="I209" s="190" t="s">
        <v>498</v>
      </c>
      <c r="J209" s="190" t="s">
        <v>481</v>
      </c>
    </row>
    <row r="210" spans="1:10" s="189" customFormat="1" hidden="1" x14ac:dyDescent="0.25">
      <c r="A210" s="195">
        <v>43967</v>
      </c>
      <c r="B210" s="116">
        <v>0.96875</v>
      </c>
      <c r="C210" s="193">
        <v>0.97569444444444453</v>
      </c>
      <c r="D210" s="194">
        <f t="shared" si="3"/>
        <v>10.000000000000124</v>
      </c>
      <c r="E210" s="189" t="s">
        <v>1026</v>
      </c>
      <c r="F210" s="190"/>
      <c r="G210" s="189" t="s">
        <v>2347</v>
      </c>
      <c r="H210" s="190" t="s">
        <v>507</v>
      </c>
      <c r="I210" s="190" t="s">
        <v>527</v>
      </c>
      <c r="J210" s="190" t="s">
        <v>481</v>
      </c>
    </row>
    <row r="211" spans="1:10" s="189" customFormat="1" ht="30" hidden="1" x14ac:dyDescent="0.25">
      <c r="A211" s="195">
        <v>43968</v>
      </c>
      <c r="B211" s="116">
        <v>0.35416666666666669</v>
      </c>
      <c r="C211" s="193">
        <v>0.52083333333333337</v>
      </c>
      <c r="D211" s="194">
        <f t="shared" si="3"/>
        <v>240</v>
      </c>
      <c r="E211" s="189" t="s">
        <v>2401</v>
      </c>
      <c r="F211" s="190"/>
      <c r="G211" s="189" t="s">
        <v>2402</v>
      </c>
      <c r="H211" s="190" t="s">
        <v>479</v>
      </c>
      <c r="I211" s="190" t="s">
        <v>489</v>
      </c>
      <c r="J211" s="190" t="s">
        <v>481</v>
      </c>
    </row>
    <row r="212" spans="1:10" s="189" customFormat="1" hidden="1" x14ac:dyDescent="0.25">
      <c r="A212" s="195">
        <v>43968</v>
      </c>
      <c r="B212" s="116">
        <v>0.52777777777777779</v>
      </c>
      <c r="C212" s="193">
        <v>0.55555555555555558</v>
      </c>
      <c r="D212" s="194">
        <f t="shared" si="3"/>
        <v>40.000000000000014</v>
      </c>
      <c r="E212" s="189" t="s">
        <v>2403</v>
      </c>
      <c r="F212" s="190">
        <v>1</v>
      </c>
      <c r="G212" s="189" t="s">
        <v>2404</v>
      </c>
      <c r="H212" s="190" t="s">
        <v>513</v>
      </c>
      <c r="I212" s="190" t="s">
        <v>620</v>
      </c>
      <c r="J212" s="190" t="s">
        <v>481</v>
      </c>
    </row>
    <row r="213" spans="1:10" s="189" customFormat="1" hidden="1" x14ac:dyDescent="0.25">
      <c r="A213" s="195">
        <v>43968</v>
      </c>
      <c r="B213" s="116">
        <v>0.55902777777777779</v>
      </c>
      <c r="C213" s="193">
        <v>0.56597222222222221</v>
      </c>
      <c r="D213" s="194">
        <f t="shared" si="3"/>
        <v>9.9999999999999645</v>
      </c>
      <c r="E213" s="189" t="s">
        <v>759</v>
      </c>
      <c r="F213" s="190"/>
      <c r="G213" s="189" t="s">
        <v>2404</v>
      </c>
      <c r="H213" s="190" t="s">
        <v>513</v>
      </c>
      <c r="I213" s="190" t="s">
        <v>550</v>
      </c>
      <c r="J213" s="190" t="s">
        <v>427</v>
      </c>
    </row>
    <row r="214" spans="1:10" s="189" customFormat="1" hidden="1" x14ac:dyDescent="0.25">
      <c r="A214" s="195">
        <v>43968</v>
      </c>
      <c r="B214" s="116">
        <v>0.5625</v>
      </c>
      <c r="C214" s="193">
        <v>0.57638888888888895</v>
      </c>
      <c r="D214" s="194">
        <f t="shared" si="3"/>
        <v>20.000000000000089</v>
      </c>
      <c r="E214" s="189" t="s">
        <v>2405</v>
      </c>
      <c r="F214" s="190">
        <v>1</v>
      </c>
      <c r="G214" s="189" t="s">
        <v>1288</v>
      </c>
      <c r="H214" s="190" t="s">
        <v>484</v>
      </c>
      <c r="I214" s="190" t="s">
        <v>492</v>
      </c>
      <c r="J214" s="190" t="s">
        <v>481</v>
      </c>
    </row>
    <row r="215" spans="1:10" s="189" customFormat="1" hidden="1" x14ac:dyDescent="0.25">
      <c r="A215" s="195">
        <v>43968</v>
      </c>
      <c r="B215" s="116">
        <v>0.63888888888888895</v>
      </c>
      <c r="C215" s="193">
        <v>0.65625</v>
      </c>
      <c r="D215" s="194">
        <f t="shared" si="3"/>
        <v>24.999999999999911</v>
      </c>
      <c r="E215" s="189" t="s">
        <v>2406</v>
      </c>
      <c r="F215" s="190">
        <v>1</v>
      </c>
      <c r="G215" s="189" t="s">
        <v>2407</v>
      </c>
      <c r="H215" s="190" t="s">
        <v>484</v>
      </c>
      <c r="I215" s="190" t="s">
        <v>492</v>
      </c>
      <c r="J215" s="190" t="s">
        <v>481</v>
      </c>
    </row>
    <row r="216" spans="1:10" s="189" customFormat="1" hidden="1" x14ac:dyDescent="0.25">
      <c r="A216" s="195">
        <v>43968</v>
      </c>
      <c r="B216" s="116">
        <v>0.66666666666666663</v>
      </c>
      <c r="C216" s="193">
        <v>0.67361111111111116</v>
      </c>
      <c r="D216" s="194">
        <f t="shared" ref="D216:D222" si="7">(IF(C216&gt;B216, C216-B216, 1-B216+C216))*24*60</f>
        <v>10.000000000000124</v>
      </c>
      <c r="E216" s="189" t="s">
        <v>2408</v>
      </c>
      <c r="F216" s="190">
        <v>1</v>
      </c>
      <c r="G216" s="189" t="s">
        <v>640</v>
      </c>
      <c r="H216" s="190" t="s">
        <v>507</v>
      </c>
      <c r="I216" s="190" t="s">
        <v>633</v>
      </c>
      <c r="J216" s="190" t="s">
        <v>427</v>
      </c>
    </row>
    <row r="217" spans="1:10" s="189" customFormat="1" hidden="1" x14ac:dyDescent="0.25">
      <c r="A217" s="195">
        <v>43968</v>
      </c>
      <c r="B217" s="116">
        <v>0.375</v>
      </c>
      <c r="C217" s="193">
        <v>0.3888888888888889</v>
      </c>
      <c r="D217" s="194">
        <f t="shared" si="7"/>
        <v>20.000000000000007</v>
      </c>
      <c r="E217" s="189" t="s">
        <v>2409</v>
      </c>
      <c r="F217" s="190"/>
      <c r="G217" s="189" t="s">
        <v>596</v>
      </c>
      <c r="H217" s="190" t="s">
        <v>507</v>
      </c>
      <c r="I217" s="190" t="s">
        <v>633</v>
      </c>
      <c r="J217" s="190" t="s">
        <v>427</v>
      </c>
    </row>
    <row r="218" spans="1:10" s="189" customFormat="1" hidden="1" x14ac:dyDescent="0.25">
      <c r="A218" s="195">
        <v>43968</v>
      </c>
      <c r="B218" s="116">
        <v>0.34027777777777773</v>
      </c>
      <c r="C218" s="193">
        <v>0.375</v>
      </c>
      <c r="D218" s="194">
        <f t="shared" si="7"/>
        <v>50.000000000000064</v>
      </c>
      <c r="E218" s="189" t="s">
        <v>2410</v>
      </c>
      <c r="F218" s="190"/>
      <c r="G218" s="189" t="s">
        <v>625</v>
      </c>
      <c r="H218" s="190" t="s">
        <v>498</v>
      </c>
      <c r="I218" s="190" t="s">
        <v>498</v>
      </c>
      <c r="J218" s="190" t="s">
        <v>481</v>
      </c>
    </row>
    <row r="219" spans="1:10" s="189" customFormat="1" hidden="1" x14ac:dyDescent="0.25">
      <c r="A219" s="195">
        <v>43968</v>
      </c>
      <c r="B219" s="116">
        <v>0.45833333333333331</v>
      </c>
      <c r="C219" s="193">
        <v>0.47916666666666669</v>
      </c>
      <c r="D219" s="194">
        <f t="shared" si="7"/>
        <v>30.000000000000053</v>
      </c>
      <c r="E219" s="189" t="s">
        <v>2411</v>
      </c>
      <c r="F219" s="190"/>
      <c r="G219" s="189" t="s">
        <v>625</v>
      </c>
      <c r="H219" s="190" t="s">
        <v>498</v>
      </c>
      <c r="I219" s="190" t="s">
        <v>498</v>
      </c>
      <c r="J219" s="190" t="s">
        <v>481</v>
      </c>
    </row>
    <row r="220" spans="1:10" s="189" customFormat="1" hidden="1" x14ac:dyDescent="0.25">
      <c r="A220" s="195">
        <v>43968</v>
      </c>
      <c r="B220" s="116">
        <v>0.38541666666666669</v>
      </c>
      <c r="C220" s="193">
        <v>0.67708333333333337</v>
      </c>
      <c r="D220" s="194">
        <f t="shared" si="7"/>
        <v>420</v>
      </c>
      <c r="E220" s="189" t="s">
        <v>2412</v>
      </c>
      <c r="F220" s="190"/>
      <c r="G220" s="189" t="s">
        <v>941</v>
      </c>
      <c r="H220" s="190" t="s">
        <v>498</v>
      </c>
      <c r="I220" s="190" t="s">
        <v>641</v>
      </c>
      <c r="J220" s="190" t="s">
        <v>481</v>
      </c>
    </row>
    <row r="221" spans="1:10" s="189" customFormat="1" hidden="1" x14ac:dyDescent="0.25">
      <c r="A221" s="195">
        <v>43968</v>
      </c>
      <c r="B221" s="116">
        <v>0.63194444444444442</v>
      </c>
      <c r="C221" s="193">
        <v>0.65277777777777779</v>
      </c>
      <c r="D221" s="194">
        <f t="shared" si="7"/>
        <v>30.000000000000053</v>
      </c>
      <c r="E221" s="189" t="s">
        <v>2413</v>
      </c>
      <c r="F221" s="190">
        <v>1</v>
      </c>
      <c r="G221" s="189" t="s">
        <v>596</v>
      </c>
      <c r="H221" s="190" t="s">
        <v>498</v>
      </c>
      <c r="I221" s="190" t="s">
        <v>498</v>
      </c>
      <c r="J221" s="190" t="s">
        <v>481</v>
      </c>
    </row>
    <row r="222" spans="1:10" s="189" customFormat="1" ht="30" hidden="1" x14ac:dyDescent="0.25">
      <c r="A222" s="195">
        <v>43968</v>
      </c>
      <c r="B222" s="116">
        <v>0.70833333333333337</v>
      </c>
      <c r="C222" s="193">
        <v>0.72916666666666663</v>
      </c>
      <c r="D222" s="194">
        <f t="shared" si="7"/>
        <v>29.999999999999893</v>
      </c>
      <c r="E222" s="189" t="s">
        <v>2414</v>
      </c>
      <c r="F222" s="190"/>
      <c r="G222" s="189" t="s">
        <v>2415</v>
      </c>
      <c r="H222" s="190" t="s">
        <v>498</v>
      </c>
      <c r="I222" s="190" t="s">
        <v>498</v>
      </c>
      <c r="J222" s="190" t="s">
        <v>481</v>
      </c>
    </row>
    <row r="223" spans="1:10" s="189" customFormat="1" hidden="1" x14ac:dyDescent="0.25">
      <c r="A223" s="195">
        <v>43968</v>
      </c>
      <c r="B223" s="116">
        <v>0.92708333333333337</v>
      </c>
      <c r="C223" s="193">
        <v>0.94791666666666663</v>
      </c>
      <c r="D223" s="194">
        <f t="shared" si="3"/>
        <v>29.999999999999893</v>
      </c>
      <c r="E223" s="189" t="s">
        <v>2416</v>
      </c>
      <c r="F223" s="190"/>
      <c r="G223" s="189" t="s">
        <v>2347</v>
      </c>
      <c r="H223" s="190" t="s">
        <v>507</v>
      </c>
      <c r="I223" s="190" t="s">
        <v>633</v>
      </c>
      <c r="J223" s="190" t="s">
        <v>427</v>
      </c>
    </row>
    <row r="224" spans="1:10" s="189" customFormat="1" hidden="1" x14ac:dyDescent="0.25">
      <c r="A224" s="195">
        <v>43968</v>
      </c>
      <c r="B224" s="116">
        <v>0.14583333333333334</v>
      </c>
      <c r="C224" s="193">
        <v>0.16666666666666666</v>
      </c>
      <c r="D224" s="194">
        <f t="shared" si="3"/>
        <v>29.999999999999972</v>
      </c>
      <c r="E224" s="189" t="s">
        <v>2417</v>
      </c>
      <c r="F224" s="190">
        <v>1</v>
      </c>
      <c r="G224" s="189" t="s">
        <v>2347</v>
      </c>
      <c r="H224" s="190" t="s">
        <v>498</v>
      </c>
      <c r="I224" s="190" t="s">
        <v>504</v>
      </c>
      <c r="J224" s="190" t="s">
        <v>481</v>
      </c>
    </row>
    <row r="225" spans="1:11" s="189" customFormat="1" hidden="1" x14ac:dyDescent="0.25">
      <c r="A225" s="195">
        <v>43968</v>
      </c>
      <c r="B225" s="116">
        <v>0.10416666666666667</v>
      </c>
      <c r="C225" s="193">
        <v>0.11805555555555557</v>
      </c>
      <c r="D225" s="194">
        <f t="shared" si="3"/>
        <v>20.000000000000007</v>
      </c>
      <c r="E225" s="189" t="s">
        <v>2418</v>
      </c>
      <c r="F225" s="190"/>
      <c r="G225" s="189" t="s">
        <v>2347</v>
      </c>
      <c r="H225" s="190" t="s">
        <v>479</v>
      </c>
      <c r="I225" s="190" t="s">
        <v>489</v>
      </c>
      <c r="J225" s="190" t="s">
        <v>481</v>
      </c>
    </row>
    <row r="226" spans="1:11" s="189" customFormat="1" hidden="1" x14ac:dyDescent="0.25">
      <c r="A226" s="195">
        <v>43968</v>
      </c>
      <c r="B226" s="116">
        <v>0.92013888888888884</v>
      </c>
      <c r="C226" s="193">
        <v>0.93055555555555547</v>
      </c>
      <c r="D226" s="194">
        <f t="shared" si="3"/>
        <v>14.999999999999947</v>
      </c>
      <c r="E226" s="189" t="s">
        <v>2419</v>
      </c>
      <c r="F226" s="190"/>
      <c r="G226" s="189" t="s">
        <v>2347</v>
      </c>
      <c r="H226" s="190" t="s">
        <v>513</v>
      </c>
      <c r="I226" s="190" t="s">
        <v>550</v>
      </c>
      <c r="J226" s="190" t="s">
        <v>427</v>
      </c>
    </row>
    <row r="227" spans="1:11" s="189" customFormat="1" hidden="1" x14ac:dyDescent="0.25">
      <c r="A227" s="195">
        <v>43968</v>
      </c>
      <c r="B227" s="116">
        <v>0.96875</v>
      </c>
      <c r="C227" s="193">
        <v>0.98958333333333337</v>
      </c>
      <c r="D227" s="194">
        <f t="shared" si="3"/>
        <v>30.000000000000053</v>
      </c>
      <c r="E227" s="189" t="s">
        <v>2406</v>
      </c>
      <c r="F227" s="190">
        <v>1</v>
      </c>
      <c r="G227" s="189" t="s">
        <v>2347</v>
      </c>
      <c r="H227" s="190" t="s">
        <v>484</v>
      </c>
      <c r="I227" s="190" t="s">
        <v>492</v>
      </c>
      <c r="J227" s="190" t="s">
        <v>481</v>
      </c>
    </row>
    <row r="228" spans="1:11" s="189" customFormat="1" hidden="1" x14ac:dyDescent="0.25">
      <c r="A228" s="195">
        <v>43969</v>
      </c>
      <c r="B228" s="116">
        <v>0.35416666666666669</v>
      </c>
      <c r="C228" s="193">
        <v>0.36805555555555558</v>
      </c>
      <c r="D228" s="194">
        <f t="shared" si="3"/>
        <v>20.000000000000007</v>
      </c>
      <c r="E228" s="189" t="s">
        <v>2406</v>
      </c>
      <c r="F228" s="190">
        <v>1</v>
      </c>
      <c r="G228" s="189" t="s">
        <v>2407</v>
      </c>
      <c r="H228" s="190" t="s">
        <v>484</v>
      </c>
      <c r="I228" s="190" t="s">
        <v>492</v>
      </c>
      <c r="J228" s="190" t="s">
        <v>481</v>
      </c>
    </row>
    <row r="229" spans="1:11" s="189" customFormat="1" hidden="1" x14ac:dyDescent="0.25">
      <c r="A229" s="195">
        <v>43969</v>
      </c>
      <c r="B229" s="116">
        <v>0.52083333333333337</v>
      </c>
      <c r="C229" s="193">
        <v>0.53472222222222221</v>
      </c>
      <c r="D229" s="194">
        <f t="shared" si="3"/>
        <v>19.999999999999929</v>
      </c>
      <c r="E229" s="189" t="s">
        <v>2420</v>
      </c>
      <c r="F229" s="190">
        <v>1</v>
      </c>
      <c r="G229" s="189" t="s">
        <v>876</v>
      </c>
      <c r="H229" s="190" t="s">
        <v>556</v>
      </c>
      <c r="I229" s="190" t="s">
        <v>492</v>
      </c>
      <c r="J229" s="190" t="s">
        <v>427</v>
      </c>
    </row>
    <row r="230" spans="1:11" s="189" customFormat="1" hidden="1" x14ac:dyDescent="0.25">
      <c r="A230" s="195">
        <v>43969</v>
      </c>
      <c r="B230" s="116">
        <v>0.64583333333333337</v>
      </c>
      <c r="C230" s="193">
        <v>0.65972222222222221</v>
      </c>
      <c r="D230" s="194">
        <f t="shared" si="3"/>
        <v>19.999999999999929</v>
      </c>
      <c r="E230" s="189" t="s">
        <v>2421</v>
      </c>
      <c r="F230" s="190">
        <v>1</v>
      </c>
      <c r="G230" s="189" t="s">
        <v>2407</v>
      </c>
      <c r="H230" s="190" t="s">
        <v>513</v>
      </c>
      <c r="I230" s="190" t="s">
        <v>514</v>
      </c>
      <c r="J230" s="190" t="s">
        <v>481</v>
      </c>
    </row>
    <row r="231" spans="1:11" s="189" customFormat="1" hidden="1" x14ac:dyDescent="0.25">
      <c r="A231" s="195">
        <v>43969</v>
      </c>
      <c r="B231" s="116">
        <v>4.1666666666666664E-2</v>
      </c>
      <c r="C231" s="193">
        <v>6.25E-2</v>
      </c>
      <c r="D231" s="194">
        <f t="shared" ref="D231:D237" si="8">(IF(C231&gt;B231, C231-B231, 1-B231+C231))*24*60</f>
        <v>30</v>
      </c>
      <c r="E231" s="189" t="s">
        <v>2400</v>
      </c>
      <c r="F231" s="190">
        <v>1</v>
      </c>
      <c r="G231" s="189" t="s">
        <v>2331</v>
      </c>
      <c r="H231" s="190" t="s">
        <v>498</v>
      </c>
      <c r="I231" s="190" t="s">
        <v>504</v>
      </c>
      <c r="J231" s="190" t="s">
        <v>481</v>
      </c>
    </row>
    <row r="232" spans="1:11" s="189" customFormat="1" x14ac:dyDescent="0.25">
      <c r="A232" s="195">
        <v>43969</v>
      </c>
      <c r="B232" s="116">
        <v>0.29166666666666669</v>
      </c>
      <c r="C232" s="193">
        <v>0.33333333333333331</v>
      </c>
      <c r="D232" s="194">
        <f t="shared" si="8"/>
        <v>59.999999999999943</v>
      </c>
      <c r="E232" s="189" t="s">
        <v>2422</v>
      </c>
      <c r="F232" s="190"/>
      <c r="G232" s="189" t="s">
        <v>596</v>
      </c>
      <c r="H232" s="190" t="s">
        <v>507</v>
      </c>
      <c r="I232" s="190" t="s">
        <v>633</v>
      </c>
      <c r="J232" s="190" t="s">
        <v>481</v>
      </c>
    </row>
    <row r="233" spans="1:11" s="189" customFormat="1" hidden="1" x14ac:dyDescent="0.25">
      <c r="A233" s="195">
        <v>43969</v>
      </c>
      <c r="B233" s="116">
        <v>0.4375</v>
      </c>
      <c r="C233" s="193">
        <v>0.44791666666666669</v>
      </c>
      <c r="D233" s="194">
        <f t="shared" si="8"/>
        <v>15.000000000000027</v>
      </c>
      <c r="E233" s="189" t="s">
        <v>2423</v>
      </c>
      <c r="F233" s="190"/>
      <c r="G233" s="189" t="s">
        <v>596</v>
      </c>
      <c r="H233" s="190" t="s">
        <v>507</v>
      </c>
      <c r="I233" s="190" t="s">
        <v>527</v>
      </c>
      <c r="J233" s="190" t="s">
        <v>481</v>
      </c>
    </row>
    <row r="234" spans="1:11" s="189" customFormat="1" hidden="1" x14ac:dyDescent="0.25">
      <c r="A234" s="195">
        <v>43969</v>
      </c>
      <c r="B234" s="116">
        <v>0.35416666666666669</v>
      </c>
      <c r="C234" s="193">
        <v>0.5</v>
      </c>
      <c r="D234" s="194">
        <f t="shared" si="8"/>
        <v>209.99999999999997</v>
      </c>
      <c r="E234" s="189" t="s">
        <v>2424</v>
      </c>
      <c r="F234" s="190"/>
      <c r="G234" s="189" t="s">
        <v>941</v>
      </c>
      <c r="H234" s="190" t="s">
        <v>498</v>
      </c>
      <c r="I234" s="190" t="s">
        <v>641</v>
      </c>
      <c r="J234" s="190" t="s">
        <v>481</v>
      </c>
    </row>
    <row r="235" spans="1:11" s="189" customFormat="1" hidden="1" x14ac:dyDescent="0.25">
      <c r="A235" s="195">
        <v>43969</v>
      </c>
      <c r="B235" s="116">
        <v>0.54166666666666663</v>
      </c>
      <c r="C235" s="193">
        <v>0.5625</v>
      </c>
      <c r="D235" s="194">
        <f t="shared" si="8"/>
        <v>30.000000000000053</v>
      </c>
      <c r="E235" s="189" t="s">
        <v>2425</v>
      </c>
      <c r="F235" s="190">
        <v>1</v>
      </c>
      <c r="G235" s="189" t="s">
        <v>1041</v>
      </c>
      <c r="H235" s="190" t="s">
        <v>498</v>
      </c>
      <c r="I235" s="190" t="s">
        <v>504</v>
      </c>
      <c r="J235" s="190" t="s">
        <v>481</v>
      </c>
    </row>
    <row r="236" spans="1:11" s="189" customFormat="1" hidden="1" x14ac:dyDescent="0.25">
      <c r="A236" s="195">
        <v>43969</v>
      </c>
      <c r="B236" s="116">
        <v>0.60416666666666663</v>
      </c>
      <c r="C236" s="193">
        <v>0.61458333333333337</v>
      </c>
      <c r="D236" s="194">
        <f t="shared" si="8"/>
        <v>15.000000000000107</v>
      </c>
      <c r="E236" s="189" t="s">
        <v>2426</v>
      </c>
      <c r="F236" s="190"/>
      <c r="G236" s="189" t="s">
        <v>596</v>
      </c>
      <c r="H236" s="190" t="s">
        <v>513</v>
      </c>
      <c r="I236" s="190" t="s">
        <v>550</v>
      </c>
      <c r="J236" s="190" t="s">
        <v>481</v>
      </c>
    </row>
    <row r="237" spans="1:11" s="189" customFormat="1" x14ac:dyDescent="0.25">
      <c r="A237" s="195">
        <v>43969</v>
      </c>
      <c r="B237" s="116">
        <v>0.60416666666666663</v>
      </c>
      <c r="C237" s="193">
        <v>0.71527777777777779</v>
      </c>
      <c r="D237" s="194">
        <f t="shared" si="8"/>
        <v>160.00000000000006</v>
      </c>
      <c r="E237" s="267" t="s">
        <v>2427</v>
      </c>
      <c r="F237" s="190"/>
      <c r="G237" s="189" t="s">
        <v>850</v>
      </c>
      <c r="H237" s="190" t="s">
        <v>507</v>
      </c>
      <c r="I237" s="190" t="s">
        <v>633</v>
      </c>
      <c r="J237" s="190" t="s">
        <v>481</v>
      </c>
      <c r="K237" s="357"/>
    </row>
    <row r="238" spans="1:11" s="189" customFormat="1" ht="30" hidden="1" x14ac:dyDescent="0.25">
      <c r="A238" s="195">
        <v>43969</v>
      </c>
      <c r="B238" s="116">
        <v>0.84027777777777779</v>
      </c>
      <c r="C238" s="193">
        <v>0.89583333333333337</v>
      </c>
      <c r="D238" s="194">
        <f t="shared" si="3"/>
        <v>80.000000000000028</v>
      </c>
      <c r="E238" s="189" t="s">
        <v>2428</v>
      </c>
      <c r="F238" s="190"/>
      <c r="G238" s="189" t="s">
        <v>2331</v>
      </c>
      <c r="H238" s="190" t="s">
        <v>507</v>
      </c>
      <c r="I238" s="190" t="s">
        <v>570</v>
      </c>
      <c r="J238" s="190" t="s">
        <v>481</v>
      </c>
    </row>
    <row r="239" spans="1:11" s="189" customFormat="1" hidden="1" x14ac:dyDescent="0.25">
      <c r="A239" s="195">
        <v>43969</v>
      </c>
      <c r="B239" s="116">
        <v>0.14583333333333334</v>
      </c>
      <c r="C239" s="193">
        <v>0.16666666666666666</v>
      </c>
      <c r="D239" s="194">
        <f t="shared" si="3"/>
        <v>29.999999999999972</v>
      </c>
      <c r="E239" s="189" t="s">
        <v>2429</v>
      </c>
      <c r="F239" s="190"/>
      <c r="G239" s="189" t="s">
        <v>2331</v>
      </c>
      <c r="H239" s="190" t="s">
        <v>556</v>
      </c>
      <c r="I239" s="190" t="s">
        <v>489</v>
      </c>
      <c r="J239" s="190" t="s">
        <v>481</v>
      </c>
    </row>
    <row r="240" spans="1:11" s="189" customFormat="1" hidden="1" x14ac:dyDescent="0.25">
      <c r="A240" s="195">
        <v>43970</v>
      </c>
      <c r="B240" s="116">
        <v>0.375</v>
      </c>
      <c r="C240" s="193">
        <v>0.38541666666666669</v>
      </c>
      <c r="D240" s="194">
        <f t="shared" si="3"/>
        <v>15.000000000000027</v>
      </c>
      <c r="E240" s="189" t="s">
        <v>2430</v>
      </c>
      <c r="F240" s="190"/>
      <c r="G240" s="189" t="s">
        <v>1215</v>
      </c>
      <c r="H240" s="190" t="s">
        <v>484</v>
      </c>
      <c r="I240" s="190" t="s">
        <v>480</v>
      </c>
      <c r="J240" s="190" t="s">
        <v>481</v>
      </c>
    </row>
    <row r="241" spans="1:10" s="189" customFormat="1" hidden="1" x14ac:dyDescent="0.25">
      <c r="A241" s="195">
        <v>43970</v>
      </c>
      <c r="B241" s="116">
        <v>0.3888888888888889</v>
      </c>
      <c r="C241" s="193">
        <v>0.39930555555555558</v>
      </c>
      <c r="D241" s="194">
        <f t="shared" si="3"/>
        <v>15.000000000000027</v>
      </c>
      <c r="E241" s="189" t="s">
        <v>2431</v>
      </c>
      <c r="F241" s="190">
        <v>1</v>
      </c>
      <c r="G241" s="189" t="s">
        <v>2432</v>
      </c>
      <c r="H241" s="190" t="s">
        <v>484</v>
      </c>
      <c r="I241" s="190" t="s">
        <v>480</v>
      </c>
      <c r="J241" s="190" t="s">
        <v>481</v>
      </c>
    </row>
    <row r="242" spans="1:10" s="189" customFormat="1" hidden="1" x14ac:dyDescent="0.25">
      <c r="A242" s="195">
        <v>43970</v>
      </c>
      <c r="B242" s="116">
        <v>0.45833333333333331</v>
      </c>
      <c r="C242" s="193">
        <v>0.47222222222222227</v>
      </c>
      <c r="D242" s="194">
        <f t="shared" si="3"/>
        <v>20.000000000000089</v>
      </c>
      <c r="E242" s="189" t="s">
        <v>2433</v>
      </c>
      <c r="F242" s="190">
        <v>1</v>
      </c>
      <c r="G242" s="189" t="s">
        <v>876</v>
      </c>
      <c r="H242" s="190" t="s">
        <v>484</v>
      </c>
      <c r="I242" s="190" t="s">
        <v>480</v>
      </c>
      <c r="J242" s="190" t="s">
        <v>481</v>
      </c>
    </row>
    <row r="243" spans="1:10" s="189" customFormat="1" hidden="1" x14ac:dyDescent="0.25">
      <c r="A243" s="195">
        <v>43970</v>
      </c>
      <c r="B243" s="116">
        <v>0.44791666666666669</v>
      </c>
      <c r="C243" s="193">
        <v>0.45833333333333331</v>
      </c>
      <c r="D243" s="194">
        <f t="shared" si="3"/>
        <v>14.999999999999947</v>
      </c>
      <c r="E243" s="189" t="s">
        <v>2434</v>
      </c>
      <c r="F243" s="190"/>
      <c r="G243" s="189" t="s">
        <v>518</v>
      </c>
      <c r="H243" s="190" t="s">
        <v>484</v>
      </c>
      <c r="I243" s="190" t="s">
        <v>480</v>
      </c>
      <c r="J243" s="190" t="s">
        <v>481</v>
      </c>
    </row>
    <row r="244" spans="1:10" s="189" customFormat="1" hidden="1" x14ac:dyDescent="0.25">
      <c r="A244" s="195">
        <v>43970</v>
      </c>
      <c r="B244" s="116">
        <v>0.52430555555555558</v>
      </c>
      <c r="C244" s="193">
        <v>0.54166666666666663</v>
      </c>
      <c r="D244" s="194">
        <f t="shared" si="3"/>
        <v>24.999999999999911</v>
      </c>
      <c r="E244" s="189" t="s">
        <v>2435</v>
      </c>
      <c r="F244" s="190"/>
      <c r="G244" s="189" t="s">
        <v>1620</v>
      </c>
      <c r="H244" s="190" t="s">
        <v>556</v>
      </c>
      <c r="I244" s="190" t="s">
        <v>489</v>
      </c>
      <c r="J244" s="190" t="s">
        <v>481</v>
      </c>
    </row>
    <row r="245" spans="1:10" s="189" customFormat="1" ht="30" hidden="1" x14ac:dyDescent="0.25">
      <c r="A245" s="195">
        <v>43970</v>
      </c>
      <c r="B245" s="116">
        <v>0.5625</v>
      </c>
      <c r="C245" s="193">
        <v>0.57291666666666663</v>
      </c>
      <c r="D245" s="194">
        <f t="shared" si="3"/>
        <v>14.999999999999947</v>
      </c>
      <c r="E245" s="189" t="s">
        <v>2436</v>
      </c>
      <c r="F245" s="190"/>
      <c r="G245" s="189" t="s">
        <v>2407</v>
      </c>
      <c r="H245" s="190" t="s">
        <v>556</v>
      </c>
      <c r="I245" s="190" t="s">
        <v>492</v>
      </c>
      <c r="J245" s="190" t="s">
        <v>481</v>
      </c>
    </row>
    <row r="246" spans="1:10" s="189" customFormat="1" ht="30" hidden="1" x14ac:dyDescent="0.25">
      <c r="A246" s="195">
        <v>43970</v>
      </c>
      <c r="B246" s="116">
        <v>0.64583333333333337</v>
      </c>
      <c r="C246" s="193">
        <v>0.65625</v>
      </c>
      <c r="D246" s="194">
        <f t="shared" si="3"/>
        <v>14.999999999999947</v>
      </c>
      <c r="E246" s="189" t="s">
        <v>2436</v>
      </c>
      <c r="F246" s="190">
        <v>1</v>
      </c>
      <c r="G246" s="189" t="s">
        <v>2407</v>
      </c>
      <c r="H246" s="190" t="s">
        <v>556</v>
      </c>
      <c r="I246" s="190" t="s">
        <v>492</v>
      </c>
      <c r="J246" s="190" t="s">
        <v>481</v>
      </c>
    </row>
    <row r="247" spans="1:10" s="189" customFormat="1" hidden="1" x14ac:dyDescent="0.25">
      <c r="A247" s="195">
        <v>43970</v>
      </c>
      <c r="B247" s="116">
        <v>0.34375</v>
      </c>
      <c r="C247" s="193">
        <v>0.58333333333333337</v>
      </c>
      <c r="D247" s="194">
        <f t="shared" si="3"/>
        <v>345.00000000000006</v>
      </c>
      <c r="E247" s="189" t="s">
        <v>2437</v>
      </c>
      <c r="F247" s="190"/>
      <c r="G247" s="189" t="s">
        <v>941</v>
      </c>
      <c r="H247" s="190" t="s">
        <v>498</v>
      </c>
      <c r="I247" s="190" t="s">
        <v>498</v>
      </c>
      <c r="J247" s="190" t="s">
        <v>481</v>
      </c>
    </row>
    <row r="248" spans="1:10" s="189" customFormat="1" hidden="1" x14ac:dyDescent="0.25">
      <c r="A248" s="195">
        <v>43970</v>
      </c>
      <c r="B248" s="116">
        <v>0.26041666666666669</v>
      </c>
      <c r="C248" s="193">
        <v>0.33333333333333331</v>
      </c>
      <c r="D248" s="194">
        <f t="shared" si="3"/>
        <v>104.99999999999994</v>
      </c>
      <c r="E248" s="189" t="s">
        <v>2438</v>
      </c>
      <c r="F248" s="190"/>
      <c r="G248" s="189" t="s">
        <v>596</v>
      </c>
      <c r="H248" s="190"/>
      <c r="I248" s="190"/>
      <c r="J248" s="190"/>
    </row>
    <row r="249" spans="1:10" s="189" customFormat="1" hidden="1" x14ac:dyDescent="0.25">
      <c r="A249" s="195">
        <v>43970</v>
      </c>
      <c r="B249" s="116">
        <v>0.59375</v>
      </c>
      <c r="C249" s="193">
        <v>0.625</v>
      </c>
      <c r="D249" s="194">
        <f t="shared" si="3"/>
        <v>45</v>
      </c>
      <c r="E249" s="189" t="s">
        <v>2439</v>
      </c>
      <c r="F249" s="190"/>
      <c r="G249" s="189" t="s">
        <v>2440</v>
      </c>
      <c r="H249" s="190" t="s">
        <v>498</v>
      </c>
      <c r="I249" s="190" t="s">
        <v>498</v>
      </c>
      <c r="J249" s="190" t="s">
        <v>481</v>
      </c>
    </row>
    <row r="250" spans="1:10" s="189" customFormat="1" x14ac:dyDescent="0.25">
      <c r="A250" s="195">
        <v>43970</v>
      </c>
      <c r="B250" s="116">
        <v>0.68402777777777779</v>
      </c>
      <c r="C250" s="193">
        <v>0.69097222222222221</v>
      </c>
      <c r="D250" s="194">
        <f t="shared" si="3"/>
        <v>9.9999999999999645</v>
      </c>
      <c r="E250" s="189" t="s">
        <v>2441</v>
      </c>
      <c r="F250" s="190"/>
      <c r="G250" s="189" t="s">
        <v>596</v>
      </c>
      <c r="H250" s="190" t="s">
        <v>507</v>
      </c>
      <c r="I250" s="190" t="s">
        <v>633</v>
      </c>
      <c r="J250" s="190" t="s">
        <v>481</v>
      </c>
    </row>
    <row r="251" spans="1:10" s="189" customFormat="1" hidden="1" x14ac:dyDescent="0.25">
      <c r="A251" s="195">
        <v>43970</v>
      </c>
      <c r="B251" s="116">
        <v>0.63541666666666663</v>
      </c>
      <c r="C251" s="193">
        <v>0.65277777777777779</v>
      </c>
      <c r="D251" s="194">
        <f t="shared" si="3"/>
        <v>25.000000000000071</v>
      </c>
      <c r="E251" s="189" t="s">
        <v>2442</v>
      </c>
      <c r="F251" s="190"/>
      <c r="G251" s="189" t="s">
        <v>941</v>
      </c>
      <c r="H251" s="190" t="s">
        <v>498</v>
      </c>
      <c r="I251" s="190" t="s">
        <v>498</v>
      </c>
      <c r="J251" s="190" t="s">
        <v>481</v>
      </c>
    </row>
    <row r="252" spans="1:10" s="189" customFormat="1" hidden="1" x14ac:dyDescent="0.25">
      <c r="A252" s="195">
        <v>43970</v>
      </c>
      <c r="B252" s="116">
        <v>0.88541666666666663</v>
      </c>
      <c r="C252" s="193">
        <v>0.90277777777777779</v>
      </c>
      <c r="D252" s="194">
        <f t="shared" si="3"/>
        <v>25.000000000000071</v>
      </c>
      <c r="E252" s="189" t="s">
        <v>2443</v>
      </c>
      <c r="F252" s="190"/>
      <c r="G252" s="189" t="s">
        <v>2347</v>
      </c>
      <c r="H252" s="190" t="s">
        <v>556</v>
      </c>
      <c r="I252" s="190" t="s">
        <v>492</v>
      </c>
      <c r="J252" s="190" t="s">
        <v>481</v>
      </c>
    </row>
    <row r="253" spans="1:10" s="189" customFormat="1" hidden="1" x14ac:dyDescent="0.25">
      <c r="A253" s="195">
        <v>43970</v>
      </c>
      <c r="B253" s="116">
        <v>0.91666666666666663</v>
      </c>
      <c r="C253" s="193">
        <v>0.9375</v>
      </c>
      <c r="D253" s="194">
        <f t="shared" si="3"/>
        <v>30.000000000000053</v>
      </c>
      <c r="E253" s="189" t="s">
        <v>635</v>
      </c>
      <c r="F253" s="190"/>
      <c r="G253" s="189" t="s">
        <v>2347</v>
      </c>
      <c r="H253" s="190" t="s">
        <v>513</v>
      </c>
      <c r="I253" s="190" t="s">
        <v>519</v>
      </c>
      <c r="J253" s="190" t="s">
        <v>481</v>
      </c>
    </row>
    <row r="254" spans="1:10" s="189" customFormat="1" hidden="1" x14ac:dyDescent="0.25">
      <c r="A254" s="195">
        <v>43970</v>
      </c>
      <c r="B254" s="116">
        <v>0</v>
      </c>
      <c r="C254" s="193">
        <v>2.0833333333333332E-2</v>
      </c>
      <c r="D254" s="194">
        <f t="shared" si="3"/>
        <v>30</v>
      </c>
      <c r="E254" s="189" t="s">
        <v>2444</v>
      </c>
      <c r="F254" s="190"/>
      <c r="G254" s="189" t="s">
        <v>2347</v>
      </c>
      <c r="H254" s="190" t="s">
        <v>556</v>
      </c>
      <c r="I254" s="190" t="s">
        <v>492</v>
      </c>
      <c r="J254" s="190" t="s">
        <v>481</v>
      </c>
    </row>
    <row r="255" spans="1:10" s="189" customFormat="1" hidden="1" x14ac:dyDescent="0.25">
      <c r="A255" s="195">
        <v>43970</v>
      </c>
      <c r="B255" s="116">
        <v>4.1666666666666664E-2</v>
      </c>
      <c r="C255" s="193">
        <v>6.25E-2</v>
      </c>
      <c r="D255" s="194">
        <f t="shared" si="3"/>
        <v>30</v>
      </c>
      <c r="E255" s="189" t="s">
        <v>2445</v>
      </c>
      <c r="F255" s="190"/>
      <c r="G255" s="189" t="s">
        <v>2347</v>
      </c>
      <c r="H255" s="190" t="s">
        <v>484</v>
      </c>
      <c r="I255" s="190" t="s">
        <v>489</v>
      </c>
      <c r="J255" s="190" t="s">
        <v>481</v>
      </c>
    </row>
    <row r="256" spans="1:10" s="189" customFormat="1" ht="30" hidden="1" x14ac:dyDescent="0.25">
      <c r="A256" s="195">
        <v>43971</v>
      </c>
      <c r="B256" s="116">
        <v>0.35416666666666669</v>
      </c>
      <c r="C256" s="193">
        <v>0.47916666666666669</v>
      </c>
      <c r="D256" s="194">
        <f t="shared" si="3"/>
        <v>180</v>
      </c>
      <c r="E256" s="189" t="s">
        <v>2446</v>
      </c>
      <c r="F256" s="190"/>
      <c r="G256" s="189" t="s">
        <v>2447</v>
      </c>
      <c r="H256" s="190" t="s">
        <v>484</v>
      </c>
      <c r="I256" s="190" t="s">
        <v>492</v>
      </c>
      <c r="J256" s="190" t="s">
        <v>499</v>
      </c>
    </row>
    <row r="257" spans="1:10" s="189" customFormat="1" ht="30" hidden="1" x14ac:dyDescent="0.25">
      <c r="A257" s="195">
        <v>43971</v>
      </c>
      <c r="B257" s="116">
        <v>0.47916666666666669</v>
      </c>
      <c r="C257" s="193">
        <v>0.58333333333333337</v>
      </c>
      <c r="D257" s="194">
        <f t="shared" si="3"/>
        <v>150.00000000000003</v>
      </c>
      <c r="E257" s="189" t="s">
        <v>2448</v>
      </c>
      <c r="F257" s="190"/>
      <c r="G257" s="189" t="s">
        <v>2447</v>
      </c>
      <c r="H257" s="190" t="s">
        <v>495</v>
      </c>
      <c r="I257" s="190" t="s">
        <v>492</v>
      </c>
      <c r="J257" s="190" t="s">
        <v>499</v>
      </c>
    </row>
    <row r="258" spans="1:10" s="189" customFormat="1" ht="30" hidden="1" x14ac:dyDescent="0.25">
      <c r="A258" s="195">
        <v>43971</v>
      </c>
      <c r="B258" s="116">
        <v>0.63888888888888895</v>
      </c>
      <c r="C258" s="193">
        <v>0.64930555555555558</v>
      </c>
      <c r="D258" s="194">
        <f t="shared" si="3"/>
        <v>14.999999999999947</v>
      </c>
      <c r="E258" s="189" t="s">
        <v>2449</v>
      </c>
      <c r="F258" s="190"/>
      <c r="G258" s="189" t="s">
        <v>2447</v>
      </c>
      <c r="H258" s="190" t="s">
        <v>513</v>
      </c>
      <c r="I258" s="190" t="s">
        <v>519</v>
      </c>
      <c r="J258" s="190" t="s">
        <v>481</v>
      </c>
    </row>
    <row r="259" spans="1:10" s="189" customFormat="1" hidden="1" x14ac:dyDescent="0.25">
      <c r="A259" s="195">
        <v>43971</v>
      </c>
      <c r="B259" s="116">
        <v>0.69444444444444453</v>
      </c>
      <c r="C259" s="193">
        <v>0.71527777777777779</v>
      </c>
      <c r="D259" s="194">
        <f t="shared" si="3"/>
        <v>29.999999999999893</v>
      </c>
      <c r="E259" s="189" t="s">
        <v>2450</v>
      </c>
      <c r="F259" s="190"/>
      <c r="G259" s="189" t="s">
        <v>2432</v>
      </c>
      <c r="H259" s="190" t="s">
        <v>556</v>
      </c>
      <c r="I259" s="190" t="s">
        <v>489</v>
      </c>
      <c r="J259" s="190" t="s">
        <v>481</v>
      </c>
    </row>
    <row r="260" spans="1:10" s="189" customFormat="1" ht="30" hidden="1" x14ac:dyDescent="0.25">
      <c r="A260" s="195">
        <v>43971</v>
      </c>
      <c r="B260" s="116">
        <v>0.35416666666666669</v>
      </c>
      <c r="C260" s="193">
        <v>0.375</v>
      </c>
      <c r="D260" s="194">
        <f t="shared" si="3"/>
        <v>29.999999999999972</v>
      </c>
      <c r="E260" s="189" t="s">
        <v>2451</v>
      </c>
      <c r="F260" s="190"/>
      <c r="G260" s="189" t="s">
        <v>941</v>
      </c>
      <c r="H260" s="190" t="s">
        <v>498</v>
      </c>
      <c r="I260" s="190" t="s">
        <v>498</v>
      </c>
      <c r="J260" s="190" t="s">
        <v>481</v>
      </c>
    </row>
    <row r="261" spans="1:10" s="189" customFormat="1" hidden="1" x14ac:dyDescent="0.25">
      <c r="A261" s="195">
        <v>43971</v>
      </c>
      <c r="B261" s="116">
        <v>0.41666666666666669</v>
      </c>
      <c r="C261" s="193">
        <v>0.4375</v>
      </c>
      <c r="D261" s="194">
        <f t="shared" si="3"/>
        <v>29.999999999999972</v>
      </c>
      <c r="E261" s="189" t="s">
        <v>2452</v>
      </c>
      <c r="F261" s="190">
        <v>1</v>
      </c>
      <c r="G261" s="189" t="s">
        <v>941</v>
      </c>
      <c r="H261" s="190" t="s">
        <v>498</v>
      </c>
      <c r="I261" s="190" t="s">
        <v>498</v>
      </c>
      <c r="J261" s="190" t="s">
        <v>481</v>
      </c>
    </row>
    <row r="262" spans="1:10" s="189" customFormat="1" hidden="1" x14ac:dyDescent="0.25">
      <c r="A262" s="195">
        <v>43971</v>
      </c>
      <c r="B262" s="116">
        <v>0.52083333333333337</v>
      </c>
      <c r="C262" s="193">
        <v>0.53472222222222221</v>
      </c>
      <c r="D262" s="194">
        <f t="shared" si="3"/>
        <v>19.999999999999929</v>
      </c>
      <c r="E262" s="189" t="s">
        <v>2453</v>
      </c>
      <c r="F262" s="190"/>
      <c r="G262" s="189" t="s">
        <v>596</v>
      </c>
      <c r="H262" s="190" t="s">
        <v>513</v>
      </c>
      <c r="I262" s="190" t="s">
        <v>550</v>
      </c>
      <c r="J262" s="190" t="s">
        <v>427</v>
      </c>
    </row>
    <row r="263" spans="1:10" s="189" customFormat="1" hidden="1" x14ac:dyDescent="0.25">
      <c r="A263" s="195">
        <v>43971</v>
      </c>
      <c r="B263" s="116">
        <v>0.5</v>
      </c>
      <c r="C263" s="193">
        <v>0.50694444444444442</v>
      </c>
      <c r="D263" s="194">
        <f t="shared" si="3"/>
        <v>9.9999999999999645</v>
      </c>
      <c r="E263" s="189" t="s">
        <v>2273</v>
      </c>
      <c r="F263" s="190">
        <v>1</v>
      </c>
      <c r="G263" s="189" t="s">
        <v>596</v>
      </c>
      <c r="H263" s="190" t="s">
        <v>498</v>
      </c>
      <c r="I263" s="190" t="s">
        <v>641</v>
      </c>
      <c r="J263" s="190" t="s">
        <v>481</v>
      </c>
    </row>
    <row r="264" spans="1:10" s="189" customFormat="1" hidden="1" x14ac:dyDescent="0.25">
      <c r="A264" s="195">
        <v>43971</v>
      </c>
      <c r="B264" s="116">
        <v>0.65625</v>
      </c>
      <c r="C264" s="193">
        <v>0.71875</v>
      </c>
      <c r="D264" s="194">
        <f t="shared" si="3"/>
        <v>90</v>
      </c>
      <c r="E264" s="189" t="s">
        <v>2454</v>
      </c>
      <c r="F264" s="190"/>
      <c r="G264" s="189" t="s">
        <v>941</v>
      </c>
      <c r="H264" s="190" t="s">
        <v>498</v>
      </c>
      <c r="I264" s="190" t="s">
        <v>641</v>
      </c>
      <c r="J264" s="190" t="s">
        <v>481</v>
      </c>
    </row>
    <row r="265" spans="1:10" s="189" customFormat="1" hidden="1" x14ac:dyDescent="0.25">
      <c r="A265" s="195">
        <v>43971</v>
      </c>
      <c r="B265" s="116">
        <v>0.54166666666666663</v>
      </c>
      <c r="C265" s="193">
        <v>0.58333333333333337</v>
      </c>
      <c r="D265" s="194">
        <f t="shared" si="3"/>
        <v>60.000000000000107</v>
      </c>
      <c r="E265" s="189" t="s">
        <v>2455</v>
      </c>
      <c r="F265" s="190"/>
      <c r="G265" s="189" t="s">
        <v>941</v>
      </c>
      <c r="H265" s="190" t="s">
        <v>498</v>
      </c>
      <c r="I265" s="190" t="s">
        <v>498</v>
      </c>
      <c r="J265" s="190" t="s">
        <v>481</v>
      </c>
    </row>
    <row r="266" spans="1:10" s="189" customFormat="1" ht="30" hidden="1" x14ac:dyDescent="0.25">
      <c r="A266" s="195">
        <v>43971</v>
      </c>
      <c r="B266" s="116">
        <v>0.38194444444444442</v>
      </c>
      <c r="C266" s="193">
        <v>0.40277777777777773</v>
      </c>
      <c r="D266" s="194">
        <f t="shared" si="3"/>
        <v>29.999999999999972</v>
      </c>
      <c r="E266" s="189" t="s">
        <v>2456</v>
      </c>
      <c r="F266" s="190"/>
      <c r="G266" s="189" t="s">
        <v>941</v>
      </c>
      <c r="H266" s="190" t="s">
        <v>507</v>
      </c>
      <c r="I266" s="190" t="s">
        <v>531</v>
      </c>
      <c r="J266" s="190" t="s">
        <v>427</v>
      </c>
    </row>
    <row r="267" spans="1:10" s="189" customFormat="1" hidden="1" x14ac:dyDescent="0.25">
      <c r="A267" s="195">
        <v>43971</v>
      </c>
      <c r="B267" s="116">
        <v>0.40277777777777773</v>
      </c>
      <c r="C267" s="193">
        <v>0.41666666666666669</v>
      </c>
      <c r="D267" s="194">
        <f>(IF(C267&gt;B267, C267-B267, 1-B267+C267))*24*60</f>
        <v>20.000000000000089</v>
      </c>
      <c r="E267" s="189" t="s">
        <v>2457</v>
      </c>
      <c r="F267" s="190"/>
      <c r="G267" s="189" t="s">
        <v>640</v>
      </c>
      <c r="H267" s="190" t="s">
        <v>507</v>
      </c>
      <c r="I267" s="190" t="s">
        <v>527</v>
      </c>
      <c r="J267" s="190" t="s">
        <v>481</v>
      </c>
    </row>
    <row r="268" spans="1:10" s="189" customFormat="1" hidden="1" x14ac:dyDescent="0.25">
      <c r="A268" s="195">
        <v>43971</v>
      </c>
      <c r="B268" s="116">
        <v>0.35416666666666669</v>
      </c>
      <c r="C268" s="193">
        <v>0.39583333333333331</v>
      </c>
      <c r="D268" s="194">
        <f>(IF(C268&gt;B268, C268-B268, 1-B268+C268))*24*60</f>
        <v>59.999999999999943</v>
      </c>
      <c r="E268" s="189" t="s">
        <v>2458</v>
      </c>
      <c r="F268" s="190"/>
      <c r="G268" s="189" t="s">
        <v>640</v>
      </c>
      <c r="H268" s="190" t="s">
        <v>498</v>
      </c>
      <c r="I268" s="190" t="s">
        <v>498</v>
      </c>
      <c r="J268" s="190" t="s">
        <v>481</v>
      </c>
    </row>
    <row r="269" spans="1:10" s="189" customFormat="1" hidden="1" x14ac:dyDescent="0.25">
      <c r="A269" s="195">
        <v>43971</v>
      </c>
      <c r="B269" s="116">
        <v>0.85416666666666663</v>
      </c>
      <c r="C269" s="193">
        <v>0.875</v>
      </c>
      <c r="D269" s="194">
        <f t="shared" si="3"/>
        <v>30.000000000000053</v>
      </c>
      <c r="E269" s="189" t="s">
        <v>2348</v>
      </c>
      <c r="F269" s="190">
        <v>1</v>
      </c>
      <c r="G269" s="189" t="s">
        <v>2331</v>
      </c>
      <c r="H269" s="190" t="s">
        <v>498</v>
      </c>
      <c r="I269" s="190" t="s">
        <v>541</v>
      </c>
      <c r="J269" s="190" t="s">
        <v>481</v>
      </c>
    </row>
    <row r="270" spans="1:10" s="189" customFormat="1" hidden="1" x14ac:dyDescent="0.25">
      <c r="A270" s="195">
        <v>43971</v>
      </c>
      <c r="B270" s="116">
        <v>0.5</v>
      </c>
      <c r="C270" s="193">
        <v>0.51041666666666663</v>
      </c>
      <c r="D270" s="194">
        <f t="shared" si="3"/>
        <v>14.999999999999947</v>
      </c>
      <c r="E270" s="189" t="s">
        <v>2459</v>
      </c>
      <c r="F270" s="190">
        <v>1</v>
      </c>
      <c r="G270" s="189" t="s">
        <v>2331</v>
      </c>
      <c r="H270" s="190" t="s">
        <v>507</v>
      </c>
      <c r="I270" s="190" t="s">
        <v>527</v>
      </c>
      <c r="J270" s="190" t="s">
        <v>481</v>
      </c>
    </row>
    <row r="271" spans="1:10" s="189" customFormat="1" x14ac:dyDescent="0.25">
      <c r="A271" s="195">
        <v>43971</v>
      </c>
      <c r="B271" s="116">
        <v>4.1666666666666664E-2</v>
      </c>
      <c r="C271" s="193">
        <v>5.5555555555555552E-2</v>
      </c>
      <c r="D271" s="194">
        <f t="shared" si="3"/>
        <v>20</v>
      </c>
      <c r="E271" s="189" t="s">
        <v>2254</v>
      </c>
      <c r="F271" s="190"/>
      <c r="G271" s="189" t="s">
        <v>2331</v>
      </c>
      <c r="H271" s="190" t="s">
        <v>507</v>
      </c>
      <c r="I271" s="190" t="s">
        <v>633</v>
      </c>
      <c r="J271" s="190" t="s">
        <v>481</v>
      </c>
    </row>
    <row r="272" spans="1:10" s="189" customFormat="1" hidden="1" x14ac:dyDescent="0.25">
      <c r="A272" s="195">
        <v>43972</v>
      </c>
      <c r="B272" s="116">
        <v>0.38194444444444442</v>
      </c>
      <c r="C272" s="193">
        <v>0.39930555555555558</v>
      </c>
      <c r="D272" s="194">
        <f t="shared" si="3"/>
        <v>25.000000000000071</v>
      </c>
      <c r="E272" s="189" t="s">
        <v>2460</v>
      </c>
      <c r="F272" s="190">
        <v>1</v>
      </c>
      <c r="G272" s="189" t="s">
        <v>2404</v>
      </c>
      <c r="H272" s="190" t="s">
        <v>484</v>
      </c>
      <c r="I272" s="190" t="s">
        <v>489</v>
      </c>
      <c r="J272" s="190" t="s">
        <v>481</v>
      </c>
    </row>
    <row r="273" spans="1:10" s="189" customFormat="1" hidden="1" x14ac:dyDescent="0.25">
      <c r="A273" s="195">
        <v>43972</v>
      </c>
      <c r="B273" s="116">
        <v>0.40277777777777773</v>
      </c>
      <c r="C273" s="193">
        <v>0.4375</v>
      </c>
      <c r="D273" s="194">
        <f t="shared" si="3"/>
        <v>50.000000000000064</v>
      </c>
      <c r="E273" s="189" t="s">
        <v>2461</v>
      </c>
      <c r="F273" s="190"/>
      <c r="G273" s="189" t="s">
        <v>2404</v>
      </c>
      <c r="H273" s="190" t="s">
        <v>484</v>
      </c>
      <c r="I273" s="190" t="s">
        <v>480</v>
      </c>
      <c r="J273" s="190" t="s">
        <v>481</v>
      </c>
    </row>
    <row r="274" spans="1:10" s="189" customFormat="1" hidden="1" x14ac:dyDescent="0.25">
      <c r="A274" s="195">
        <v>43972</v>
      </c>
      <c r="B274" s="116">
        <v>0.42708333333333331</v>
      </c>
      <c r="C274" s="193">
        <v>0.4375</v>
      </c>
      <c r="D274" s="194">
        <f t="shared" si="3"/>
        <v>15.000000000000027</v>
      </c>
      <c r="E274" s="189" t="s">
        <v>2462</v>
      </c>
      <c r="F274" s="190">
        <v>1</v>
      </c>
      <c r="G274" s="189" t="s">
        <v>1275</v>
      </c>
      <c r="H274" s="190" t="s">
        <v>513</v>
      </c>
      <c r="I274" s="190" t="s">
        <v>514</v>
      </c>
      <c r="J274" s="190" t="s">
        <v>481</v>
      </c>
    </row>
    <row r="275" spans="1:10" s="189" customFormat="1" hidden="1" x14ac:dyDescent="0.25">
      <c r="A275" s="195">
        <v>43972</v>
      </c>
      <c r="B275" s="116">
        <v>0.4375</v>
      </c>
      <c r="C275" s="193">
        <v>0.58333333333333337</v>
      </c>
      <c r="D275" s="194">
        <f t="shared" si="3"/>
        <v>210.00000000000006</v>
      </c>
      <c r="E275" s="189" t="s">
        <v>2463</v>
      </c>
      <c r="F275" s="190"/>
      <c r="G275" s="189" t="s">
        <v>2464</v>
      </c>
      <c r="H275" s="190" t="s">
        <v>498</v>
      </c>
      <c r="I275" s="190" t="s">
        <v>641</v>
      </c>
      <c r="J275" s="190" t="s">
        <v>481</v>
      </c>
    </row>
    <row r="276" spans="1:10" s="189" customFormat="1" hidden="1" x14ac:dyDescent="0.25">
      <c r="A276" s="195">
        <v>43972</v>
      </c>
      <c r="B276" s="116">
        <v>0.625</v>
      </c>
      <c r="C276" s="193">
        <v>0.64583333333333337</v>
      </c>
      <c r="D276" s="194">
        <f t="shared" si="3"/>
        <v>30.000000000000053</v>
      </c>
      <c r="E276" s="189" t="s">
        <v>2465</v>
      </c>
      <c r="F276" s="190">
        <v>1</v>
      </c>
      <c r="G276" s="189" t="s">
        <v>2407</v>
      </c>
      <c r="H276" s="190"/>
      <c r="I276" s="190"/>
      <c r="J276" s="190"/>
    </row>
    <row r="277" spans="1:10" s="189" customFormat="1" hidden="1" x14ac:dyDescent="0.25">
      <c r="A277" s="195">
        <v>43972</v>
      </c>
      <c r="B277" s="116">
        <v>0.66666666666666663</v>
      </c>
      <c r="C277" s="193">
        <v>0.67361111111111116</v>
      </c>
      <c r="D277" s="194">
        <f t="shared" si="3"/>
        <v>10.000000000000124</v>
      </c>
      <c r="E277" s="189" t="s">
        <v>1856</v>
      </c>
      <c r="F277" s="190">
        <v>1</v>
      </c>
      <c r="G277" s="189" t="s">
        <v>2407</v>
      </c>
      <c r="H277" s="190" t="s">
        <v>513</v>
      </c>
      <c r="I277" s="190" t="s">
        <v>519</v>
      </c>
      <c r="J277" s="190" t="s">
        <v>481</v>
      </c>
    </row>
    <row r="278" spans="1:10" s="189" customFormat="1" hidden="1" x14ac:dyDescent="0.25">
      <c r="A278" s="195">
        <v>43972</v>
      </c>
      <c r="B278" s="116">
        <v>0.57291666666666663</v>
      </c>
      <c r="C278" s="193">
        <v>0.60416666666666663</v>
      </c>
      <c r="D278" s="194">
        <f t="shared" si="3"/>
        <v>45</v>
      </c>
      <c r="E278" s="189" t="s">
        <v>2466</v>
      </c>
      <c r="F278" s="190">
        <v>1</v>
      </c>
      <c r="G278" s="189" t="s">
        <v>625</v>
      </c>
      <c r="H278" s="190" t="s">
        <v>498</v>
      </c>
      <c r="I278" s="190" t="s">
        <v>504</v>
      </c>
      <c r="J278" s="190" t="s">
        <v>481</v>
      </c>
    </row>
    <row r="279" spans="1:10" s="189" customFormat="1" hidden="1" x14ac:dyDescent="0.25">
      <c r="A279" s="195">
        <v>43972</v>
      </c>
      <c r="B279" s="116">
        <v>0.625</v>
      </c>
      <c r="C279" s="193">
        <v>0.64583333333333337</v>
      </c>
      <c r="D279" s="194">
        <f t="shared" si="3"/>
        <v>30.000000000000053</v>
      </c>
      <c r="E279" s="189" t="s">
        <v>2467</v>
      </c>
      <c r="F279" s="190">
        <v>1</v>
      </c>
      <c r="G279" s="189" t="s">
        <v>596</v>
      </c>
      <c r="H279" s="190" t="s">
        <v>498</v>
      </c>
      <c r="I279" s="190" t="s">
        <v>498</v>
      </c>
      <c r="J279" s="190" t="s">
        <v>481</v>
      </c>
    </row>
    <row r="280" spans="1:10" s="189" customFormat="1" hidden="1" x14ac:dyDescent="0.25">
      <c r="A280" s="195">
        <v>43972</v>
      </c>
      <c r="B280" s="116">
        <v>0.66666666666666663</v>
      </c>
      <c r="C280" s="193">
        <v>0.6875</v>
      </c>
      <c r="D280" s="194">
        <f t="shared" si="3"/>
        <v>30.000000000000053</v>
      </c>
      <c r="E280" s="189" t="s">
        <v>1388</v>
      </c>
      <c r="F280" s="190">
        <v>1</v>
      </c>
      <c r="G280" s="189" t="s">
        <v>2468</v>
      </c>
      <c r="H280" s="190" t="s">
        <v>498</v>
      </c>
      <c r="I280" s="190" t="s">
        <v>498</v>
      </c>
      <c r="J280" s="190" t="s">
        <v>481</v>
      </c>
    </row>
    <row r="281" spans="1:10" s="189" customFormat="1" hidden="1" x14ac:dyDescent="0.25">
      <c r="A281" s="195">
        <v>43972</v>
      </c>
      <c r="B281" s="116">
        <v>0.70833333333333337</v>
      </c>
      <c r="C281" s="193">
        <v>0.71875</v>
      </c>
      <c r="D281" s="194">
        <f t="shared" si="3"/>
        <v>14.999999999999947</v>
      </c>
      <c r="E281" s="189" t="s">
        <v>2254</v>
      </c>
      <c r="F281" s="190"/>
      <c r="G281" s="189" t="s">
        <v>596</v>
      </c>
      <c r="H281" s="190" t="s">
        <v>507</v>
      </c>
      <c r="I281" s="190" t="s">
        <v>633</v>
      </c>
      <c r="J281" s="190" t="s">
        <v>427</v>
      </c>
    </row>
    <row r="282" spans="1:10" s="189" customFormat="1" hidden="1" x14ac:dyDescent="0.25">
      <c r="A282" s="195">
        <v>43972</v>
      </c>
      <c r="B282" s="116">
        <v>0.89583333333333337</v>
      </c>
      <c r="C282" s="193">
        <v>0.91666666666666663</v>
      </c>
      <c r="D282" s="194">
        <f t="shared" si="3"/>
        <v>29.999999999999893</v>
      </c>
      <c r="E282" s="189" t="s">
        <v>615</v>
      </c>
      <c r="F282" s="190">
        <v>1</v>
      </c>
      <c r="G282" s="189" t="s">
        <v>2347</v>
      </c>
      <c r="H282" s="190" t="s">
        <v>498</v>
      </c>
      <c r="I282" s="190" t="s">
        <v>498</v>
      </c>
      <c r="J282" s="190" t="s">
        <v>481</v>
      </c>
    </row>
    <row r="283" spans="1:10" s="189" customFormat="1" hidden="1" x14ac:dyDescent="0.25">
      <c r="A283" s="195">
        <v>43972</v>
      </c>
      <c r="B283" s="116">
        <v>0.91666666666666663</v>
      </c>
      <c r="C283" s="193">
        <v>0.9375</v>
      </c>
      <c r="D283" s="194">
        <f t="shared" si="3"/>
        <v>30.000000000000053</v>
      </c>
      <c r="E283" s="189" t="s">
        <v>2469</v>
      </c>
      <c r="F283" s="190">
        <v>1</v>
      </c>
      <c r="G283" s="189" t="s">
        <v>2347</v>
      </c>
      <c r="H283" s="190" t="s">
        <v>513</v>
      </c>
      <c r="I283" s="190" t="s">
        <v>582</v>
      </c>
      <c r="J283" s="190" t="s">
        <v>481</v>
      </c>
    </row>
    <row r="284" spans="1:10" s="189" customFormat="1" ht="30" hidden="1" x14ac:dyDescent="0.25">
      <c r="A284" s="195">
        <v>43973</v>
      </c>
      <c r="B284" s="116">
        <v>0.27083333333333331</v>
      </c>
      <c r="C284" s="193">
        <v>0.5625</v>
      </c>
      <c r="D284" s="194">
        <f t="shared" si="3"/>
        <v>420</v>
      </c>
      <c r="E284" s="189" t="s">
        <v>2470</v>
      </c>
      <c r="F284" s="190"/>
      <c r="G284" s="189" t="s">
        <v>2471</v>
      </c>
      <c r="H284" s="190" t="s">
        <v>556</v>
      </c>
      <c r="I284" s="190" t="s">
        <v>492</v>
      </c>
      <c r="J284" s="190" t="s">
        <v>481</v>
      </c>
    </row>
    <row r="285" spans="1:10" s="189" customFormat="1" hidden="1" x14ac:dyDescent="0.25">
      <c r="A285" s="195">
        <v>43973</v>
      </c>
      <c r="B285" s="116">
        <v>0.5</v>
      </c>
      <c r="C285" s="193">
        <v>0.625</v>
      </c>
      <c r="D285" s="194">
        <f>(IF(C285&gt;B285, C285-B285, 1-B285+C285))*24*60</f>
        <v>180</v>
      </c>
      <c r="E285" s="189" t="s">
        <v>1735</v>
      </c>
      <c r="F285" s="190"/>
      <c r="G285" s="189" t="s">
        <v>2407</v>
      </c>
      <c r="H285" s="190" t="s">
        <v>556</v>
      </c>
      <c r="I285" s="190" t="s">
        <v>492</v>
      </c>
      <c r="J285" s="190" t="s">
        <v>499</v>
      </c>
    </row>
    <row r="286" spans="1:10" s="189" customFormat="1" hidden="1" x14ac:dyDescent="0.25">
      <c r="A286" s="195">
        <v>43973</v>
      </c>
      <c r="B286" s="116">
        <v>0.45833333333333331</v>
      </c>
      <c r="C286" s="193">
        <v>0.6875</v>
      </c>
      <c r="D286" s="194">
        <f t="shared" si="3"/>
        <v>330</v>
      </c>
      <c r="E286" s="189" t="s">
        <v>2020</v>
      </c>
      <c r="F286" s="190"/>
      <c r="G286" s="189" t="s">
        <v>796</v>
      </c>
      <c r="H286" s="190" t="s">
        <v>556</v>
      </c>
      <c r="I286" s="190" t="s">
        <v>492</v>
      </c>
      <c r="J286" s="190" t="s">
        <v>499</v>
      </c>
    </row>
    <row r="287" spans="1:10" s="189" customFormat="1" hidden="1" x14ac:dyDescent="0.25">
      <c r="A287" s="195">
        <v>43973</v>
      </c>
      <c r="B287" s="116">
        <v>0.27083333333333331</v>
      </c>
      <c r="C287" s="193">
        <v>0.625</v>
      </c>
      <c r="D287" s="194">
        <f t="shared" si="3"/>
        <v>510</v>
      </c>
      <c r="E287" s="189" t="s">
        <v>2472</v>
      </c>
      <c r="F287" s="190"/>
      <c r="G287" s="189" t="s">
        <v>1688</v>
      </c>
      <c r="H287" s="190" t="s">
        <v>556</v>
      </c>
      <c r="I287" s="190" t="s">
        <v>489</v>
      </c>
      <c r="J287" s="190" t="s">
        <v>481</v>
      </c>
    </row>
    <row r="288" spans="1:10" s="189" customFormat="1" hidden="1" x14ac:dyDescent="0.25">
      <c r="A288" s="195">
        <v>43973</v>
      </c>
      <c r="B288" s="116">
        <v>0.46875</v>
      </c>
      <c r="C288" s="193">
        <v>0.48958333333333331</v>
      </c>
      <c r="D288" s="194">
        <f t="shared" si="3"/>
        <v>29.999999999999972</v>
      </c>
      <c r="E288" s="189" t="s">
        <v>2473</v>
      </c>
      <c r="F288" s="190">
        <v>1</v>
      </c>
      <c r="G288" s="189" t="s">
        <v>530</v>
      </c>
      <c r="H288" s="190" t="s">
        <v>513</v>
      </c>
      <c r="I288" s="190" t="s">
        <v>582</v>
      </c>
      <c r="J288" s="190" t="s">
        <v>481</v>
      </c>
    </row>
    <row r="289" spans="1:10" s="189" customFormat="1" hidden="1" x14ac:dyDescent="0.25">
      <c r="A289" s="195">
        <v>43973</v>
      </c>
      <c r="B289" s="116">
        <v>0.36458333333333331</v>
      </c>
      <c r="C289" s="193">
        <v>0.53125</v>
      </c>
      <c r="D289" s="194">
        <f t="shared" si="3"/>
        <v>240</v>
      </c>
      <c r="E289" s="189" t="s">
        <v>2474</v>
      </c>
      <c r="F289" s="190"/>
      <c r="G289" s="189" t="s">
        <v>1916</v>
      </c>
      <c r="H289" s="190" t="s">
        <v>498</v>
      </c>
      <c r="I289" s="190" t="s">
        <v>641</v>
      </c>
      <c r="J289" s="190" t="s">
        <v>481</v>
      </c>
    </row>
    <row r="290" spans="1:10" s="189" customFormat="1" ht="30" x14ac:dyDescent="0.25">
      <c r="A290" s="195">
        <v>43973</v>
      </c>
      <c r="B290" s="116">
        <v>0.27083333333333331</v>
      </c>
      <c r="C290" s="193">
        <v>0.2986111111111111</v>
      </c>
      <c r="D290" s="194">
        <f t="shared" si="3"/>
        <v>40.000000000000014</v>
      </c>
      <c r="E290" s="189" t="s">
        <v>2475</v>
      </c>
      <c r="F290" s="190"/>
      <c r="G290" s="189" t="s">
        <v>2476</v>
      </c>
      <c r="H290" s="190" t="s">
        <v>507</v>
      </c>
      <c r="I290" s="190" t="s">
        <v>633</v>
      </c>
      <c r="J290" s="190" t="s">
        <v>481</v>
      </c>
    </row>
    <row r="291" spans="1:10" s="189" customFormat="1" x14ac:dyDescent="0.25">
      <c r="A291" s="195">
        <v>43973</v>
      </c>
      <c r="B291" s="116">
        <v>0.3125</v>
      </c>
      <c r="C291" s="193">
        <v>0.33333333333333331</v>
      </c>
      <c r="D291" s="194">
        <f t="shared" si="3"/>
        <v>29.999999999999972</v>
      </c>
      <c r="E291" s="189" t="s">
        <v>2477</v>
      </c>
      <c r="F291" s="190"/>
      <c r="G291" s="189" t="s">
        <v>774</v>
      </c>
      <c r="H291" s="190" t="s">
        <v>507</v>
      </c>
      <c r="I291" s="190" t="s">
        <v>633</v>
      </c>
      <c r="J291" s="190" t="s">
        <v>481</v>
      </c>
    </row>
    <row r="292" spans="1:10" s="189" customFormat="1" hidden="1" x14ac:dyDescent="0.25">
      <c r="A292" s="195">
        <v>43973</v>
      </c>
      <c r="B292" s="116">
        <v>0.5625</v>
      </c>
      <c r="C292" s="193">
        <v>0.60416666666666663</v>
      </c>
      <c r="D292" s="194">
        <f t="shared" si="3"/>
        <v>59.999999999999943</v>
      </c>
      <c r="E292" s="189" t="s">
        <v>2478</v>
      </c>
      <c r="F292" s="190"/>
      <c r="G292" s="189" t="s">
        <v>1916</v>
      </c>
      <c r="H292" s="190" t="s">
        <v>498</v>
      </c>
      <c r="I292" s="190" t="s">
        <v>541</v>
      </c>
      <c r="J292" s="190" t="s">
        <v>481</v>
      </c>
    </row>
    <row r="293" spans="1:10" s="189" customFormat="1" hidden="1" x14ac:dyDescent="0.25">
      <c r="A293" s="195">
        <v>43973</v>
      </c>
      <c r="B293" s="116">
        <v>0.875</v>
      </c>
      <c r="C293" s="193">
        <v>0.88888888888888884</v>
      </c>
      <c r="D293" s="194">
        <f t="shared" si="3"/>
        <v>19.999999999999929</v>
      </c>
      <c r="E293" s="189" t="s">
        <v>2419</v>
      </c>
      <c r="F293" s="190"/>
      <c r="G293" s="189" t="s">
        <v>2347</v>
      </c>
      <c r="H293" s="190" t="s">
        <v>513</v>
      </c>
      <c r="I293" s="190" t="s">
        <v>514</v>
      </c>
      <c r="J293" s="190" t="s">
        <v>481</v>
      </c>
    </row>
    <row r="294" spans="1:10" s="189" customFormat="1" hidden="1" x14ac:dyDescent="0.25">
      <c r="A294" s="195">
        <v>43973</v>
      </c>
      <c r="B294" s="116">
        <v>0.91666666666666663</v>
      </c>
      <c r="C294" s="193">
        <v>0.93055555555555547</v>
      </c>
      <c r="D294" s="194">
        <f t="shared" si="3"/>
        <v>19.999999999999929</v>
      </c>
      <c r="E294" s="189" t="s">
        <v>2479</v>
      </c>
      <c r="F294" s="190">
        <v>1</v>
      </c>
      <c r="G294" s="189" t="s">
        <v>2347</v>
      </c>
      <c r="H294" s="190" t="s">
        <v>484</v>
      </c>
      <c r="I294" s="190" t="s">
        <v>492</v>
      </c>
      <c r="J294" s="190" t="s">
        <v>481</v>
      </c>
    </row>
    <row r="295" spans="1:10" s="189" customFormat="1" hidden="1" x14ac:dyDescent="0.25">
      <c r="A295" s="195">
        <v>43973</v>
      </c>
      <c r="B295" s="116">
        <v>0.95833333333333337</v>
      </c>
      <c r="C295" s="193">
        <v>0.97222222222222221</v>
      </c>
      <c r="D295" s="194">
        <f t="shared" si="3"/>
        <v>19.999999999999929</v>
      </c>
      <c r="E295" s="189" t="s">
        <v>2445</v>
      </c>
      <c r="F295" s="190">
        <v>1</v>
      </c>
      <c r="G295" s="189" t="s">
        <v>2347</v>
      </c>
      <c r="H295" s="190" t="s">
        <v>484</v>
      </c>
      <c r="I295" s="190" t="s">
        <v>489</v>
      </c>
      <c r="J295" s="190" t="s">
        <v>481</v>
      </c>
    </row>
    <row r="296" spans="1:10" s="189" customFormat="1" x14ac:dyDescent="0.25">
      <c r="A296" s="195">
        <v>43973</v>
      </c>
      <c r="B296" s="116">
        <v>6.25E-2</v>
      </c>
      <c r="C296" s="193">
        <v>7.2916666666666671E-2</v>
      </c>
      <c r="D296" s="194">
        <f t="shared" si="3"/>
        <v>15.000000000000007</v>
      </c>
      <c r="E296" s="189" t="s">
        <v>1177</v>
      </c>
      <c r="F296" s="190">
        <v>1</v>
      </c>
      <c r="G296" s="189" t="s">
        <v>2347</v>
      </c>
      <c r="H296" s="190" t="s">
        <v>507</v>
      </c>
      <c r="I296" s="190" t="s">
        <v>633</v>
      </c>
      <c r="J296" s="190" t="s">
        <v>481</v>
      </c>
    </row>
    <row r="297" spans="1:10" s="189" customFormat="1" ht="30" hidden="1" x14ac:dyDescent="0.25">
      <c r="A297" s="195">
        <v>43974</v>
      </c>
      <c r="B297" s="116">
        <v>0.35416666666666669</v>
      </c>
      <c r="C297" s="193">
        <v>0.5</v>
      </c>
      <c r="D297" s="194">
        <f>(IF(C297&gt;B297, C297-B297, 1-B297+C297))*24*60</f>
        <v>209.99999999999997</v>
      </c>
      <c r="E297" s="189" t="s">
        <v>2480</v>
      </c>
      <c r="F297" s="190"/>
      <c r="G297" s="189" t="s">
        <v>2481</v>
      </c>
      <c r="H297" s="190" t="s">
        <v>479</v>
      </c>
      <c r="I297" s="190" t="s">
        <v>492</v>
      </c>
      <c r="J297" s="190" t="s">
        <v>499</v>
      </c>
    </row>
    <row r="298" spans="1:10" s="189" customFormat="1" hidden="1" x14ac:dyDescent="0.25">
      <c r="A298" s="195">
        <v>43974</v>
      </c>
      <c r="B298" s="116">
        <v>0.45833333333333331</v>
      </c>
      <c r="C298" s="193">
        <v>0.47916666666666669</v>
      </c>
      <c r="D298" s="194">
        <f>(IF(C298&gt;B298, C298-B298, 1-B298+C298))*24*60</f>
        <v>30.000000000000053</v>
      </c>
      <c r="E298" s="189" t="s">
        <v>2461</v>
      </c>
      <c r="F298" s="190"/>
      <c r="G298" s="189" t="s">
        <v>1288</v>
      </c>
      <c r="H298" s="190" t="s">
        <v>484</v>
      </c>
      <c r="I298" s="190" t="s">
        <v>480</v>
      </c>
      <c r="J298" s="190" t="s">
        <v>481</v>
      </c>
    </row>
    <row r="299" spans="1:10" s="189" customFormat="1" hidden="1" x14ac:dyDescent="0.25">
      <c r="A299" s="195">
        <v>43974</v>
      </c>
      <c r="B299" s="116">
        <v>0.375</v>
      </c>
      <c r="C299" s="193">
        <v>0.3888888888888889</v>
      </c>
      <c r="D299" s="194">
        <f>(IF(C299&gt;B299, C299-B299, 1-B299+C299))*24*60</f>
        <v>20.000000000000007</v>
      </c>
      <c r="E299" s="189" t="s">
        <v>2482</v>
      </c>
      <c r="F299" s="190"/>
      <c r="G299" s="189" t="s">
        <v>533</v>
      </c>
      <c r="H299" s="190" t="s">
        <v>513</v>
      </c>
      <c r="I299" s="190" t="s">
        <v>582</v>
      </c>
      <c r="J299" s="190" t="s">
        <v>481</v>
      </c>
    </row>
    <row r="300" spans="1:10" s="189" customFormat="1" hidden="1" x14ac:dyDescent="0.25">
      <c r="A300" s="195">
        <v>43974</v>
      </c>
      <c r="B300" s="116">
        <v>0.45833333333333331</v>
      </c>
      <c r="C300" s="193">
        <v>0.4861111111111111</v>
      </c>
      <c r="D300" s="194">
        <f>(IF(C300&gt;B300, C300-B300, 1-B300+C300))*24*60</f>
        <v>40.000000000000014</v>
      </c>
      <c r="E300" s="189" t="s">
        <v>2483</v>
      </c>
      <c r="F300" s="190"/>
      <c r="G300" s="189" t="s">
        <v>2484</v>
      </c>
      <c r="H300" s="190" t="s">
        <v>513</v>
      </c>
      <c r="I300" s="190" t="s">
        <v>582</v>
      </c>
      <c r="J300" s="190" t="s">
        <v>427</v>
      </c>
    </row>
    <row r="301" spans="1:10" s="189" customFormat="1" ht="30" hidden="1" x14ac:dyDescent="0.25">
      <c r="A301" s="195">
        <v>43974</v>
      </c>
      <c r="B301" s="116">
        <v>0.51041666666666663</v>
      </c>
      <c r="C301" s="193">
        <v>0.52083333333333337</v>
      </c>
      <c r="D301" s="194">
        <f t="shared" si="3"/>
        <v>15.000000000000107</v>
      </c>
      <c r="E301" s="189" t="s">
        <v>2485</v>
      </c>
      <c r="F301" s="190"/>
      <c r="G301" s="189" t="s">
        <v>530</v>
      </c>
      <c r="H301" s="190" t="s">
        <v>507</v>
      </c>
      <c r="I301" s="190" t="s">
        <v>527</v>
      </c>
      <c r="J301" s="190" t="s">
        <v>481</v>
      </c>
    </row>
    <row r="302" spans="1:10" s="189" customFormat="1" hidden="1" x14ac:dyDescent="0.25">
      <c r="A302" s="195">
        <v>43974</v>
      </c>
      <c r="B302" s="116">
        <v>0.35416666666666669</v>
      </c>
      <c r="C302" s="193">
        <v>0.41666666666666669</v>
      </c>
      <c r="D302" s="194">
        <f t="shared" si="3"/>
        <v>90</v>
      </c>
      <c r="E302" s="189" t="s">
        <v>2486</v>
      </c>
      <c r="F302" s="190"/>
      <c r="G302" s="189" t="s">
        <v>1041</v>
      </c>
      <c r="H302" s="190" t="s">
        <v>498</v>
      </c>
      <c r="I302" s="190" t="s">
        <v>504</v>
      </c>
      <c r="J302" s="190" t="s">
        <v>481</v>
      </c>
    </row>
    <row r="303" spans="1:10" s="189" customFormat="1" hidden="1" x14ac:dyDescent="0.25">
      <c r="A303" s="195">
        <v>43974</v>
      </c>
      <c r="B303" s="116">
        <v>0.39583333333333331</v>
      </c>
      <c r="C303" s="193">
        <v>0.47916666666666669</v>
      </c>
      <c r="D303" s="194">
        <f t="shared" si="3"/>
        <v>120.00000000000006</v>
      </c>
      <c r="E303" s="189" t="s">
        <v>2487</v>
      </c>
      <c r="F303" s="190"/>
      <c r="G303" s="189" t="s">
        <v>2488</v>
      </c>
      <c r="H303" s="190" t="s">
        <v>498</v>
      </c>
      <c r="I303" s="190" t="s">
        <v>498</v>
      </c>
      <c r="J303" s="190" t="s">
        <v>481</v>
      </c>
    </row>
    <row r="304" spans="1:10" s="189" customFormat="1" hidden="1" x14ac:dyDescent="0.25">
      <c r="A304" s="195">
        <v>43974</v>
      </c>
      <c r="B304" s="116">
        <v>0.52083333333333337</v>
      </c>
      <c r="C304" s="193">
        <v>0.59375</v>
      </c>
      <c r="D304" s="194">
        <f t="shared" si="3"/>
        <v>104.99999999999994</v>
      </c>
      <c r="E304" s="189" t="s">
        <v>2489</v>
      </c>
      <c r="F304" s="190"/>
      <c r="G304" s="189" t="s">
        <v>1916</v>
      </c>
      <c r="H304" s="190" t="s">
        <v>498</v>
      </c>
      <c r="I304" s="190" t="s">
        <v>541</v>
      </c>
      <c r="J304" s="190" t="s">
        <v>481</v>
      </c>
    </row>
    <row r="305" spans="1:10" s="189" customFormat="1" hidden="1" x14ac:dyDescent="0.25">
      <c r="A305" s="195">
        <v>43974</v>
      </c>
      <c r="B305" s="116">
        <v>0.53472222222222221</v>
      </c>
      <c r="C305" s="193">
        <v>0.54166666666666663</v>
      </c>
      <c r="D305" s="194">
        <f t="shared" si="3"/>
        <v>9.9999999999999645</v>
      </c>
      <c r="E305" s="189" t="s">
        <v>1026</v>
      </c>
      <c r="F305" s="190"/>
      <c r="G305" s="189" t="s">
        <v>596</v>
      </c>
      <c r="H305" s="190" t="s">
        <v>507</v>
      </c>
      <c r="I305" s="190" t="s">
        <v>527</v>
      </c>
      <c r="J305" s="190" t="s">
        <v>481</v>
      </c>
    </row>
    <row r="306" spans="1:10" s="189" customFormat="1" x14ac:dyDescent="0.25">
      <c r="A306" s="195">
        <v>43974</v>
      </c>
      <c r="B306" s="116">
        <v>0.625</v>
      </c>
      <c r="C306" s="193">
        <v>0.63541666666666663</v>
      </c>
      <c r="D306" s="194">
        <f t="shared" si="3"/>
        <v>14.999999999999947</v>
      </c>
      <c r="E306" s="189" t="s">
        <v>2490</v>
      </c>
      <c r="F306" s="190">
        <v>1</v>
      </c>
      <c r="G306" s="189" t="s">
        <v>596</v>
      </c>
      <c r="H306" s="190" t="s">
        <v>507</v>
      </c>
      <c r="I306" s="190" t="s">
        <v>633</v>
      </c>
      <c r="J306" s="190" t="s">
        <v>481</v>
      </c>
    </row>
    <row r="307" spans="1:10" s="189" customFormat="1" ht="30" hidden="1" x14ac:dyDescent="0.25">
      <c r="A307" s="195">
        <v>43974</v>
      </c>
      <c r="B307" s="116">
        <v>0.41666666666666669</v>
      </c>
      <c r="C307" s="193">
        <v>0.54166666666666663</v>
      </c>
      <c r="D307" s="194">
        <f t="shared" si="3"/>
        <v>179.99999999999991</v>
      </c>
      <c r="E307" s="189" t="s">
        <v>2491</v>
      </c>
      <c r="F307" s="190"/>
      <c r="G307" s="189" t="s">
        <v>1041</v>
      </c>
      <c r="H307" s="190" t="s">
        <v>498</v>
      </c>
      <c r="I307" s="190" t="s">
        <v>504</v>
      </c>
      <c r="J307" s="190" t="s">
        <v>499</v>
      </c>
    </row>
    <row r="308" spans="1:10" s="189" customFormat="1" ht="30" x14ac:dyDescent="0.25">
      <c r="A308" s="195">
        <v>43974</v>
      </c>
      <c r="B308" s="116">
        <v>0.88888888888888884</v>
      </c>
      <c r="C308" s="193">
        <v>0.91666666666666663</v>
      </c>
      <c r="D308" s="194">
        <f t="shared" si="3"/>
        <v>40.000000000000014</v>
      </c>
      <c r="E308" s="189" t="s">
        <v>2492</v>
      </c>
      <c r="F308" s="190"/>
      <c r="G308" s="189" t="s">
        <v>2331</v>
      </c>
      <c r="H308" s="190" t="s">
        <v>507</v>
      </c>
      <c r="I308" s="190" t="s">
        <v>633</v>
      </c>
      <c r="J308" s="190" t="s">
        <v>481</v>
      </c>
    </row>
    <row r="309" spans="1:10" s="189" customFormat="1" hidden="1" x14ac:dyDescent="0.25">
      <c r="A309" s="195">
        <v>43974</v>
      </c>
      <c r="B309" s="116">
        <v>0.85416666666666663</v>
      </c>
      <c r="C309" s="193">
        <v>0.875</v>
      </c>
      <c r="D309" s="194">
        <f t="shared" si="3"/>
        <v>30.000000000000053</v>
      </c>
      <c r="E309" s="189" t="s">
        <v>2493</v>
      </c>
      <c r="F309" s="190"/>
      <c r="G309" s="189" t="s">
        <v>2331</v>
      </c>
      <c r="H309" s="190" t="s">
        <v>513</v>
      </c>
      <c r="I309" s="190" t="s">
        <v>514</v>
      </c>
      <c r="J309" s="190" t="s">
        <v>481</v>
      </c>
    </row>
    <row r="310" spans="1:10" s="189" customFormat="1" hidden="1" x14ac:dyDescent="0.25">
      <c r="A310" s="195">
        <v>43974</v>
      </c>
      <c r="B310" s="116">
        <v>0.92708333333333337</v>
      </c>
      <c r="C310" s="193">
        <v>0.9375</v>
      </c>
      <c r="D310" s="194">
        <f t="shared" si="3"/>
        <v>14.999999999999947</v>
      </c>
      <c r="E310" s="189" t="s">
        <v>2494</v>
      </c>
      <c r="F310" s="190"/>
      <c r="G310" s="189" t="s">
        <v>2331</v>
      </c>
      <c r="H310" s="190" t="s">
        <v>484</v>
      </c>
      <c r="I310" s="190" t="s">
        <v>480</v>
      </c>
      <c r="J310" s="190" t="s">
        <v>481</v>
      </c>
    </row>
    <row r="311" spans="1:10" s="189" customFormat="1" hidden="1" x14ac:dyDescent="0.25">
      <c r="A311" s="195">
        <v>43974</v>
      </c>
      <c r="B311" s="116">
        <v>0.95833333333333337</v>
      </c>
      <c r="C311" s="193">
        <v>1.0416666666666666E-2</v>
      </c>
      <c r="D311" s="194">
        <f t="shared" si="3"/>
        <v>74.999999999999943</v>
      </c>
      <c r="E311" s="189" t="s">
        <v>2495</v>
      </c>
      <c r="F311" s="190">
        <v>1</v>
      </c>
      <c r="G311" s="189" t="s">
        <v>2331</v>
      </c>
      <c r="H311" s="190"/>
      <c r="I311" s="190"/>
      <c r="J311" s="190"/>
    </row>
    <row r="312" spans="1:10" s="189" customFormat="1" hidden="1" x14ac:dyDescent="0.25">
      <c r="A312" s="195">
        <v>43974</v>
      </c>
      <c r="B312" s="116">
        <v>0</v>
      </c>
      <c r="C312" s="193">
        <v>2.7777777777777776E-2</v>
      </c>
      <c r="D312" s="194">
        <f t="shared" si="3"/>
        <v>40</v>
      </c>
      <c r="E312" s="189" t="s">
        <v>2496</v>
      </c>
      <c r="F312" s="190">
        <v>1</v>
      </c>
      <c r="G312" s="189" t="s">
        <v>2331</v>
      </c>
      <c r="H312" s="190" t="s">
        <v>556</v>
      </c>
      <c r="I312" s="190" t="s">
        <v>492</v>
      </c>
      <c r="J312" s="190" t="s">
        <v>481</v>
      </c>
    </row>
    <row r="313" spans="1:10" s="189" customFormat="1" hidden="1" x14ac:dyDescent="0.25">
      <c r="A313" s="195">
        <v>43975</v>
      </c>
      <c r="B313" s="116"/>
      <c r="C313" s="193"/>
      <c r="D313" s="194"/>
      <c r="E313" s="189" t="s">
        <v>2497</v>
      </c>
      <c r="F313" s="190">
        <v>1</v>
      </c>
      <c r="H313" s="190"/>
      <c r="I313" s="190"/>
      <c r="J313" s="190"/>
    </row>
    <row r="314" spans="1:10" s="189" customFormat="1" hidden="1" x14ac:dyDescent="0.25">
      <c r="A314" s="195">
        <v>43975</v>
      </c>
      <c r="B314" s="116">
        <v>0.375</v>
      </c>
      <c r="C314" s="193">
        <v>0.54166666666666663</v>
      </c>
      <c r="D314" s="194">
        <f t="shared" si="3"/>
        <v>239.99999999999994</v>
      </c>
      <c r="E314" s="189" t="s">
        <v>2498</v>
      </c>
      <c r="F314" s="190"/>
      <c r="G314" s="189" t="s">
        <v>2499</v>
      </c>
      <c r="H314" s="190" t="s">
        <v>556</v>
      </c>
      <c r="I314" s="190" t="s">
        <v>492</v>
      </c>
      <c r="J314" s="190" t="s">
        <v>481</v>
      </c>
    </row>
    <row r="315" spans="1:10" s="189" customFormat="1" hidden="1" x14ac:dyDescent="0.25">
      <c r="A315" s="195">
        <v>43975</v>
      </c>
      <c r="B315" s="116">
        <v>0.625</v>
      </c>
      <c r="C315" s="193">
        <v>0.64583333333333337</v>
      </c>
      <c r="D315" s="194">
        <f t="shared" si="3"/>
        <v>30.000000000000053</v>
      </c>
      <c r="E315" s="189" t="s">
        <v>2500</v>
      </c>
      <c r="F315" s="190">
        <v>1</v>
      </c>
      <c r="G315" s="189" t="s">
        <v>2499</v>
      </c>
      <c r="H315" s="190" t="s">
        <v>498</v>
      </c>
      <c r="I315" s="190" t="s">
        <v>641</v>
      </c>
      <c r="J315" s="190" t="s">
        <v>481</v>
      </c>
    </row>
    <row r="316" spans="1:10" s="189" customFormat="1" hidden="1" x14ac:dyDescent="0.25">
      <c r="A316" s="195">
        <v>43975</v>
      </c>
      <c r="B316" s="116">
        <v>0.66666666666666663</v>
      </c>
      <c r="C316" s="193">
        <v>0.6875</v>
      </c>
      <c r="D316" s="194">
        <f t="shared" si="3"/>
        <v>30.000000000000053</v>
      </c>
      <c r="E316" s="189" t="s">
        <v>2501</v>
      </c>
      <c r="F316" s="190"/>
      <c r="G316" s="189" t="s">
        <v>2499</v>
      </c>
      <c r="H316" s="190" t="s">
        <v>498</v>
      </c>
      <c r="I316" s="190" t="s">
        <v>498</v>
      </c>
      <c r="J316" s="190" t="s">
        <v>481</v>
      </c>
    </row>
    <row r="317" spans="1:10" s="189" customFormat="1" hidden="1" x14ac:dyDescent="0.25">
      <c r="A317" s="195">
        <v>43975</v>
      </c>
      <c r="B317" s="116">
        <v>0.35416666666666669</v>
      </c>
      <c r="C317" s="193">
        <v>0.375</v>
      </c>
      <c r="D317" s="194">
        <f t="shared" si="3"/>
        <v>29.999999999999972</v>
      </c>
      <c r="E317" s="189" t="s">
        <v>2502</v>
      </c>
      <c r="F317" s="190"/>
      <c r="G317" s="189" t="s">
        <v>2499</v>
      </c>
      <c r="H317" s="190" t="s">
        <v>484</v>
      </c>
      <c r="I317" s="190" t="s">
        <v>492</v>
      </c>
      <c r="J317" s="190" t="s">
        <v>481</v>
      </c>
    </row>
    <row r="318" spans="1:10" s="189" customFormat="1" hidden="1" x14ac:dyDescent="0.25">
      <c r="A318" s="195">
        <v>43975</v>
      </c>
      <c r="B318" s="116">
        <v>0.5</v>
      </c>
      <c r="C318" s="193">
        <v>0.50694444444444442</v>
      </c>
      <c r="D318" s="194">
        <f t="shared" si="3"/>
        <v>9.9999999999999645</v>
      </c>
      <c r="E318" s="189" t="s">
        <v>2503</v>
      </c>
      <c r="F318" s="190"/>
      <c r="G318" s="189" t="s">
        <v>2499</v>
      </c>
      <c r="H318" s="190" t="s">
        <v>513</v>
      </c>
      <c r="I318" s="190" t="s">
        <v>553</v>
      </c>
      <c r="J318" s="190" t="s">
        <v>481</v>
      </c>
    </row>
    <row r="319" spans="1:10" s="189" customFormat="1" hidden="1" x14ac:dyDescent="0.25">
      <c r="A319" s="195">
        <v>43975</v>
      </c>
      <c r="B319" s="116">
        <v>0.875</v>
      </c>
      <c r="C319" s="193">
        <v>8.3333333333333329E-2</v>
      </c>
      <c r="D319" s="194">
        <f t="shared" si="3"/>
        <v>300</v>
      </c>
      <c r="E319" s="189" t="s">
        <v>2504</v>
      </c>
      <c r="F319" s="190"/>
      <c r="G319" s="189" t="s">
        <v>2331</v>
      </c>
      <c r="H319" s="190" t="s">
        <v>556</v>
      </c>
      <c r="I319" s="190" t="s">
        <v>492</v>
      </c>
      <c r="J319" s="190" t="s">
        <v>481</v>
      </c>
    </row>
    <row r="320" spans="1:10" s="189" customFormat="1" hidden="1" x14ac:dyDescent="0.25">
      <c r="A320" s="195">
        <v>43975</v>
      </c>
      <c r="B320" s="116">
        <v>0.20833333333333334</v>
      </c>
      <c r="C320" s="193">
        <v>0.22916666666666666</v>
      </c>
      <c r="D320" s="194">
        <f t="shared" si="3"/>
        <v>29.999999999999972</v>
      </c>
      <c r="E320" s="189" t="s">
        <v>2505</v>
      </c>
      <c r="F320" s="190"/>
      <c r="G320" s="189" t="s">
        <v>2331</v>
      </c>
      <c r="H320" s="190" t="s">
        <v>498</v>
      </c>
      <c r="I320" s="190" t="s">
        <v>541</v>
      </c>
      <c r="J320" s="190" t="s">
        <v>481</v>
      </c>
    </row>
    <row r="321" spans="1:10 16384:16384" s="189" customFormat="1" hidden="1" x14ac:dyDescent="0.25">
      <c r="A321" s="195">
        <v>43976</v>
      </c>
      <c r="B321" s="116">
        <v>0.27083333333333331</v>
      </c>
      <c r="C321" s="193">
        <v>0.5</v>
      </c>
      <c r="D321" s="194">
        <f t="shared" si="3"/>
        <v>330</v>
      </c>
      <c r="E321" s="189" t="s">
        <v>2506</v>
      </c>
      <c r="F321" s="190"/>
      <c r="G321" s="189" t="s">
        <v>1350</v>
      </c>
      <c r="H321" s="190" t="s">
        <v>484</v>
      </c>
      <c r="I321" s="190" t="s">
        <v>492</v>
      </c>
      <c r="J321" s="190" t="s">
        <v>481</v>
      </c>
    </row>
    <row r="322" spans="1:10 16384:16384" s="189" customFormat="1" hidden="1" x14ac:dyDescent="0.25">
      <c r="A322" s="195">
        <v>43976</v>
      </c>
      <c r="B322" s="116">
        <v>0.27083333333333331</v>
      </c>
      <c r="C322" s="193">
        <v>0.35416666666666669</v>
      </c>
      <c r="D322" s="194">
        <f t="shared" si="3"/>
        <v>120.00000000000006</v>
      </c>
      <c r="E322" s="189" t="s">
        <v>2507</v>
      </c>
      <c r="F322" s="190"/>
      <c r="G322" s="189" t="s">
        <v>2508</v>
      </c>
      <c r="H322" s="190" t="s">
        <v>479</v>
      </c>
      <c r="I322" s="190" t="s">
        <v>489</v>
      </c>
      <c r="J322" s="190" t="s">
        <v>499</v>
      </c>
    </row>
    <row r="323" spans="1:10 16384:16384" s="189" customFormat="1" hidden="1" x14ac:dyDescent="0.25">
      <c r="A323" s="195">
        <v>43976</v>
      </c>
      <c r="B323" s="116">
        <v>0.35416666666666669</v>
      </c>
      <c r="C323" s="193">
        <v>0.41666666666666669</v>
      </c>
      <c r="D323" s="194">
        <f t="shared" si="3"/>
        <v>90</v>
      </c>
      <c r="E323" s="189" t="s">
        <v>2509</v>
      </c>
      <c r="F323" s="190"/>
      <c r="G323" s="189" t="s">
        <v>2508</v>
      </c>
      <c r="H323" s="190" t="s">
        <v>556</v>
      </c>
      <c r="I323" s="190" t="s">
        <v>489</v>
      </c>
      <c r="J323" s="190" t="s">
        <v>499</v>
      </c>
    </row>
    <row r="324" spans="1:10 16384:16384" s="189" customFormat="1" hidden="1" x14ac:dyDescent="0.25">
      <c r="A324" s="195">
        <v>43976</v>
      </c>
      <c r="B324" s="116">
        <v>0.41666666666666669</v>
      </c>
      <c r="C324" s="193">
        <v>0.5</v>
      </c>
      <c r="D324" s="194">
        <f t="shared" si="3"/>
        <v>119.99999999999997</v>
      </c>
      <c r="E324" s="189" t="s">
        <v>2510</v>
      </c>
      <c r="F324" s="190"/>
      <c r="G324" s="189" t="s">
        <v>2508</v>
      </c>
      <c r="H324" s="190" t="s">
        <v>556</v>
      </c>
      <c r="I324" s="190" t="s">
        <v>489</v>
      </c>
      <c r="J324" s="190" t="s">
        <v>499</v>
      </c>
    </row>
    <row r="325" spans="1:10 16384:16384" s="189" customFormat="1" hidden="1" x14ac:dyDescent="0.25">
      <c r="A325" s="195">
        <v>43976</v>
      </c>
      <c r="B325" s="116">
        <v>0.5</v>
      </c>
      <c r="C325" s="193">
        <v>0.54166666666666663</v>
      </c>
      <c r="D325" s="194">
        <f t="shared" si="3"/>
        <v>59.999999999999943</v>
      </c>
      <c r="E325" s="189" t="s">
        <v>2511</v>
      </c>
      <c r="F325" s="190"/>
      <c r="G325" s="189" t="s">
        <v>2508</v>
      </c>
      <c r="H325" s="190"/>
      <c r="I325" s="190"/>
      <c r="J325" s="190"/>
    </row>
    <row r="326" spans="1:10 16384:16384" s="189" customFormat="1" hidden="1" x14ac:dyDescent="0.25">
      <c r="A326" s="195">
        <v>43976</v>
      </c>
      <c r="B326" s="116">
        <v>0.54166666666666663</v>
      </c>
      <c r="C326" s="193">
        <v>0.58333333333333337</v>
      </c>
      <c r="D326" s="194">
        <f t="shared" si="3"/>
        <v>60.000000000000107</v>
      </c>
      <c r="E326" s="189" t="s">
        <v>2512</v>
      </c>
      <c r="F326" s="190"/>
      <c r="G326" s="189" t="s">
        <v>2508</v>
      </c>
      <c r="H326" s="190" t="s">
        <v>479</v>
      </c>
      <c r="I326" s="190" t="s">
        <v>492</v>
      </c>
      <c r="J326" s="190" t="s">
        <v>499</v>
      </c>
    </row>
    <row r="327" spans="1:10 16384:16384" s="189" customFormat="1" hidden="1" x14ac:dyDescent="0.25">
      <c r="A327" s="195">
        <v>43976</v>
      </c>
      <c r="B327" s="116">
        <v>0.41666666666666669</v>
      </c>
      <c r="C327" s="193">
        <v>0.4375</v>
      </c>
      <c r="D327" s="194">
        <f t="shared" si="3"/>
        <v>29.999999999999972</v>
      </c>
      <c r="E327" s="189" t="s">
        <v>2513</v>
      </c>
      <c r="F327" s="190"/>
      <c r="G327" s="189" t="s">
        <v>533</v>
      </c>
      <c r="H327" s="190" t="s">
        <v>513</v>
      </c>
      <c r="I327" s="190" t="s">
        <v>514</v>
      </c>
      <c r="J327" s="190" t="s">
        <v>427</v>
      </c>
    </row>
    <row r="328" spans="1:10 16384:16384" s="189" customFormat="1" hidden="1" x14ac:dyDescent="0.25">
      <c r="A328" s="195">
        <v>43976</v>
      </c>
      <c r="B328" s="116">
        <v>0.625</v>
      </c>
      <c r="C328" s="193">
        <v>0.66666666666666663</v>
      </c>
      <c r="D328" s="194">
        <f t="shared" si="3"/>
        <v>59.999999999999943</v>
      </c>
      <c r="E328" s="189" t="s">
        <v>2514</v>
      </c>
      <c r="F328" s="190"/>
      <c r="G328" s="189" t="s">
        <v>2515</v>
      </c>
      <c r="H328" s="190" t="s">
        <v>479</v>
      </c>
      <c r="I328" s="190" t="s">
        <v>492</v>
      </c>
      <c r="J328" s="190" t="s">
        <v>499</v>
      </c>
    </row>
    <row r="329" spans="1:10 16384:16384" s="189" customFormat="1" ht="30" hidden="1" x14ac:dyDescent="0.25">
      <c r="A329" s="195">
        <v>43976</v>
      </c>
      <c r="B329" s="116">
        <v>0.375</v>
      </c>
      <c r="C329" s="193">
        <v>0.64583333333333337</v>
      </c>
      <c r="D329" s="194">
        <f t="shared" si="3"/>
        <v>390.00000000000006</v>
      </c>
      <c r="E329" s="189" t="s">
        <v>2516</v>
      </c>
      <c r="F329" s="190"/>
      <c r="G329" s="189" t="s">
        <v>2517</v>
      </c>
      <c r="H329" s="190" t="s">
        <v>556</v>
      </c>
      <c r="I329" s="190" t="s">
        <v>492</v>
      </c>
      <c r="J329" s="190" t="s">
        <v>499</v>
      </c>
    </row>
    <row r="330" spans="1:10 16384:16384" s="189" customFormat="1" hidden="1" x14ac:dyDescent="0.25">
      <c r="A330" s="195">
        <v>43976</v>
      </c>
      <c r="B330" s="116">
        <v>0.625</v>
      </c>
      <c r="C330" s="193">
        <v>0.64583333333333337</v>
      </c>
      <c r="D330" s="194">
        <f t="shared" si="3"/>
        <v>30.000000000000053</v>
      </c>
      <c r="E330" s="189" t="s">
        <v>2518</v>
      </c>
      <c r="F330" s="190"/>
      <c r="G330" s="189" t="s">
        <v>2179</v>
      </c>
      <c r="H330" s="190" t="s">
        <v>479</v>
      </c>
      <c r="I330" s="190" t="s">
        <v>492</v>
      </c>
      <c r="J330" s="190" t="s">
        <v>481</v>
      </c>
    </row>
    <row r="331" spans="1:10 16384:16384" ht="30" hidden="1" x14ac:dyDescent="0.25">
      <c r="A331" s="195">
        <v>43976</v>
      </c>
      <c r="B331" s="116">
        <v>0.29166666666666669</v>
      </c>
      <c r="C331" s="116">
        <v>0.32291666666666669</v>
      </c>
      <c r="D331" s="122">
        <f t="shared" si="3"/>
        <v>45</v>
      </c>
      <c r="E331" s="189" t="s">
        <v>2519</v>
      </c>
      <c r="G331" s="189" t="s">
        <v>2520</v>
      </c>
      <c r="H331" s="190" t="s">
        <v>556</v>
      </c>
      <c r="I331" s="190" t="s">
        <v>492</v>
      </c>
      <c r="J331" s="190" t="s">
        <v>481</v>
      </c>
      <c r="XFD331" s="189"/>
    </row>
    <row r="332" spans="1:10 16384:16384" s="189" customFormat="1" hidden="1" x14ac:dyDescent="0.25">
      <c r="A332" s="195">
        <v>43976</v>
      </c>
      <c r="B332" s="116">
        <v>0.38541666666666669</v>
      </c>
      <c r="C332" s="193">
        <v>0.46875</v>
      </c>
      <c r="D332" s="194">
        <f t="shared" si="3"/>
        <v>119.99999999999997</v>
      </c>
      <c r="E332" s="189" t="s">
        <v>2521</v>
      </c>
      <c r="F332" s="190"/>
      <c r="G332" s="189" t="s">
        <v>1916</v>
      </c>
      <c r="H332" s="190" t="s">
        <v>498</v>
      </c>
      <c r="I332" s="190" t="s">
        <v>541</v>
      </c>
      <c r="J332" s="190" t="s">
        <v>481</v>
      </c>
    </row>
    <row r="333" spans="1:10 16384:16384" s="189" customFormat="1" hidden="1" x14ac:dyDescent="0.25">
      <c r="A333" s="195">
        <v>43976</v>
      </c>
      <c r="B333" s="116">
        <v>0.4861111111111111</v>
      </c>
      <c r="C333" s="193">
        <v>0.58333333333333337</v>
      </c>
      <c r="D333" s="194">
        <f t="shared" si="3"/>
        <v>140.00000000000006</v>
      </c>
      <c r="E333" s="189" t="s">
        <v>2522</v>
      </c>
      <c r="F333" s="190"/>
      <c r="G333" s="189" t="s">
        <v>1916</v>
      </c>
      <c r="H333" s="190" t="s">
        <v>498</v>
      </c>
      <c r="I333" s="190" t="s">
        <v>498</v>
      </c>
      <c r="J333" s="190" t="s">
        <v>499</v>
      </c>
    </row>
    <row r="334" spans="1:10 16384:16384" s="189" customFormat="1" hidden="1" x14ac:dyDescent="0.25">
      <c r="A334" s="195">
        <v>43976</v>
      </c>
      <c r="B334" s="116">
        <v>0.61458333333333337</v>
      </c>
      <c r="C334" s="193">
        <v>0.63541666666666663</v>
      </c>
      <c r="D334" s="194">
        <f t="shared" si="3"/>
        <v>29.999999999999893</v>
      </c>
      <c r="E334" s="189" t="s">
        <v>1796</v>
      </c>
      <c r="F334" s="190"/>
      <c r="G334" s="189" t="s">
        <v>1916</v>
      </c>
      <c r="H334" s="190" t="s">
        <v>498</v>
      </c>
      <c r="I334" s="190" t="s">
        <v>498</v>
      </c>
      <c r="J334" s="190" t="s">
        <v>481</v>
      </c>
    </row>
    <row r="335" spans="1:10 16384:16384" s="189" customFormat="1" hidden="1" x14ac:dyDescent="0.25">
      <c r="A335" s="195">
        <v>43976</v>
      </c>
      <c r="B335" s="116">
        <v>0.64930555555555558</v>
      </c>
      <c r="C335" s="193">
        <v>0.67708333333333337</v>
      </c>
      <c r="D335" s="194">
        <f t="shared" si="3"/>
        <v>40.000000000000014</v>
      </c>
      <c r="E335" s="189" t="s">
        <v>2523</v>
      </c>
      <c r="F335" s="190"/>
      <c r="G335" s="189" t="s">
        <v>1916</v>
      </c>
      <c r="H335" s="190" t="s">
        <v>498</v>
      </c>
      <c r="I335" s="190" t="s">
        <v>498</v>
      </c>
      <c r="J335" s="190" t="s">
        <v>499</v>
      </c>
    </row>
    <row r="336" spans="1:10 16384:16384" s="189" customFormat="1" hidden="1" x14ac:dyDescent="0.25">
      <c r="A336" s="195">
        <v>43976</v>
      </c>
      <c r="B336" s="116">
        <v>0.70833333333333337</v>
      </c>
      <c r="C336" s="193">
        <v>0.72916666666666663</v>
      </c>
      <c r="D336" s="194">
        <f t="shared" si="3"/>
        <v>29.999999999999893</v>
      </c>
      <c r="E336" s="189" t="s">
        <v>2524</v>
      </c>
      <c r="F336" s="190"/>
      <c r="G336" s="189" t="s">
        <v>1916</v>
      </c>
      <c r="H336" s="190" t="s">
        <v>498</v>
      </c>
      <c r="I336" s="190" t="s">
        <v>498</v>
      </c>
      <c r="J336" s="190" t="s">
        <v>427</v>
      </c>
    </row>
    <row r="337" spans="1:11" s="189" customFormat="1" hidden="1" x14ac:dyDescent="0.25">
      <c r="A337" s="195">
        <v>43976</v>
      </c>
      <c r="B337" s="116">
        <v>0.77083333333333337</v>
      </c>
      <c r="C337" s="193">
        <v>0.78125</v>
      </c>
      <c r="D337" s="194">
        <f t="shared" si="3"/>
        <v>14.999999999999947</v>
      </c>
      <c r="E337" s="189" t="s">
        <v>2525</v>
      </c>
      <c r="F337" s="190"/>
      <c r="G337" s="189" t="s">
        <v>2331</v>
      </c>
      <c r="H337" s="190" t="s">
        <v>498</v>
      </c>
      <c r="I337" s="190" t="s">
        <v>498</v>
      </c>
      <c r="J337" s="190" t="s">
        <v>481</v>
      </c>
    </row>
    <row r="338" spans="1:11" s="189" customFormat="1" hidden="1" x14ac:dyDescent="0.25">
      <c r="A338" s="195">
        <v>43977</v>
      </c>
      <c r="B338" s="116">
        <v>0.28125</v>
      </c>
      <c r="C338" s="193">
        <v>0.2986111111111111</v>
      </c>
      <c r="D338" s="194">
        <f t="shared" si="3"/>
        <v>24.999999999999993</v>
      </c>
      <c r="E338" s="189" t="s">
        <v>2526</v>
      </c>
      <c r="F338" s="190"/>
      <c r="G338" s="189" t="s">
        <v>2229</v>
      </c>
      <c r="H338" s="190" t="s">
        <v>484</v>
      </c>
      <c r="I338" s="190" t="s">
        <v>480</v>
      </c>
      <c r="J338" s="190" t="s">
        <v>481</v>
      </c>
    </row>
    <row r="339" spans="1:11" hidden="1" x14ac:dyDescent="0.25">
      <c r="A339" s="195">
        <v>43977</v>
      </c>
      <c r="B339" s="116">
        <v>0.30208333333333331</v>
      </c>
      <c r="C339" s="116">
        <v>0.31944444444444448</v>
      </c>
      <c r="D339" s="122">
        <f t="shared" si="3"/>
        <v>25.000000000000071</v>
      </c>
      <c r="E339" s="189" t="s">
        <v>2527</v>
      </c>
      <c r="G339" s="189" t="s">
        <v>2528</v>
      </c>
      <c r="H339" s="190" t="s">
        <v>484</v>
      </c>
      <c r="I339" s="190" t="s">
        <v>480</v>
      </c>
      <c r="J339" s="190" t="s">
        <v>481</v>
      </c>
    </row>
    <row r="340" spans="1:11" s="189" customFormat="1" hidden="1" x14ac:dyDescent="0.25">
      <c r="A340" s="195">
        <v>43977</v>
      </c>
      <c r="B340" s="116">
        <v>0.33333333333333331</v>
      </c>
      <c r="C340" s="193">
        <v>0.3576388888888889</v>
      </c>
      <c r="D340" s="194">
        <f t="shared" si="3"/>
        <v>35.000000000000036</v>
      </c>
      <c r="E340" s="189" t="s">
        <v>2529</v>
      </c>
      <c r="F340" s="190"/>
      <c r="G340" s="189" t="s">
        <v>964</v>
      </c>
      <c r="H340" s="190" t="s">
        <v>484</v>
      </c>
      <c r="I340" s="190" t="s">
        <v>492</v>
      </c>
      <c r="J340" s="190" t="s">
        <v>481</v>
      </c>
    </row>
    <row r="341" spans="1:11" s="189" customFormat="1" hidden="1" x14ac:dyDescent="0.25">
      <c r="A341" s="195">
        <v>43977</v>
      </c>
      <c r="B341" s="116">
        <v>0.375</v>
      </c>
      <c r="C341" s="193">
        <v>0.39583333333333331</v>
      </c>
      <c r="D341" s="194">
        <f t="shared" si="3"/>
        <v>29.999999999999972</v>
      </c>
      <c r="E341" s="189" t="s">
        <v>2530</v>
      </c>
      <c r="F341" s="190"/>
      <c r="G341" s="189" t="s">
        <v>2229</v>
      </c>
      <c r="H341" s="190" t="s">
        <v>479</v>
      </c>
      <c r="I341" s="190" t="s">
        <v>492</v>
      </c>
      <c r="J341" s="190" t="s">
        <v>481</v>
      </c>
    </row>
    <row r="342" spans="1:11" s="189" customFormat="1" ht="30" hidden="1" x14ac:dyDescent="0.25">
      <c r="A342" s="195">
        <v>43977</v>
      </c>
      <c r="B342" s="116">
        <v>0.35416666666666669</v>
      </c>
      <c r="C342" s="193">
        <v>0.5</v>
      </c>
      <c r="D342" s="194">
        <f t="shared" si="3"/>
        <v>209.99999999999997</v>
      </c>
      <c r="E342" s="189" t="s">
        <v>2531</v>
      </c>
      <c r="F342" s="190"/>
      <c r="G342" s="189" t="s">
        <v>2532</v>
      </c>
      <c r="H342" s="190" t="s">
        <v>479</v>
      </c>
      <c r="I342" s="190" t="s">
        <v>492</v>
      </c>
      <c r="J342" s="190" t="s">
        <v>499</v>
      </c>
    </row>
    <row r="343" spans="1:11" s="189" customFormat="1" hidden="1" x14ac:dyDescent="0.25">
      <c r="A343" s="195">
        <v>43977</v>
      </c>
      <c r="B343" s="116">
        <v>0.35416666666666669</v>
      </c>
      <c r="C343" s="193">
        <v>0.375</v>
      </c>
      <c r="D343" s="194">
        <f t="shared" si="3"/>
        <v>29.999999999999972</v>
      </c>
      <c r="E343" s="189" t="s">
        <v>675</v>
      </c>
      <c r="F343" s="190"/>
      <c r="G343" s="189" t="s">
        <v>2533</v>
      </c>
      <c r="H343" s="190" t="s">
        <v>513</v>
      </c>
      <c r="I343" s="190" t="s">
        <v>519</v>
      </c>
      <c r="J343" s="190" t="s">
        <v>481</v>
      </c>
    </row>
    <row r="344" spans="1:11" s="189" customFormat="1" ht="30" hidden="1" x14ac:dyDescent="0.25">
      <c r="A344" s="195">
        <v>43977</v>
      </c>
      <c r="B344" s="116">
        <v>0.67708333333333337</v>
      </c>
      <c r="C344" s="193">
        <v>0.69097222222222221</v>
      </c>
      <c r="D344" s="194">
        <f t="shared" si="3"/>
        <v>19.999999999999929</v>
      </c>
      <c r="E344" s="189" t="s">
        <v>2534</v>
      </c>
      <c r="F344" s="190"/>
      <c r="G344" s="189" t="s">
        <v>704</v>
      </c>
      <c r="H344" s="190" t="s">
        <v>507</v>
      </c>
      <c r="I344" s="190" t="s">
        <v>527</v>
      </c>
      <c r="J344" s="190" t="s">
        <v>481</v>
      </c>
    </row>
    <row r="345" spans="1:11" s="189" customFormat="1" ht="30" hidden="1" x14ac:dyDescent="0.25">
      <c r="A345" s="195">
        <v>43977</v>
      </c>
      <c r="B345" s="116">
        <v>0.27083333333333331</v>
      </c>
      <c r="C345" s="193">
        <v>0.3888888888888889</v>
      </c>
      <c r="D345" s="194">
        <f t="shared" si="3"/>
        <v>170.00000000000003</v>
      </c>
      <c r="E345" s="189" t="s">
        <v>2535</v>
      </c>
      <c r="F345" s="190"/>
      <c r="G345" s="189" t="s">
        <v>1916</v>
      </c>
      <c r="H345" s="190" t="s">
        <v>498</v>
      </c>
      <c r="I345" s="190" t="s">
        <v>498</v>
      </c>
      <c r="J345" s="190" t="s">
        <v>499</v>
      </c>
    </row>
    <row r="346" spans="1:11" hidden="1" x14ac:dyDescent="0.25">
      <c r="A346" s="195">
        <v>43977</v>
      </c>
      <c r="B346" s="116">
        <v>0.4513888888888889</v>
      </c>
      <c r="C346" s="116">
        <v>0.50694444444444442</v>
      </c>
      <c r="D346" s="122">
        <f t="shared" si="3"/>
        <v>79.999999999999957</v>
      </c>
      <c r="E346" s="189" t="s">
        <v>2536</v>
      </c>
      <c r="G346" s="189" t="s">
        <v>1916</v>
      </c>
      <c r="H346" s="190" t="s">
        <v>498</v>
      </c>
      <c r="I346" s="190" t="s">
        <v>498</v>
      </c>
      <c r="J346" s="190" t="s">
        <v>499</v>
      </c>
    </row>
    <row r="347" spans="1:11" hidden="1" x14ac:dyDescent="0.25">
      <c r="A347" s="195">
        <v>43977</v>
      </c>
      <c r="B347" s="116">
        <v>0.54166666666666663</v>
      </c>
      <c r="C347" s="116">
        <v>0.59375</v>
      </c>
      <c r="D347" s="122">
        <f t="shared" si="3"/>
        <v>75.000000000000057</v>
      </c>
      <c r="E347" s="189" t="s">
        <v>2537</v>
      </c>
      <c r="G347" s="189" t="s">
        <v>1916</v>
      </c>
      <c r="H347" s="190" t="s">
        <v>498</v>
      </c>
      <c r="I347" s="190" t="s">
        <v>498</v>
      </c>
      <c r="J347" s="190" t="s">
        <v>499</v>
      </c>
    </row>
    <row r="348" spans="1:11" hidden="1" x14ac:dyDescent="0.25">
      <c r="A348" s="195">
        <v>43977</v>
      </c>
      <c r="B348" s="116">
        <v>0.76041666666666663</v>
      </c>
      <c r="C348" s="116">
        <v>0.77430555555555547</v>
      </c>
      <c r="D348" s="122">
        <f t="shared" si="3"/>
        <v>19.999999999999929</v>
      </c>
      <c r="E348" s="189" t="s">
        <v>2538</v>
      </c>
      <c r="F348" s="190">
        <v>1</v>
      </c>
      <c r="G348" s="189" t="s">
        <v>2539</v>
      </c>
      <c r="H348" s="190" t="s">
        <v>507</v>
      </c>
      <c r="I348" s="190" t="s">
        <v>527</v>
      </c>
      <c r="J348" s="190" t="s">
        <v>481</v>
      </c>
    </row>
    <row r="349" spans="1:11" hidden="1" x14ac:dyDescent="0.25">
      <c r="A349" s="195">
        <v>43977</v>
      </c>
      <c r="B349" s="116">
        <v>0.11458333333333333</v>
      </c>
      <c r="C349" s="116">
        <v>0.125</v>
      </c>
      <c r="D349" s="122">
        <f t="shared" si="3"/>
        <v>15.000000000000007</v>
      </c>
      <c r="E349" s="189" t="s">
        <v>2540</v>
      </c>
      <c r="F349" s="190">
        <v>1</v>
      </c>
      <c r="G349" s="189" t="s">
        <v>2331</v>
      </c>
      <c r="H349" s="190" t="s">
        <v>507</v>
      </c>
      <c r="I349" s="190" t="s">
        <v>527</v>
      </c>
      <c r="J349" s="190" t="s">
        <v>481</v>
      </c>
    </row>
    <row r="350" spans="1:11" hidden="1" x14ac:dyDescent="0.25">
      <c r="A350" s="195">
        <v>43977</v>
      </c>
      <c r="B350" s="116">
        <v>0.92708333333333337</v>
      </c>
      <c r="C350" s="116">
        <v>0.94097222222222221</v>
      </c>
      <c r="D350" s="122">
        <f t="shared" si="3"/>
        <v>19.999999999999929</v>
      </c>
      <c r="E350" s="189" t="s">
        <v>2502</v>
      </c>
      <c r="F350" s="190">
        <v>1</v>
      </c>
      <c r="G350" s="189" t="s">
        <v>2331</v>
      </c>
      <c r="H350" s="190" t="s">
        <v>484</v>
      </c>
      <c r="I350" s="190" t="s">
        <v>492</v>
      </c>
      <c r="J350" s="190" t="s">
        <v>481</v>
      </c>
    </row>
    <row r="351" spans="1:11" x14ac:dyDescent="0.25">
      <c r="A351" s="195">
        <v>43977</v>
      </c>
      <c r="B351" s="116">
        <v>5.2083333333333336E-2</v>
      </c>
      <c r="C351" s="116">
        <v>6.25E-2</v>
      </c>
      <c r="D351" s="122">
        <f t="shared" si="3"/>
        <v>14.999999999999996</v>
      </c>
      <c r="E351" s="189" t="s">
        <v>2541</v>
      </c>
      <c r="G351" s="189" t="s">
        <v>2331</v>
      </c>
      <c r="H351" s="190" t="s">
        <v>507</v>
      </c>
      <c r="I351" s="190" t="s">
        <v>633</v>
      </c>
      <c r="J351" s="190" t="s">
        <v>481</v>
      </c>
    </row>
    <row r="352" spans="1:11" hidden="1" x14ac:dyDescent="0.25">
      <c r="A352" s="195">
        <v>43978</v>
      </c>
      <c r="B352" s="116">
        <v>0.39583333333333331</v>
      </c>
      <c r="C352" s="116">
        <v>0.625</v>
      </c>
      <c r="D352" s="122">
        <f t="shared" si="3"/>
        <v>330</v>
      </c>
      <c r="E352" s="189" t="s">
        <v>2542</v>
      </c>
      <c r="G352" s="189" t="s">
        <v>2543</v>
      </c>
      <c r="H352" s="190" t="s">
        <v>479</v>
      </c>
      <c r="I352" s="190" t="s">
        <v>492</v>
      </c>
      <c r="J352" s="190" t="s">
        <v>499</v>
      </c>
      <c r="K352" s="113" t="s">
        <v>1022</v>
      </c>
    </row>
    <row r="353" spans="1:11" hidden="1" x14ac:dyDescent="0.25">
      <c r="A353" s="195">
        <v>43978</v>
      </c>
      <c r="B353" s="116">
        <v>0.4375</v>
      </c>
      <c r="C353" s="116">
        <v>0.64583333333333337</v>
      </c>
      <c r="D353" s="122">
        <f t="shared" si="3"/>
        <v>300.00000000000006</v>
      </c>
      <c r="E353" s="189" t="s">
        <v>1451</v>
      </c>
      <c r="G353" s="189" t="s">
        <v>1853</v>
      </c>
      <c r="H353" s="190" t="s">
        <v>484</v>
      </c>
      <c r="I353" s="190" t="s">
        <v>492</v>
      </c>
      <c r="J353" s="190" t="s">
        <v>499</v>
      </c>
      <c r="K353" s="113" t="s">
        <v>2544</v>
      </c>
    </row>
    <row r="354" spans="1:11" hidden="1" x14ac:dyDescent="0.25">
      <c r="A354" s="195">
        <v>43978</v>
      </c>
      <c r="B354" s="116">
        <v>0.52083333333333337</v>
      </c>
      <c r="C354" s="116">
        <v>0.5625</v>
      </c>
      <c r="D354" s="122">
        <f t="shared" si="3"/>
        <v>59.999999999999943</v>
      </c>
      <c r="E354" s="189" t="s">
        <v>2545</v>
      </c>
      <c r="G354" s="189" t="s">
        <v>2129</v>
      </c>
      <c r="H354" s="190" t="s">
        <v>484</v>
      </c>
      <c r="I354" s="190" t="s">
        <v>492</v>
      </c>
      <c r="J354" s="190" t="s">
        <v>481</v>
      </c>
    </row>
    <row r="355" spans="1:11" hidden="1" x14ac:dyDescent="0.25">
      <c r="A355" s="195">
        <v>43978</v>
      </c>
      <c r="B355" s="116">
        <v>0.375</v>
      </c>
      <c r="C355" s="116">
        <v>0.39583333333333331</v>
      </c>
      <c r="D355" s="122">
        <f t="shared" si="3"/>
        <v>29.999999999999972</v>
      </c>
      <c r="E355" s="189" t="s">
        <v>675</v>
      </c>
      <c r="G355" s="189" t="s">
        <v>2546</v>
      </c>
      <c r="H355" s="190" t="s">
        <v>513</v>
      </c>
      <c r="I355" s="190" t="s">
        <v>519</v>
      </c>
      <c r="J355" s="190" t="s">
        <v>481</v>
      </c>
    </row>
    <row r="356" spans="1:11" hidden="1" x14ac:dyDescent="0.25">
      <c r="A356" s="195">
        <v>43978</v>
      </c>
      <c r="B356" s="116">
        <v>0.45833333333333331</v>
      </c>
      <c r="C356" s="116">
        <v>0.47222222222222227</v>
      </c>
      <c r="D356" s="122">
        <f t="shared" si="3"/>
        <v>20.000000000000089</v>
      </c>
      <c r="E356" s="189" t="s">
        <v>2547</v>
      </c>
      <c r="F356" s="190">
        <v>1</v>
      </c>
      <c r="G356" s="189" t="s">
        <v>533</v>
      </c>
      <c r="H356" s="190" t="s">
        <v>513</v>
      </c>
      <c r="I356" s="190" t="s">
        <v>582</v>
      </c>
      <c r="J356" s="190" t="s">
        <v>481</v>
      </c>
    </row>
    <row r="357" spans="1:11" hidden="1" x14ac:dyDescent="0.25"/>
    <row r="358" spans="1:11" hidden="1" x14ac:dyDescent="0.25">
      <c r="A358" s="195">
        <v>43978</v>
      </c>
      <c r="B358" s="116">
        <v>0.75</v>
      </c>
      <c r="C358" s="116">
        <v>0.77083333333333337</v>
      </c>
      <c r="D358" s="122">
        <f t="shared" si="3"/>
        <v>30.000000000000053</v>
      </c>
      <c r="E358" s="189" t="s">
        <v>2548</v>
      </c>
      <c r="F358" s="190">
        <v>1</v>
      </c>
      <c r="G358" s="189" t="s">
        <v>2549</v>
      </c>
      <c r="H358" s="190" t="s">
        <v>484</v>
      </c>
      <c r="I358" s="190" t="s">
        <v>492</v>
      </c>
      <c r="J358" s="190" t="s">
        <v>481</v>
      </c>
    </row>
    <row r="359" spans="1:11" hidden="1" x14ac:dyDescent="0.25">
      <c r="A359" s="172">
        <v>43978</v>
      </c>
      <c r="B359" s="116">
        <v>0.26041666666666669</v>
      </c>
      <c r="C359" s="116">
        <v>0.58333333333333337</v>
      </c>
      <c r="D359" s="122">
        <f t="shared" ref="D359:D364" si="9">(IF(C359&gt;B359, C359-B359, 1-B359+C359))*24*60</f>
        <v>465</v>
      </c>
      <c r="E359" s="189" t="s">
        <v>2550</v>
      </c>
      <c r="G359" s="189" t="s">
        <v>2551</v>
      </c>
      <c r="H359" s="190" t="s">
        <v>498</v>
      </c>
      <c r="I359" s="190" t="s">
        <v>498</v>
      </c>
      <c r="J359" s="190" t="s">
        <v>481</v>
      </c>
    </row>
    <row r="360" spans="1:11" hidden="1" x14ac:dyDescent="0.25">
      <c r="A360" s="172">
        <v>43978</v>
      </c>
      <c r="B360" s="116">
        <v>0.3125</v>
      </c>
      <c r="C360" s="116">
        <v>0.38541666666666669</v>
      </c>
      <c r="D360" s="122">
        <f t="shared" si="9"/>
        <v>105.00000000000003</v>
      </c>
      <c r="E360" s="189" t="s">
        <v>2552</v>
      </c>
      <c r="G360" s="189" t="s">
        <v>2553</v>
      </c>
      <c r="H360" s="190" t="s">
        <v>498</v>
      </c>
      <c r="I360" s="190" t="s">
        <v>498</v>
      </c>
      <c r="J360" s="190" t="s">
        <v>481</v>
      </c>
    </row>
    <row r="361" spans="1:11" hidden="1" x14ac:dyDescent="0.25">
      <c r="A361" s="172">
        <v>43978</v>
      </c>
      <c r="B361" s="116">
        <v>0.65625</v>
      </c>
      <c r="C361" s="116">
        <v>0.67708333333333337</v>
      </c>
      <c r="D361" s="122">
        <f t="shared" si="9"/>
        <v>30.000000000000053</v>
      </c>
      <c r="E361" s="189" t="s">
        <v>2554</v>
      </c>
      <c r="G361" s="189" t="s">
        <v>2555</v>
      </c>
      <c r="H361" s="190" t="s">
        <v>507</v>
      </c>
      <c r="I361" s="190" t="s">
        <v>633</v>
      </c>
      <c r="J361" s="190" t="s">
        <v>427</v>
      </c>
    </row>
    <row r="362" spans="1:11" hidden="1" x14ac:dyDescent="0.25">
      <c r="A362" s="172">
        <v>43978</v>
      </c>
      <c r="B362" s="116">
        <v>0.6875</v>
      </c>
      <c r="C362" s="116">
        <v>0.70138888888888884</v>
      </c>
      <c r="D362" s="122">
        <f t="shared" si="9"/>
        <v>19.999999999999929</v>
      </c>
      <c r="E362" s="189" t="s">
        <v>2556</v>
      </c>
      <c r="G362" s="189" t="s">
        <v>2555</v>
      </c>
      <c r="H362" s="190" t="s">
        <v>507</v>
      </c>
      <c r="I362" s="190" t="s">
        <v>570</v>
      </c>
      <c r="J362" s="190" t="s">
        <v>427</v>
      </c>
    </row>
    <row r="363" spans="1:11" hidden="1" x14ac:dyDescent="0.25">
      <c r="A363" s="195">
        <v>43978</v>
      </c>
      <c r="B363" s="116">
        <v>0.61458333333333337</v>
      </c>
      <c r="C363" s="116">
        <v>0.63194444444444442</v>
      </c>
      <c r="D363" s="122">
        <f t="shared" si="9"/>
        <v>24.999999999999911</v>
      </c>
      <c r="E363" s="189" t="s">
        <v>2557</v>
      </c>
      <c r="F363" s="190">
        <v>1</v>
      </c>
      <c r="G363" s="189" t="s">
        <v>2558</v>
      </c>
      <c r="H363" s="190" t="s">
        <v>498</v>
      </c>
      <c r="I363" s="190" t="s">
        <v>498</v>
      </c>
      <c r="J363" s="190" t="s">
        <v>481</v>
      </c>
    </row>
    <row r="364" spans="1:11" hidden="1" x14ac:dyDescent="0.25">
      <c r="A364" s="195">
        <v>43978</v>
      </c>
      <c r="B364" s="116">
        <v>0.45833333333333331</v>
      </c>
      <c r="C364" s="116">
        <v>0.46527777777777773</v>
      </c>
      <c r="D364" s="122">
        <f t="shared" si="9"/>
        <v>9.9999999999999645</v>
      </c>
      <c r="E364" s="189" t="s">
        <v>2302</v>
      </c>
      <c r="G364" s="189" t="s">
        <v>596</v>
      </c>
      <c r="H364" s="190" t="s">
        <v>507</v>
      </c>
      <c r="I364" s="190" t="s">
        <v>527</v>
      </c>
      <c r="J364" s="190" t="s">
        <v>481</v>
      </c>
    </row>
    <row r="365" spans="1:11" x14ac:dyDescent="0.25">
      <c r="A365" s="172">
        <v>43978</v>
      </c>
      <c r="B365" s="116">
        <v>0.19791666666666666</v>
      </c>
      <c r="C365" s="116">
        <v>0.21180555555555555</v>
      </c>
      <c r="D365" s="114">
        <f>(IF(C365&gt;B365, C365-B365, 1-B365+C365))*24*60</f>
        <v>20.000000000000007</v>
      </c>
      <c r="E365" s="113" t="s">
        <v>2559</v>
      </c>
      <c r="F365" s="113">
        <v>1</v>
      </c>
      <c r="G365" s="113" t="s">
        <v>2560</v>
      </c>
      <c r="H365" s="190" t="s">
        <v>507</v>
      </c>
      <c r="I365" s="190" t="s">
        <v>633</v>
      </c>
      <c r="J365" s="190" t="s">
        <v>481</v>
      </c>
    </row>
    <row r="366" spans="1:11" hidden="1" x14ac:dyDescent="0.25">
      <c r="A366" s="172">
        <v>43978</v>
      </c>
      <c r="B366" s="116">
        <v>0.28125</v>
      </c>
      <c r="C366" s="116">
        <v>0.29166666666666669</v>
      </c>
      <c r="D366" s="114">
        <f>(IF(C366&gt;B366, C366-B366, 1-B366+C366))*24*60</f>
        <v>15.000000000000027</v>
      </c>
      <c r="E366" s="113" t="s">
        <v>2561</v>
      </c>
      <c r="F366" s="113">
        <v>1</v>
      </c>
      <c r="G366" s="113" t="s">
        <v>530</v>
      </c>
      <c r="H366" s="190" t="s">
        <v>507</v>
      </c>
      <c r="I366" s="190" t="s">
        <v>527</v>
      </c>
      <c r="J366" s="190" t="s">
        <v>481</v>
      </c>
    </row>
    <row r="367" spans="1:11" hidden="1" x14ac:dyDescent="0.25">
      <c r="A367" s="172">
        <v>43979</v>
      </c>
      <c r="B367" s="116">
        <v>0.29166666666666669</v>
      </c>
      <c r="C367" s="116">
        <v>0.66666666666666663</v>
      </c>
      <c r="D367" s="122">
        <f t="shared" si="3"/>
        <v>539.99999999999989</v>
      </c>
      <c r="E367" s="189" t="s">
        <v>2562</v>
      </c>
      <c r="G367" s="189" t="s">
        <v>1321</v>
      </c>
      <c r="H367" s="190"/>
      <c r="I367" s="190"/>
      <c r="J367" s="190"/>
      <c r="K367" s="113" t="s">
        <v>2563</v>
      </c>
    </row>
    <row r="368" spans="1:11" hidden="1" x14ac:dyDescent="0.25">
      <c r="A368" s="172">
        <v>43979</v>
      </c>
      <c r="B368" s="116">
        <v>0.35416666666666669</v>
      </c>
      <c r="C368" s="116">
        <v>0.39583333333333331</v>
      </c>
      <c r="D368" s="122">
        <f t="shared" si="3"/>
        <v>59.999999999999943</v>
      </c>
      <c r="E368" s="189" t="s">
        <v>2502</v>
      </c>
      <c r="F368" s="190">
        <v>1</v>
      </c>
      <c r="G368" s="189" t="s">
        <v>2019</v>
      </c>
      <c r="H368" s="190" t="s">
        <v>484</v>
      </c>
      <c r="I368" s="190" t="s">
        <v>492</v>
      </c>
      <c r="J368" s="190" t="s">
        <v>481</v>
      </c>
    </row>
    <row r="369" spans="1:11" hidden="1" x14ac:dyDescent="0.25">
      <c r="A369" s="172">
        <v>43979</v>
      </c>
      <c r="B369" s="116">
        <v>0.41666666666666669</v>
      </c>
      <c r="C369" s="116">
        <v>0.47222222222222227</v>
      </c>
      <c r="D369" s="122">
        <f t="shared" si="3"/>
        <v>80.000000000000028</v>
      </c>
      <c r="E369" s="189" t="s">
        <v>2564</v>
      </c>
      <c r="G369" s="189" t="s">
        <v>2565</v>
      </c>
      <c r="H369" s="190" t="s">
        <v>484</v>
      </c>
      <c r="I369" s="190" t="s">
        <v>489</v>
      </c>
      <c r="J369" s="190" t="s">
        <v>481</v>
      </c>
    </row>
    <row r="370" spans="1:11" hidden="1" x14ac:dyDescent="0.25">
      <c r="A370" s="172">
        <v>43979</v>
      </c>
      <c r="B370" s="116">
        <v>0.41666666666666669</v>
      </c>
      <c r="C370" s="116">
        <v>0.4375</v>
      </c>
      <c r="D370" s="122">
        <f t="shared" si="3"/>
        <v>29.999999999999972</v>
      </c>
      <c r="E370" s="189" t="s">
        <v>2566</v>
      </c>
      <c r="G370" s="189" t="s">
        <v>518</v>
      </c>
      <c r="H370" s="190" t="s">
        <v>556</v>
      </c>
      <c r="I370" s="190" t="s">
        <v>492</v>
      </c>
      <c r="J370" s="190" t="s">
        <v>481</v>
      </c>
    </row>
    <row r="371" spans="1:11" ht="30" hidden="1" x14ac:dyDescent="0.25">
      <c r="A371" s="172">
        <v>43979</v>
      </c>
      <c r="B371" s="116">
        <v>0.4375</v>
      </c>
      <c r="C371" s="116">
        <v>0.52083333333333337</v>
      </c>
      <c r="D371" s="122">
        <f t="shared" si="3"/>
        <v>120.00000000000006</v>
      </c>
      <c r="E371" s="189" t="s">
        <v>2567</v>
      </c>
      <c r="G371" s="189" t="s">
        <v>2568</v>
      </c>
      <c r="H371" s="190"/>
      <c r="I371" s="190"/>
      <c r="J371" s="190"/>
    </row>
    <row r="372" spans="1:11" ht="30" hidden="1" x14ac:dyDescent="0.25">
      <c r="A372" s="172">
        <v>43979</v>
      </c>
      <c r="B372" s="116">
        <v>0.52083333333333337</v>
      </c>
      <c r="C372" s="116">
        <v>0.5625</v>
      </c>
      <c r="D372" s="122">
        <f t="shared" si="3"/>
        <v>59.999999999999943</v>
      </c>
      <c r="E372" s="189" t="s">
        <v>2569</v>
      </c>
      <c r="G372" s="189" t="s">
        <v>2570</v>
      </c>
      <c r="H372" s="190"/>
      <c r="I372" s="190"/>
      <c r="J372" s="190"/>
    </row>
    <row r="373" spans="1:11" hidden="1" x14ac:dyDescent="0.25">
      <c r="A373" s="172">
        <v>43979</v>
      </c>
      <c r="B373" s="116">
        <v>0.3125</v>
      </c>
      <c r="C373" s="116">
        <v>0.64583333333333337</v>
      </c>
      <c r="D373" s="122">
        <f t="shared" ref="D373:D378" si="10">(IF(C373&gt;B373, C373-B373, 1-B373+C373))*24*60</f>
        <v>480</v>
      </c>
      <c r="E373" s="113" t="s">
        <v>2571</v>
      </c>
      <c r="F373" s="113"/>
      <c r="G373" s="113" t="s">
        <v>2364</v>
      </c>
      <c r="H373" s="190" t="s">
        <v>507</v>
      </c>
      <c r="I373" s="190" t="s">
        <v>527</v>
      </c>
      <c r="J373" s="190" t="s">
        <v>481</v>
      </c>
    </row>
    <row r="374" spans="1:11" hidden="1" x14ac:dyDescent="0.25">
      <c r="A374" s="172">
        <v>43979</v>
      </c>
      <c r="B374" s="116">
        <v>0.39583333333333331</v>
      </c>
      <c r="C374" s="116">
        <v>0.47916666666666669</v>
      </c>
      <c r="D374" s="122">
        <f t="shared" si="10"/>
        <v>120.00000000000006</v>
      </c>
      <c r="E374" s="113" t="s">
        <v>2572</v>
      </c>
      <c r="F374" s="113"/>
      <c r="G374" s="113" t="s">
        <v>1916</v>
      </c>
      <c r="H374" s="190" t="s">
        <v>498</v>
      </c>
      <c r="I374" s="190" t="s">
        <v>498</v>
      </c>
      <c r="J374" s="190" t="s">
        <v>481</v>
      </c>
    </row>
    <row r="375" spans="1:11" hidden="1" x14ac:dyDescent="0.25">
      <c r="A375" s="172">
        <v>43979</v>
      </c>
      <c r="B375" s="116">
        <v>0.6875</v>
      </c>
      <c r="C375" s="116">
        <v>0.70833333333333337</v>
      </c>
      <c r="D375" s="122">
        <f t="shared" si="10"/>
        <v>30.000000000000053</v>
      </c>
      <c r="E375" s="113" t="s">
        <v>2573</v>
      </c>
      <c r="F375" s="113">
        <v>1</v>
      </c>
      <c r="G375" s="113" t="s">
        <v>2488</v>
      </c>
      <c r="H375" s="190" t="s">
        <v>498</v>
      </c>
      <c r="I375" s="190" t="s">
        <v>498</v>
      </c>
      <c r="J375" s="190" t="s">
        <v>481</v>
      </c>
    </row>
    <row r="376" spans="1:11" hidden="1" x14ac:dyDescent="0.25">
      <c r="A376" s="172">
        <v>43979</v>
      </c>
      <c r="B376" s="116">
        <v>0.65625</v>
      </c>
      <c r="C376" s="301">
        <v>0.67361111111111116</v>
      </c>
      <c r="D376" s="114">
        <f t="shared" si="10"/>
        <v>25.000000000000071</v>
      </c>
      <c r="E376" s="113" t="s">
        <v>2574</v>
      </c>
      <c r="F376" s="113"/>
      <c r="G376" s="113" t="s">
        <v>2488</v>
      </c>
      <c r="H376" s="190" t="s">
        <v>507</v>
      </c>
      <c r="I376" s="190" t="s">
        <v>527</v>
      </c>
      <c r="J376" s="190" t="s">
        <v>427</v>
      </c>
    </row>
    <row r="377" spans="1:11" hidden="1" x14ac:dyDescent="0.25">
      <c r="A377" s="172">
        <v>43979</v>
      </c>
      <c r="B377" s="116">
        <v>0.63194444444444442</v>
      </c>
      <c r="C377" s="116">
        <v>0.64583333333333337</v>
      </c>
      <c r="D377" s="114">
        <f t="shared" si="10"/>
        <v>20.000000000000089</v>
      </c>
      <c r="E377" s="113" t="s">
        <v>2575</v>
      </c>
      <c r="F377" s="113">
        <v>1</v>
      </c>
      <c r="G377" s="113" t="s">
        <v>596</v>
      </c>
      <c r="H377" s="190" t="s">
        <v>498</v>
      </c>
      <c r="I377" s="190" t="s">
        <v>498</v>
      </c>
      <c r="J377" s="190" t="s">
        <v>481</v>
      </c>
    </row>
    <row r="378" spans="1:11" hidden="1" x14ac:dyDescent="0.25">
      <c r="A378" s="172">
        <v>43979</v>
      </c>
      <c r="B378" s="116">
        <v>0.68055555555555547</v>
      </c>
      <c r="C378" s="116">
        <v>0.6875</v>
      </c>
      <c r="D378" s="122">
        <f t="shared" si="10"/>
        <v>10.000000000000124</v>
      </c>
      <c r="E378" s="189" t="s">
        <v>2576</v>
      </c>
      <c r="G378" s="189" t="s">
        <v>2553</v>
      </c>
      <c r="H378" s="114" t="s">
        <v>507</v>
      </c>
      <c r="I378" s="114" t="s">
        <v>527</v>
      </c>
      <c r="J378" s="114" t="s">
        <v>481</v>
      </c>
    </row>
    <row r="379" spans="1:11" hidden="1" x14ac:dyDescent="0.25">
      <c r="A379" s="172">
        <v>43979</v>
      </c>
      <c r="B379" s="116">
        <v>0.29166666666666669</v>
      </c>
      <c r="C379" s="116">
        <v>0.3125</v>
      </c>
      <c r="D379" s="114">
        <f>(IF(C379&gt;B379, C379-B379, 1-B379+C379))*24*60</f>
        <v>29.999999999999972</v>
      </c>
      <c r="E379" s="113" t="s">
        <v>2184</v>
      </c>
      <c r="F379" s="113">
        <v>1</v>
      </c>
      <c r="G379" s="113" t="s">
        <v>2577</v>
      </c>
      <c r="H379" s="190" t="s">
        <v>498</v>
      </c>
      <c r="I379" s="190" t="s">
        <v>498</v>
      </c>
      <c r="J379" s="190" t="s">
        <v>481</v>
      </c>
    </row>
    <row r="380" spans="1:11" x14ac:dyDescent="0.25">
      <c r="A380" s="172">
        <v>43979</v>
      </c>
      <c r="B380" s="116">
        <v>6.9444444444444434E-2</v>
      </c>
      <c r="C380" s="116">
        <v>8.3333333333333329E-2</v>
      </c>
      <c r="D380" s="114">
        <f>(IF(C380&gt;B380, C380-B380, 1-B380+C380))*24*60</f>
        <v>20.000000000000007</v>
      </c>
      <c r="E380" s="113" t="s">
        <v>2578</v>
      </c>
      <c r="F380" s="113">
        <v>1</v>
      </c>
      <c r="G380" s="113" t="s">
        <v>2577</v>
      </c>
      <c r="H380" s="190" t="s">
        <v>507</v>
      </c>
      <c r="I380" s="190" t="s">
        <v>633</v>
      </c>
      <c r="J380" s="190" t="s">
        <v>481</v>
      </c>
    </row>
    <row r="381" spans="1:11" x14ac:dyDescent="0.25">
      <c r="A381" s="172">
        <v>43979</v>
      </c>
      <c r="B381" s="116">
        <v>0.22916666666666666</v>
      </c>
      <c r="C381" s="116">
        <v>0.23958333333333334</v>
      </c>
      <c r="D381" s="114">
        <f>(IF(C381&gt;B381, C381-B381, 1-B381+C381))*24*60</f>
        <v>15.000000000000027</v>
      </c>
      <c r="E381" s="113" t="s">
        <v>2578</v>
      </c>
      <c r="F381" s="113">
        <v>1</v>
      </c>
      <c r="G381" s="113" t="s">
        <v>2577</v>
      </c>
      <c r="H381" s="190" t="s">
        <v>507</v>
      </c>
      <c r="I381" s="190" t="s">
        <v>633</v>
      </c>
      <c r="J381" s="190" t="s">
        <v>481</v>
      </c>
    </row>
    <row r="382" spans="1:11" hidden="1" x14ac:dyDescent="0.25">
      <c r="A382" s="172">
        <v>43980</v>
      </c>
      <c r="B382" s="116">
        <v>0.27083333333333331</v>
      </c>
      <c r="C382" s="116">
        <v>0.39583333333333331</v>
      </c>
      <c r="D382" s="122">
        <f t="shared" si="3"/>
        <v>180</v>
      </c>
      <c r="E382" s="189" t="s">
        <v>2579</v>
      </c>
      <c r="G382" s="189" t="s">
        <v>516</v>
      </c>
      <c r="H382" s="190" t="s">
        <v>484</v>
      </c>
      <c r="I382" s="190" t="s">
        <v>480</v>
      </c>
      <c r="J382" s="190" t="s">
        <v>499</v>
      </c>
    </row>
    <row r="383" spans="1:11" hidden="1" x14ac:dyDescent="0.25">
      <c r="A383" s="172">
        <v>43980</v>
      </c>
      <c r="B383" s="116">
        <v>0.39583333333333331</v>
      </c>
      <c r="C383" s="116">
        <v>0.5</v>
      </c>
      <c r="D383" s="122">
        <f t="shared" si="3"/>
        <v>150.00000000000003</v>
      </c>
      <c r="E383" s="189" t="s">
        <v>2580</v>
      </c>
      <c r="G383" s="189" t="s">
        <v>516</v>
      </c>
      <c r="H383" s="190" t="s">
        <v>479</v>
      </c>
      <c r="I383" s="190" t="s">
        <v>480</v>
      </c>
      <c r="J383" s="190" t="s">
        <v>499</v>
      </c>
    </row>
    <row r="384" spans="1:11" hidden="1" x14ac:dyDescent="0.25">
      <c r="A384" s="172">
        <v>43980</v>
      </c>
      <c r="B384" s="116">
        <v>0.29166666666666669</v>
      </c>
      <c r="C384" s="116">
        <v>0.60416666666666663</v>
      </c>
      <c r="D384" s="122">
        <f t="shared" si="3"/>
        <v>449.99999999999989</v>
      </c>
      <c r="E384" s="189" t="s">
        <v>2581</v>
      </c>
      <c r="G384" s="189" t="s">
        <v>2582</v>
      </c>
      <c r="H384" s="190" t="s">
        <v>484</v>
      </c>
      <c r="I384" s="190" t="s">
        <v>492</v>
      </c>
      <c r="J384" s="190" t="s">
        <v>499</v>
      </c>
      <c r="K384" s="113" t="s">
        <v>1022</v>
      </c>
    </row>
    <row r="385" spans="1:10" hidden="1" x14ac:dyDescent="0.25">
      <c r="A385" s="172">
        <v>43980</v>
      </c>
      <c r="B385" s="116">
        <v>0.52083333333333337</v>
      </c>
      <c r="C385" s="116">
        <v>0.66666666666666663</v>
      </c>
      <c r="D385" s="122">
        <f t="shared" si="3"/>
        <v>209.99999999999989</v>
      </c>
      <c r="E385" s="189" t="s">
        <v>2014</v>
      </c>
      <c r="G385" s="189" t="s">
        <v>516</v>
      </c>
      <c r="H385" s="190" t="s">
        <v>556</v>
      </c>
      <c r="I385" s="190" t="s">
        <v>489</v>
      </c>
      <c r="J385" s="190" t="s">
        <v>499</v>
      </c>
    </row>
    <row r="386" spans="1:10" hidden="1" x14ac:dyDescent="0.25">
      <c r="A386" s="172">
        <v>43980</v>
      </c>
      <c r="B386" s="116">
        <v>0.67361111111111116</v>
      </c>
      <c r="C386" s="116">
        <v>0.71875</v>
      </c>
      <c r="D386" s="122">
        <f t="shared" si="3"/>
        <v>64.999999999999929</v>
      </c>
      <c r="E386" s="189" t="s">
        <v>2583</v>
      </c>
      <c r="G386" s="189" t="s">
        <v>478</v>
      </c>
      <c r="H386" s="190" t="s">
        <v>556</v>
      </c>
      <c r="I386" s="190" t="s">
        <v>489</v>
      </c>
      <c r="J386" s="190" t="s">
        <v>481</v>
      </c>
    </row>
    <row r="387" spans="1:10" hidden="1" x14ac:dyDescent="0.25">
      <c r="A387" s="172">
        <v>43980</v>
      </c>
      <c r="B387" s="116">
        <v>0.27083333333333331</v>
      </c>
      <c r="C387" s="116">
        <v>0.5</v>
      </c>
      <c r="D387" s="122">
        <f t="shared" si="3"/>
        <v>330</v>
      </c>
      <c r="E387" s="189" t="s">
        <v>2584</v>
      </c>
      <c r="G387" s="189" t="s">
        <v>2585</v>
      </c>
      <c r="H387" s="190" t="s">
        <v>556</v>
      </c>
      <c r="I387" s="190" t="s">
        <v>489</v>
      </c>
      <c r="J387" s="190" t="s">
        <v>499</v>
      </c>
    </row>
    <row r="388" spans="1:10" hidden="1" x14ac:dyDescent="0.25">
      <c r="A388" s="172">
        <v>43980</v>
      </c>
      <c r="B388" s="116">
        <v>0.5</v>
      </c>
      <c r="C388" s="116">
        <v>0.70833333333333337</v>
      </c>
      <c r="D388" s="122">
        <f t="shared" si="3"/>
        <v>300.00000000000006</v>
      </c>
      <c r="E388" s="189" t="s">
        <v>2586</v>
      </c>
      <c r="G388" s="189" t="s">
        <v>2585</v>
      </c>
      <c r="H388" s="190" t="s">
        <v>556</v>
      </c>
      <c r="I388" s="190" t="s">
        <v>492</v>
      </c>
      <c r="J388" s="190" t="s">
        <v>499</v>
      </c>
    </row>
    <row r="389" spans="1:10" hidden="1" x14ac:dyDescent="0.25">
      <c r="A389" s="172">
        <v>43980</v>
      </c>
      <c r="B389" s="116">
        <v>0.60416666666666663</v>
      </c>
      <c r="C389" s="116">
        <v>0.70833333333333337</v>
      </c>
      <c r="D389" s="122">
        <f t="shared" si="3"/>
        <v>150.00000000000011</v>
      </c>
      <c r="E389" s="358" t="s">
        <v>2587</v>
      </c>
      <c r="G389" s="189" t="s">
        <v>530</v>
      </c>
      <c r="H389" s="190" t="s">
        <v>498</v>
      </c>
      <c r="I389" s="190" t="s">
        <v>498</v>
      </c>
      <c r="J389" s="190" t="s">
        <v>481</v>
      </c>
    </row>
    <row r="390" spans="1:10" hidden="1" x14ac:dyDescent="0.25">
      <c r="A390" s="172">
        <v>43980</v>
      </c>
      <c r="B390" s="116">
        <v>0.27777777777777779</v>
      </c>
      <c r="C390" s="116">
        <v>0.28472222222222221</v>
      </c>
      <c r="D390" s="114">
        <f t="shared" ref="D390:D428" si="11">(IF(C390&gt;B390, C390-B390, 1-B390+C390))*24*60</f>
        <v>9.9999999999999645</v>
      </c>
      <c r="E390" s="113" t="s">
        <v>2588</v>
      </c>
      <c r="F390" s="113"/>
      <c r="G390" s="113" t="s">
        <v>1041</v>
      </c>
      <c r="H390" s="190" t="s">
        <v>498</v>
      </c>
      <c r="I390" s="190" t="s">
        <v>498</v>
      </c>
      <c r="J390" s="190" t="s">
        <v>481</v>
      </c>
    </row>
    <row r="391" spans="1:10" hidden="1" x14ac:dyDescent="0.25">
      <c r="A391" s="172">
        <v>43980</v>
      </c>
      <c r="B391" s="116">
        <v>0.33333333333333331</v>
      </c>
      <c r="C391" s="116">
        <v>0.35416666666666669</v>
      </c>
      <c r="D391" s="114">
        <f t="shared" si="11"/>
        <v>30.000000000000053</v>
      </c>
      <c r="E391" s="113" t="s">
        <v>2589</v>
      </c>
      <c r="F391" s="113"/>
      <c r="G391" s="113" t="s">
        <v>1041</v>
      </c>
      <c r="H391" s="190" t="s">
        <v>507</v>
      </c>
      <c r="I391" s="190" t="s">
        <v>531</v>
      </c>
      <c r="J391" s="190" t="s">
        <v>481</v>
      </c>
    </row>
    <row r="392" spans="1:10" x14ac:dyDescent="0.25">
      <c r="A392" s="172">
        <v>43980</v>
      </c>
      <c r="B392" s="116">
        <v>0.45833333333333331</v>
      </c>
      <c r="C392" s="116">
        <v>0.46875</v>
      </c>
      <c r="D392" s="114">
        <f t="shared" si="11"/>
        <v>15.000000000000027</v>
      </c>
      <c r="E392" s="113" t="s">
        <v>2590</v>
      </c>
      <c r="F392" s="113"/>
      <c r="G392" s="113" t="s">
        <v>1041</v>
      </c>
      <c r="H392" s="190" t="s">
        <v>507</v>
      </c>
      <c r="I392" s="190" t="s">
        <v>633</v>
      </c>
      <c r="J392" s="190" t="s">
        <v>481</v>
      </c>
    </row>
    <row r="393" spans="1:10" hidden="1" x14ac:dyDescent="0.25">
      <c r="A393" s="172">
        <v>43980</v>
      </c>
      <c r="B393" s="116">
        <v>0.375</v>
      </c>
      <c r="C393" s="116">
        <v>0.70833333333333337</v>
      </c>
      <c r="D393" s="114">
        <f t="shared" si="11"/>
        <v>480</v>
      </c>
      <c r="E393" s="113" t="s">
        <v>2591</v>
      </c>
      <c r="F393" s="113"/>
      <c r="G393" s="113" t="s">
        <v>1041</v>
      </c>
      <c r="H393" s="190" t="s">
        <v>507</v>
      </c>
      <c r="I393" s="190" t="s">
        <v>570</v>
      </c>
      <c r="J393" s="190" t="s">
        <v>481</v>
      </c>
    </row>
    <row r="394" spans="1:10" hidden="1" x14ac:dyDescent="0.25">
      <c r="A394" s="172">
        <v>43980</v>
      </c>
      <c r="B394" s="116">
        <v>0.52083333333333337</v>
      </c>
      <c r="C394" s="116">
        <v>0.54166666666666663</v>
      </c>
      <c r="D394" s="114">
        <f t="shared" si="11"/>
        <v>29.999999999999893</v>
      </c>
      <c r="E394" s="113" t="s">
        <v>2192</v>
      </c>
      <c r="F394" s="113">
        <v>1</v>
      </c>
      <c r="G394" s="113" t="s">
        <v>640</v>
      </c>
      <c r="H394" s="190" t="s">
        <v>498</v>
      </c>
      <c r="I394" s="190" t="s">
        <v>498</v>
      </c>
      <c r="J394" s="190" t="s">
        <v>481</v>
      </c>
    </row>
    <row r="395" spans="1:10" hidden="1" x14ac:dyDescent="0.25">
      <c r="A395" s="172">
        <v>43981</v>
      </c>
      <c r="B395" s="116">
        <v>0.27083333333333331</v>
      </c>
      <c r="C395" s="116">
        <v>0.6875</v>
      </c>
      <c r="D395" s="114">
        <f t="shared" si="11"/>
        <v>600</v>
      </c>
      <c r="E395" s="113" t="s">
        <v>2562</v>
      </c>
      <c r="F395" s="113"/>
      <c r="G395" s="113" t="s">
        <v>486</v>
      </c>
      <c r="H395" s="190"/>
      <c r="I395" s="190"/>
      <c r="J395" s="190"/>
    </row>
    <row r="396" spans="1:10" hidden="1" x14ac:dyDescent="0.25">
      <c r="A396" s="172">
        <v>43981</v>
      </c>
      <c r="B396" s="116">
        <v>0.41666666666666669</v>
      </c>
      <c r="C396" s="116">
        <v>0.42708333333333331</v>
      </c>
      <c r="D396" s="114">
        <f t="shared" si="11"/>
        <v>14.999999999999947</v>
      </c>
      <c r="E396" s="113" t="s">
        <v>2592</v>
      </c>
      <c r="F396" s="113"/>
      <c r="G396" s="113" t="s">
        <v>1215</v>
      </c>
      <c r="H396" s="190" t="s">
        <v>513</v>
      </c>
      <c r="I396" s="190" t="s">
        <v>519</v>
      </c>
      <c r="J396" s="190" t="s">
        <v>481</v>
      </c>
    </row>
    <row r="397" spans="1:10" hidden="1" x14ac:dyDescent="0.25">
      <c r="A397" s="172">
        <v>43981</v>
      </c>
      <c r="B397" s="116">
        <v>0.29166666666666669</v>
      </c>
      <c r="C397" s="116">
        <v>0.30555555555555552</v>
      </c>
      <c r="D397" s="114">
        <f t="shared" si="11"/>
        <v>19.999999999999929</v>
      </c>
      <c r="E397" s="113" t="s">
        <v>2593</v>
      </c>
      <c r="F397" s="113">
        <v>1</v>
      </c>
      <c r="G397" s="113" t="s">
        <v>2129</v>
      </c>
      <c r="H397" s="190" t="s">
        <v>513</v>
      </c>
      <c r="I397" s="190" t="s">
        <v>519</v>
      </c>
      <c r="J397" s="190" t="s">
        <v>481</v>
      </c>
    </row>
    <row r="398" spans="1:10" hidden="1" x14ac:dyDescent="0.25">
      <c r="A398" s="172">
        <v>43981</v>
      </c>
      <c r="B398" s="116">
        <v>0.41666666666666669</v>
      </c>
      <c r="C398" s="116">
        <v>0.43055555555555558</v>
      </c>
      <c r="D398" s="114">
        <f t="shared" si="11"/>
        <v>20.000000000000007</v>
      </c>
      <c r="E398" s="113" t="s">
        <v>2594</v>
      </c>
      <c r="F398" s="113"/>
      <c r="G398" s="113" t="s">
        <v>1215</v>
      </c>
      <c r="H398" s="190" t="s">
        <v>513</v>
      </c>
      <c r="I398" s="190" t="s">
        <v>550</v>
      </c>
      <c r="J398" s="190" t="s">
        <v>481</v>
      </c>
    </row>
    <row r="399" spans="1:10" hidden="1" x14ac:dyDescent="0.25">
      <c r="A399" s="172">
        <v>43981</v>
      </c>
      <c r="B399" s="116">
        <v>0.4375</v>
      </c>
      <c r="C399" s="116">
        <v>0.4513888888888889</v>
      </c>
      <c r="D399" s="114">
        <f t="shared" si="11"/>
        <v>20.000000000000007</v>
      </c>
      <c r="E399" s="113" t="s">
        <v>2595</v>
      </c>
      <c r="F399" s="113">
        <v>1</v>
      </c>
      <c r="G399" s="113" t="s">
        <v>978</v>
      </c>
      <c r="H399" s="190" t="s">
        <v>484</v>
      </c>
      <c r="I399" s="190" t="s">
        <v>492</v>
      </c>
      <c r="J399" s="190" t="s">
        <v>481</v>
      </c>
    </row>
    <row r="400" spans="1:10" hidden="1" x14ac:dyDescent="0.25">
      <c r="A400" s="172">
        <v>43981</v>
      </c>
      <c r="B400" s="116">
        <v>0.47916666666666669</v>
      </c>
      <c r="C400" s="116">
        <v>0.49305555555555558</v>
      </c>
      <c r="D400" s="114">
        <f t="shared" si="11"/>
        <v>20.000000000000007</v>
      </c>
      <c r="E400" s="113" t="s">
        <v>2596</v>
      </c>
      <c r="F400" s="113"/>
      <c r="G400" s="113" t="s">
        <v>1215</v>
      </c>
      <c r="H400" s="190" t="s">
        <v>479</v>
      </c>
      <c r="I400" s="190" t="s">
        <v>492</v>
      </c>
      <c r="J400" s="190" t="s">
        <v>481</v>
      </c>
    </row>
    <row r="401" spans="1:11" hidden="1" x14ac:dyDescent="0.25">
      <c r="A401" s="172">
        <v>43981</v>
      </c>
      <c r="B401" s="116">
        <v>0.39583333333333331</v>
      </c>
      <c r="C401" s="116">
        <v>0.70833333333333337</v>
      </c>
      <c r="D401" s="114">
        <f t="shared" si="11"/>
        <v>450.00000000000011</v>
      </c>
      <c r="E401" s="113" t="s">
        <v>2597</v>
      </c>
      <c r="F401" s="113"/>
      <c r="G401" s="113" t="s">
        <v>2598</v>
      </c>
      <c r="H401" s="190" t="s">
        <v>556</v>
      </c>
      <c r="I401" s="190" t="s">
        <v>489</v>
      </c>
      <c r="J401" s="190" t="s">
        <v>481</v>
      </c>
    </row>
    <row r="402" spans="1:11" hidden="1" x14ac:dyDescent="0.25">
      <c r="A402" s="172">
        <v>43981</v>
      </c>
      <c r="B402" s="116">
        <v>0.47916666666666669</v>
      </c>
      <c r="C402" s="116">
        <v>0.5</v>
      </c>
      <c r="D402" s="114">
        <f t="shared" si="11"/>
        <v>29.999999999999972</v>
      </c>
      <c r="E402" s="113" t="s">
        <v>2599</v>
      </c>
      <c r="F402" s="113"/>
      <c r="G402" s="113" t="s">
        <v>530</v>
      </c>
      <c r="H402" s="190" t="s">
        <v>507</v>
      </c>
      <c r="I402" s="190" t="s">
        <v>531</v>
      </c>
      <c r="J402" s="190" t="s">
        <v>427</v>
      </c>
    </row>
    <row r="403" spans="1:11" x14ac:dyDescent="0.25">
      <c r="A403" s="172">
        <v>43981</v>
      </c>
      <c r="B403" s="116">
        <v>0.51041666666666663</v>
      </c>
      <c r="C403" s="116">
        <v>0.52083333333333337</v>
      </c>
      <c r="D403" s="114">
        <f t="shared" si="11"/>
        <v>15.000000000000107</v>
      </c>
      <c r="E403" s="113" t="s">
        <v>2600</v>
      </c>
      <c r="F403" s="113"/>
      <c r="G403" s="113" t="s">
        <v>530</v>
      </c>
      <c r="H403" s="190" t="s">
        <v>507</v>
      </c>
      <c r="I403" s="190" t="s">
        <v>633</v>
      </c>
      <c r="J403" s="190" t="s">
        <v>481</v>
      </c>
    </row>
    <row r="404" spans="1:11" hidden="1" x14ac:dyDescent="0.25">
      <c r="A404" s="172">
        <v>43981</v>
      </c>
      <c r="B404" s="116">
        <v>0.26041666666666669</v>
      </c>
      <c r="C404" s="116">
        <v>0.35416666666666669</v>
      </c>
      <c r="D404" s="114">
        <f t="shared" si="11"/>
        <v>135</v>
      </c>
      <c r="E404" s="113" t="s">
        <v>2601</v>
      </c>
      <c r="F404" s="113">
        <v>1</v>
      </c>
      <c r="G404" s="113" t="s">
        <v>1593</v>
      </c>
      <c r="H404" s="190" t="s">
        <v>498</v>
      </c>
      <c r="I404" s="190" t="s">
        <v>498</v>
      </c>
      <c r="J404" s="190" t="s">
        <v>481</v>
      </c>
    </row>
    <row r="405" spans="1:11" hidden="1" x14ac:dyDescent="0.25">
      <c r="A405" s="172">
        <v>43981</v>
      </c>
      <c r="B405" s="116">
        <v>0.4513888888888889</v>
      </c>
      <c r="C405" s="116">
        <v>0.52083333333333337</v>
      </c>
      <c r="D405" s="114">
        <f t="shared" si="11"/>
        <v>100.00000000000004</v>
      </c>
      <c r="E405" s="113" t="s">
        <v>2602</v>
      </c>
      <c r="F405" s="113"/>
      <c r="G405" s="113" t="s">
        <v>1593</v>
      </c>
      <c r="H405" s="190" t="s">
        <v>498</v>
      </c>
      <c r="I405" s="190" t="s">
        <v>498</v>
      </c>
      <c r="J405" s="190" t="s">
        <v>481</v>
      </c>
    </row>
    <row r="406" spans="1:11" hidden="1" x14ac:dyDescent="0.25">
      <c r="A406" s="172">
        <v>43981</v>
      </c>
      <c r="B406" s="116">
        <v>0.3888888888888889</v>
      </c>
      <c r="C406" s="116">
        <v>0.4375</v>
      </c>
      <c r="D406" s="114">
        <f t="shared" si="11"/>
        <v>69.999999999999986</v>
      </c>
      <c r="E406" s="113" t="s">
        <v>2603</v>
      </c>
      <c r="F406" s="113">
        <v>1</v>
      </c>
      <c r="G406" s="113" t="s">
        <v>1593</v>
      </c>
      <c r="H406" s="190" t="s">
        <v>498</v>
      </c>
      <c r="I406" s="190" t="s">
        <v>541</v>
      </c>
      <c r="J406" s="190" t="s">
        <v>481</v>
      </c>
    </row>
    <row r="407" spans="1:11" hidden="1" x14ac:dyDescent="0.25">
      <c r="A407" s="172">
        <v>43981</v>
      </c>
      <c r="B407" s="116">
        <v>0.58333333333333337</v>
      </c>
      <c r="C407" s="116">
        <v>0.63541666666666663</v>
      </c>
      <c r="D407" s="114">
        <f t="shared" si="11"/>
        <v>74.999999999999886</v>
      </c>
      <c r="E407" s="113" t="s">
        <v>2604</v>
      </c>
      <c r="F407" s="113"/>
      <c r="G407" s="113" t="s">
        <v>904</v>
      </c>
      <c r="H407" s="190" t="s">
        <v>498</v>
      </c>
      <c r="I407" s="190" t="s">
        <v>541</v>
      </c>
      <c r="J407" s="190" t="s">
        <v>481</v>
      </c>
    </row>
    <row r="408" spans="1:11" hidden="1" x14ac:dyDescent="0.25">
      <c r="A408" s="172">
        <v>43981</v>
      </c>
      <c r="B408" s="116">
        <v>0.86805555555555547</v>
      </c>
      <c r="C408" s="116">
        <v>0.88194444444444453</v>
      </c>
      <c r="D408" s="114">
        <f t="shared" si="11"/>
        <v>20.000000000000249</v>
      </c>
      <c r="E408" s="113" t="s">
        <v>2605</v>
      </c>
      <c r="F408" s="113"/>
      <c r="G408" s="113" t="s">
        <v>2606</v>
      </c>
      <c r="H408" s="190" t="s">
        <v>507</v>
      </c>
      <c r="I408" s="190" t="s">
        <v>531</v>
      </c>
      <c r="J408" s="190" t="s">
        <v>481</v>
      </c>
    </row>
    <row r="409" spans="1:11" hidden="1" x14ac:dyDescent="0.25">
      <c r="A409" s="172">
        <v>43981</v>
      </c>
      <c r="B409" s="116">
        <v>0</v>
      </c>
      <c r="C409" s="116">
        <v>4.1666666666666664E-2</v>
      </c>
      <c r="D409" s="114">
        <f t="shared" si="11"/>
        <v>60</v>
      </c>
      <c r="E409" s="113" t="s">
        <v>2607</v>
      </c>
      <c r="F409" s="113"/>
      <c r="G409" s="113" t="s">
        <v>2606</v>
      </c>
      <c r="H409" s="190" t="s">
        <v>507</v>
      </c>
      <c r="I409" s="190" t="s">
        <v>633</v>
      </c>
      <c r="J409" s="190" t="s">
        <v>427</v>
      </c>
      <c r="K409" s="113" t="s">
        <v>2608</v>
      </c>
    </row>
    <row r="410" spans="1:11" hidden="1" x14ac:dyDescent="0.25">
      <c r="A410" s="172">
        <v>43981</v>
      </c>
      <c r="B410" s="116">
        <v>5.2083333333333336E-2</v>
      </c>
      <c r="C410" s="116">
        <v>6.5972222222222224E-2</v>
      </c>
      <c r="D410" s="114">
        <f t="shared" si="11"/>
        <v>20</v>
      </c>
      <c r="E410" s="113" t="s">
        <v>2609</v>
      </c>
      <c r="F410" s="113"/>
      <c r="G410" s="113" t="s">
        <v>2606</v>
      </c>
      <c r="H410" s="190" t="s">
        <v>498</v>
      </c>
      <c r="I410" s="190" t="s">
        <v>541</v>
      </c>
      <c r="J410" s="190" t="s">
        <v>481</v>
      </c>
    </row>
    <row r="411" spans="1:11" hidden="1" x14ac:dyDescent="0.25">
      <c r="A411" s="172">
        <v>43981</v>
      </c>
      <c r="B411" s="116">
        <v>0.16666666666666666</v>
      </c>
      <c r="C411" s="116">
        <v>0.17708333333333334</v>
      </c>
      <c r="D411" s="114">
        <f t="shared" si="11"/>
        <v>15.000000000000027</v>
      </c>
      <c r="E411" s="113" t="s">
        <v>2610</v>
      </c>
      <c r="F411" s="113">
        <v>1</v>
      </c>
      <c r="G411" s="113" t="s">
        <v>2606</v>
      </c>
      <c r="H411" s="190" t="s">
        <v>507</v>
      </c>
      <c r="I411" s="190" t="s">
        <v>527</v>
      </c>
      <c r="J411" s="190" t="s">
        <v>481</v>
      </c>
    </row>
    <row r="412" spans="1:11" x14ac:dyDescent="0.25">
      <c r="A412" s="172">
        <v>43981</v>
      </c>
      <c r="B412" s="116">
        <v>0.19791666666666666</v>
      </c>
      <c r="C412" s="116">
        <v>0.20833333333333334</v>
      </c>
      <c r="D412" s="114">
        <f t="shared" si="11"/>
        <v>15.000000000000027</v>
      </c>
      <c r="E412" s="113" t="s">
        <v>2611</v>
      </c>
      <c r="F412" s="113">
        <v>1</v>
      </c>
      <c r="G412" s="113" t="s">
        <v>2606</v>
      </c>
      <c r="H412" s="190" t="s">
        <v>507</v>
      </c>
      <c r="I412" s="190" t="s">
        <v>633</v>
      </c>
      <c r="J412" s="190" t="s">
        <v>481</v>
      </c>
    </row>
    <row r="413" spans="1:11" hidden="1" x14ac:dyDescent="0.25">
      <c r="A413" s="172">
        <v>43981</v>
      </c>
      <c r="B413" s="116">
        <v>0</v>
      </c>
      <c r="C413" s="116">
        <v>2.0833333333333332E-2</v>
      </c>
      <c r="D413" s="114">
        <f t="shared" si="11"/>
        <v>30</v>
      </c>
      <c r="E413" s="113" t="s">
        <v>2612</v>
      </c>
      <c r="F413" s="113"/>
      <c r="G413" s="113" t="s">
        <v>2606</v>
      </c>
      <c r="H413" s="190" t="s">
        <v>513</v>
      </c>
      <c r="I413" s="190" t="s">
        <v>514</v>
      </c>
      <c r="J413" s="190" t="s">
        <v>427</v>
      </c>
    </row>
    <row r="414" spans="1:11" hidden="1" x14ac:dyDescent="0.25">
      <c r="A414" s="172">
        <v>43982</v>
      </c>
      <c r="B414" s="116">
        <v>0.29166666666666669</v>
      </c>
      <c r="C414" s="116">
        <v>0.70833333333333337</v>
      </c>
      <c r="D414" s="114">
        <f t="shared" si="11"/>
        <v>600</v>
      </c>
      <c r="E414" s="113" t="s">
        <v>2613</v>
      </c>
      <c r="F414" s="113"/>
      <c r="G414" s="113" t="s">
        <v>1434</v>
      </c>
      <c r="H414" s="190" t="s">
        <v>484</v>
      </c>
      <c r="I414" s="190" t="s">
        <v>489</v>
      </c>
      <c r="J414" s="190" t="s">
        <v>481</v>
      </c>
    </row>
    <row r="415" spans="1:11" hidden="1" x14ac:dyDescent="0.25">
      <c r="A415" s="172">
        <v>43982</v>
      </c>
      <c r="B415" s="116">
        <v>0.41666666666666669</v>
      </c>
      <c r="C415" s="116">
        <v>0.5625</v>
      </c>
      <c r="D415" s="114">
        <f t="shared" si="11"/>
        <v>209.99999999999997</v>
      </c>
      <c r="E415" s="113" t="s">
        <v>2614</v>
      </c>
      <c r="F415" s="113"/>
      <c r="G415" s="113" t="s">
        <v>1215</v>
      </c>
      <c r="H415" s="190"/>
      <c r="I415" s="190"/>
      <c r="J415" s="190"/>
    </row>
    <row r="416" spans="1:11" hidden="1" x14ac:dyDescent="0.25">
      <c r="A416" s="172">
        <v>43982</v>
      </c>
      <c r="B416" s="116">
        <v>0.4375</v>
      </c>
      <c r="C416" s="116">
        <v>0.58333333333333337</v>
      </c>
      <c r="D416" s="114">
        <f t="shared" si="11"/>
        <v>210.00000000000006</v>
      </c>
      <c r="E416" s="113" t="s">
        <v>2615</v>
      </c>
      <c r="F416" s="113"/>
      <c r="G416" s="113" t="s">
        <v>530</v>
      </c>
      <c r="H416" s="190"/>
      <c r="I416" s="190"/>
      <c r="J416" s="190"/>
    </row>
    <row r="417" spans="1:11" hidden="1" x14ac:dyDescent="0.25">
      <c r="A417" s="172">
        <v>43982</v>
      </c>
      <c r="B417" s="116">
        <v>0.46527777777777773</v>
      </c>
      <c r="C417" s="116">
        <v>0.4861111111111111</v>
      </c>
      <c r="D417" s="114">
        <f t="shared" si="11"/>
        <v>30.000000000000053</v>
      </c>
      <c r="E417" s="113" t="s">
        <v>2616</v>
      </c>
      <c r="F417" s="113"/>
      <c r="G417" s="113" t="s">
        <v>530</v>
      </c>
      <c r="H417" s="190" t="s">
        <v>507</v>
      </c>
      <c r="I417" s="190" t="s">
        <v>531</v>
      </c>
      <c r="J417" s="190" t="s">
        <v>427</v>
      </c>
    </row>
    <row r="418" spans="1:11" hidden="1" x14ac:dyDescent="0.25">
      <c r="A418" s="172">
        <v>43982</v>
      </c>
      <c r="B418" s="116">
        <v>0.63541666666666663</v>
      </c>
      <c r="C418" s="116">
        <v>0.64583333333333337</v>
      </c>
      <c r="D418" s="114">
        <f t="shared" si="11"/>
        <v>15.000000000000107</v>
      </c>
      <c r="E418" s="113" t="s">
        <v>2617</v>
      </c>
      <c r="F418" s="113"/>
      <c r="G418" s="113" t="s">
        <v>530</v>
      </c>
      <c r="H418" s="190" t="s">
        <v>507</v>
      </c>
      <c r="I418" s="190" t="s">
        <v>527</v>
      </c>
      <c r="J418" s="190" t="s">
        <v>481</v>
      </c>
    </row>
    <row r="419" spans="1:11" hidden="1" x14ac:dyDescent="0.25">
      <c r="A419" s="172">
        <v>43982</v>
      </c>
      <c r="B419" s="116">
        <v>0.27083333333333331</v>
      </c>
      <c r="C419" s="116">
        <v>0.6875</v>
      </c>
      <c r="D419" s="114">
        <f t="shared" si="11"/>
        <v>600</v>
      </c>
      <c r="E419" s="113" t="s">
        <v>2562</v>
      </c>
      <c r="F419" s="113"/>
      <c r="G419" s="113" t="s">
        <v>486</v>
      </c>
      <c r="H419" s="190"/>
      <c r="I419" s="190"/>
      <c r="J419" s="190"/>
      <c r="K419" s="113" t="s">
        <v>2563</v>
      </c>
    </row>
    <row r="420" spans="1:11" hidden="1" x14ac:dyDescent="0.25">
      <c r="A420" s="172">
        <v>43982</v>
      </c>
      <c r="B420" s="116">
        <v>0.29166666666666669</v>
      </c>
      <c r="C420" s="116">
        <v>0.3125</v>
      </c>
      <c r="D420" s="114">
        <f t="shared" si="11"/>
        <v>29.999999999999972</v>
      </c>
      <c r="E420" s="113" t="s">
        <v>2618</v>
      </c>
      <c r="F420" s="113"/>
      <c r="G420" s="113" t="s">
        <v>518</v>
      </c>
      <c r="H420" s="190" t="s">
        <v>513</v>
      </c>
      <c r="I420" s="190" t="s">
        <v>833</v>
      </c>
      <c r="J420" s="190" t="s">
        <v>481</v>
      </c>
    </row>
    <row r="421" spans="1:11" hidden="1" x14ac:dyDescent="0.25">
      <c r="A421" s="172">
        <v>43982</v>
      </c>
      <c r="B421" s="116">
        <v>0.375</v>
      </c>
      <c r="C421" s="116">
        <v>0.41666666666666669</v>
      </c>
      <c r="D421" s="114">
        <f t="shared" si="11"/>
        <v>60.000000000000028</v>
      </c>
      <c r="E421" s="113" t="s">
        <v>2619</v>
      </c>
      <c r="F421" s="113"/>
      <c r="G421" s="113" t="s">
        <v>518</v>
      </c>
      <c r="H421" s="190" t="s">
        <v>513</v>
      </c>
      <c r="I421" s="190" t="s">
        <v>519</v>
      </c>
      <c r="J421" s="190" t="s">
        <v>481</v>
      </c>
    </row>
    <row r="422" spans="1:11" hidden="1" x14ac:dyDescent="0.25">
      <c r="A422" s="172">
        <v>43982</v>
      </c>
      <c r="B422" s="116">
        <v>0.27083333333333331</v>
      </c>
      <c r="C422" s="116">
        <v>0.29166666666666669</v>
      </c>
      <c r="D422" s="114">
        <f t="shared" si="11"/>
        <v>30.000000000000053</v>
      </c>
      <c r="E422" s="113" t="s">
        <v>2620</v>
      </c>
      <c r="F422" s="113">
        <v>1</v>
      </c>
      <c r="G422" s="113" t="s">
        <v>1542</v>
      </c>
      <c r="H422" s="190" t="s">
        <v>513</v>
      </c>
      <c r="I422" s="190" t="s">
        <v>519</v>
      </c>
      <c r="J422" s="190" t="s">
        <v>481</v>
      </c>
    </row>
    <row r="423" spans="1:11" hidden="1" x14ac:dyDescent="0.25">
      <c r="A423" s="172">
        <v>43982</v>
      </c>
      <c r="B423" s="116">
        <v>0.29166666666666669</v>
      </c>
      <c r="C423" s="116">
        <v>0.6875</v>
      </c>
      <c r="D423" s="114">
        <f t="shared" si="11"/>
        <v>570</v>
      </c>
      <c r="E423" s="113" t="s">
        <v>2597</v>
      </c>
      <c r="F423" s="113">
        <v>1</v>
      </c>
      <c r="G423" s="113" t="s">
        <v>2621</v>
      </c>
      <c r="H423" s="190" t="s">
        <v>556</v>
      </c>
      <c r="I423" s="190" t="s">
        <v>489</v>
      </c>
      <c r="J423" s="190" t="s">
        <v>481</v>
      </c>
    </row>
    <row r="424" spans="1:11" hidden="1" x14ac:dyDescent="0.25">
      <c r="A424" s="172">
        <v>43982</v>
      </c>
      <c r="B424" s="116">
        <v>0.27083333333333331</v>
      </c>
      <c r="C424" s="116">
        <v>0.35416666666666669</v>
      </c>
      <c r="D424" s="114">
        <f t="shared" si="11"/>
        <v>120.00000000000006</v>
      </c>
      <c r="E424" s="113" t="s">
        <v>2604</v>
      </c>
      <c r="F424" s="113">
        <v>1</v>
      </c>
      <c r="G424" s="113" t="s">
        <v>2622</v>
      </c>
      <c r="H424" s="190" t="s">
        <v>498</v>
      </c>
      <c r="I424" s="190" t="s">
        <v>498</v>
      </c>
      <c r="J424" s="190" t="s">
        <v>481</v>
      </c>
    </row>
    <row r="425" spans="1:11" hidden="1" x14ac:dyDescent="0.25">
      <c r="A425" s="172">
        <v>43982</v>
      </c>
      <c r="B425" s="116">
        <v>0.14583333333333334</v>
      </c>
      <c r="C425" s="116">
        <v>0.1875</v>
      </c>
      <c r="D425" s="114">
        <f t="shared" si="11"/>
        <v>59.999999999999986</v>
      </c>
      <c r="E425" s="113" t="s">
        <v>2623</v>
      </c>
      <c r="F425" s="113"/>
      <c r="G425" s="113" t="s">
        <v>2624</v>
      </c>
      <c r="H425" s="190" t="s">
        <v>498</v>
      </c>
      <c r="I425" s="190" t="s">
        <v>498</v>
      </c>
      <c r="J425" s="190" t="s">
        <v>481</v>
      </c>
    </row>
    <row r="426" spans="1:11" hidden="1" x14ac:dyDescent="0.25">
      <c r="A426" s="172">
        <v>43982</v>
      </c>
      <c r="B426" s="116">
        <v>0.91666666666666663</v>
      </c>
      <c r="C426" s="116">
        <v>0.94791666666666663</v>
      </c>
      <c r="D426" s="114">
        <f t="shared" si="11"/>
        <v>45</v>
      </c>
      <c r="E426" s="113" t="s">
        <v>2625</v>
      </c>
      <c r="F426" s="113"/>
      <c r="G426" s="113" t="s">
        <v>2606</v>
      </c>
      <c r="H426" s="190" t="s">
        <v>484</v>
      </c>
      <c r="I426" s="190" t="s">
        <v>489</v>
      </c>
      <c r="J426" s="190" t="s">
        <v>481</v>
      </c>
    </row>
    <row r="427" spans="1:11" hidden="1" x14ac:dyDescent="0.25">
      <c r="A427" s="172">
        <v>43982</v>
      </c>
      <c r="B427" s="116">
        <v>0.97916666666666663</v>
      </c>
      <c r="C427" s="116">
        <v>0</v>
      </c>
      <c r="D427" s="114">
        <f t="shared" si="11"/>
        <v>30.000000000000053</v>
      </c>
      <c r="E427" s="113" t="s">
        <v>2445</v>
      </c>
      <c r="F427" s="113"/>
      <c r="G427" s="113" t="s">
        <v>2606</v>
      </c>
      <c r="H427" s="190" t="s">
        <v>484</v>
      </c>
      <c r="I427" s="190" t="s">
        <v>489</v>
      </c>
      <c r="J427" s="190" t="s">
        <v>481</v>
      </c>
    </row>
    <row r="428" spans="1:11" hidden="1" x14ac:dyDescent="0.25">
      <c r="A428" s="172">
        <v>43982</v>
      </c>
      <c r="B428" s="116">
        <v>8.3333333333333329E-2</v>
      </c>
      <c r="C428" s="116">
        <v>0.1111111111111111</v>
      </c>
      <c r="D428" s="114">
        <f t="shared" si="11"/>
        <v>40</v>
      </c>
      <c r="E428" s="113" t="s">
        <v>2626</v>
      </c>
      <c r="F428" s="113">
        <v>1</v>
      </c>
      <c r="G428" s="113" t="s">
        <v>2606</v>
      </c>
      <c r="H428" s="190" t="s">
        <v>498</v>
      </c>
      <c r="I428" s="190" t="s">
        <v>498</v>
      </c>
      <c r="J428" s="190" t="s">
        <v>481</v>
      </c>
    </row>
    <row r="429" spans="1:11" x14ac:dyDescent="0.25">
      <c r="D429" s="114"/>
      <c r="E429" s="113"/>
      <c r="F429" s="113"/>
      <c r="G429" s="113"/>
      <c r="H429" s="190"/>
      <c r="I429" s="190"/>
      <c r="J429" s="190"/>
    </row>
    <row r="430" spans="1:11" x14ac:dyDescent="0.25">
      <c r="D430" s="114"/>
      <c r="E430" s="113"/>
      <c r="F430" s="113"/>
      <c r="G430" s="113"/>
      <c r="H430" s="190"/>
      <c r="I430" s="190"/>
      <c r="J430" s="190"/>
    </row>
    <row r="431" spans="1:11" x14ac:dyDescent="0.25">
      <c r="D431" s="114"/>
      <c r="E431" s="113"/>
      <c r="F431" s="113"/>
      <c r="G431" s="113"/>
      <c r="H431" s="190"/>
      <c r="I431" s="190"/>
      <c r="J431" s="190"/>
    </row>
    <row r="432" spans="1:11" x14ac:dyDescent="0.25">
      <c r="D432" s="114"/>
      <c r="E432" s="113"/>
      <c r="F432" s="113"/>
      <c r="G432" s="113"/>
      <c r="H432" s="190"/>
      <c r="I432" s="190"/>
      <c r="J432" s="190"/>
    </row>
    <row r="433" spans="4:10" x14ac:dyDescent="0.25">
      <c r="D433" s="114"/>
      <c r="E433" s="113"/>
      <c r="F433" s="113"/>
      <c r="G433" s="113"/>
      <c r="H433" s="190"/>
      <c r="I433" s="190"/>
      <c r="J433" s="190"/>
    </row>
    <row r="434" spans="4:10" x14ac:dyDescent="0.25">
      <c r="D434" s="114"/>
      <c r="E434" s="113"/>
      <c r="F434" s="113"/>
      <c r="G434" s="113"/>
      <c r="H434" s="190"/>
      <c r="I434" s="190"/>
      <c r="J434" s="190"/>
    </row>
    <row r="435" spans="4:10" x14ac:dyDescent="0.25">
      <c r="D435" s="114"/>
      <c r="E435" s="113"/>
      <c r="F435" s="113"/>
      <c r="G435" s="113"/>
      <c r="H435" s="190"/>
      <c r="I435" s="190"/>
      <c r="J435" s="190"/>
    </row>
    <row r="436" spans="4:10" x14ac:dyDescent="0.25">
      <c r="D436" s="114"/>
      <c r="E436" s="113"/>
      <c r="F436" s="113"/>
      <c r="G436" s="113"/>
      <c r="H436" s="190"/>
      <c r="I436" s="190"/>
      <c r="J436" s="190"/>
    </row>
    <row r="437" spans="4:10" x14ac:dyDescent="0.25">
      <c r="D437" s="114"/>
      <c r="E437" s="113"/>
      <c r="F437" s="113"/>
      <c r="G437" s="113"/>
      <c r="H437" s="190"/>
      <c r="I437" s="190"/>
      <c r="J437" s="190"/>
    </row>
  </sheetData>
  <autoFilter ref="A2:K428" xr:uid="{00000000-0009-0000-0000-000005000000}">
    <filterColumn colId="7">
      <filters>
        <filter val="Barley"/>
      </filters>
    </filterColumn>
    <filterColumn colId="8">
      <filters>
        <filter val="Barley Line 4"/>
      </filters>
    </filterColumn>
    <filterColumn colId="9">
      <filters>
        <filter val="Corrective"/>
      </filters>
    </filterColumn>
    <sortState xmlns:xlrd2="http://schemas.microsoft.com/office/spreadsheetml/2017/richdata2" ref="A3:K17">
      <sortCondition sortBy="cellColor" ref="E2:E92" dxfId="1312"/>
    </sortState>
  </autoFilter>
  <conditionalFormatting sqref="B64 B65:G65 A1:J58 B59:J63 B66:J119 C124:F124 B120:F123 G120:J124 B124:B161 A59:A161 C125:J161 A358:J414 H421 B415:J420 A415:A428 A163:J182 A438:J1048576 A184:J356">
    <cfRule type="expression" dxfId="1311" priority="167">
      <formula>$H1="Barley"</formula>
    </cfRule>
    <cfRule type="expression" dxfId="1310" priority="168">
      <formula>$H1="Mill_D"</formula>
    </cfRule>
    <cfRule type="expression" dxfId="1309" priority="169">
      <formula>$H1="Mill_C"</formula>
    </cfRule>
    <cfRule type="expression" dxfId="1308" priority="170">
      <formula>$H1="Mill_B"</formula>
    </cfRule>
    <cfRule type="expression" dxfId="1307" priority="171">
      <formula>$H1="Mill_A"</formula>
    </cfRule>
    <cfRule type="expression" dxfId="1306" priority="172">
      <formula>$H1="silo"</formula>
    </cfRule>
    <cfRule type="expression" dxfId="1305" priority="173">
      <formula>$H1="Barley"</formula>
    </cfRule>
    <cfRule type="expression" dxfId="1304" priority="174">
      <formula>$H1="Mill_D"</formula>
    </cfRule>
    <cfRule type="expression" dxfId="1303" priority="175">
      <formula>$H1="Mill_C"</formula>
    </cfRule>
    <cfRule type="expression" dxfId="1302" priority="176">
      <formula>$H1="Mill_B"</formula>
    </cfRule>
    <cfRule type="expression" dxfId="1301" priority="177">
      <formula>$H1="Mill_A"</formula>
    </cfRule>
    <cfRule type="expression" dxfId="1300" priority="178">
      <formula>$H1="silo"</formula>
    </cfRule>
    <cfRule type="expression" dxfId="1299" priority="179">
      <formula>$H1="Barley"</formula>
    </cfRule>
    <cfRule type="expression" dxfId="1298" priority="180">
      <formula>$H1="Mill_D"</formula>
    </cfRule>
    <cfRule type="expression" dxfId="1297" priority="181">
      <formula>$H1="Mill_C"</formula>
    </cfRule>
    <cfRule type="expression" dxfId="1296" priority="182">
      <formula>$H1="Mill_B"</formula>
    </cfRule>
    <cfRule type="expression" dxfId="1295" priority="183">
      <formula>$H1="Mill_A"</formula>
    </cfRule>
    <cfRule type="expression" dxfId="1294" priority="184">
      <formula>$H1="silo"</formula>
    </cfRule>
    <cfRule type="containsText" dxfId="1293" priority="185" operator="containsText" text="Preventive">
      <formula>NOT(ISERROR(SEARCH("Preventive",A1)))</formula>
    </cfRule>
    <cfRule type="containsText" dxfId="1292" priority="186" operator="containsText" text="Breakdown">
      <formula>NOT(ISERROR(SEARCH("Breakdown",A1)))</formula>
    </cfRule>
  </conditionalFormatting>
  <conditionalFormatting sqref="J94:J96 J66:J92 J1:J63 J98:J161 J174:J182 J358:J420 J438:J1048576 J163:J171 J184:J356">
    <cfRule type="containsText" dxfId="1291" priority="163" operator="containsText" text="Preventive">
      <formula>NOT(ISERROR(SEARCH("Preventive",J1)))</formula>
    </cfRule>
    <cfRule type="containsText" dxfId="1290" priority="164" operator="containsText" text="Breakdown">
      <formula>NOT(ISERROR(SEARCH("Breakdown",J1)))</formula>
    </cfRule>
  </conditionalFormatting>
  <conditionalFormatting sqref="J243:J244">
    <cfRule type="containsText" dxfId="1289" priority="161" operator="containsText" text="Preventive">
      <formula>NOT(ISERROR(SEARCH("Preventive",J243)))</formula>
    </cfRule>
    <cfRule type="containsText" dxfId="1288" priority="162" operator="containsText" text="Breakdown">
      <formula>NOT(ISERROR(SEARCH("Breakdown",J243)))</formula>
    </cfRule>
  </conditionalFormatting>
  <conditionalFormatting sqref="J221:J222">
    <cfRule type="containsText" dxfId="1287" priority="165" operator="containsText" text="Preventive">
      <formula>NOT(ISERROR(SEARCH("Preventive",J221)))</formula>
    </cfRule>
    <cfRule type="containsText" dxfId="1286" priority="166" operator="containsText" text="Breakdown">
      <formula>NOT(ISERROR(SEARCH("Breakdown",J221)))</formula>
    </cfRule>
  </conditionalFormatting>
  <conditionalFormatting sqref="J97">
    <cfRule type="containsText" dxfId="1285" priority="159" operator="containsText" text="Preventive">
      <formula>NOT(ISERROR(SEARCH("Preventive",J97)))</formula>
    </cfRule>
    <cfRule type="containsText" dxfId="1284" priority="160" operator="containsText" text="Breakdown">
      <formula>NOT(ISERROR(SEARCH("Breakdown",J97)))</formula>
    </cfRule>
  </conditionalFormatting>
  <conditionalFormatting sqref="J93">
    <cfRule type="containsText" dxfId="1283" priority="157" operator="containsText" text="Preventive">
      <formula>NOT(ISERROR(SEARCH("Preventive",J93)))</formula>
    </cfRule>
    <cfRule type="containsText" dxfId="1282" priority="158" operator="containsText" text="Breakdown">
      <formula>NOT(ISERROR(SEARCH("Breakdown",J93)))</formula>
    </cfRule>
  </conditionalFormatting>
  <conditionalFormatting sqref="J22:J23">
    <cfRule type="containsText" dxfId="1281" priority="155" operator="containsText" text="Preventive">
      <formula>NOT(ISERROR(SEARCH("Preventive",J22)))</formula>
    </cfRule>
    <cfRule type="containsText" dxfId="1280" priority="156" operator="containsText" text="Breakdown">
      <formula>NOT(ISERROR(SEARCH("Breakdown",J22)))</formula>
    </cfRule>
  </conditionalFormatting>
  <conditionalFormatting sqref="B64:J64 H65:J65">
    <cfRule type="expression" dxfId="1279" priority="135">
      <formula>$H64="Barley"</formula>
    </cfRule>
    <cfRule type="expression" dxfId="1278" priority="136">
      <formula>$H64="Mill_D"</formula>
    </cfRule>
    <cfRule type="expression" dxfId="1277" priority="137">
      <formula>$H64="Mill_C"</formula>
    </cfRule>
    <cfRule type="expression" dxfId="1276" priority="138">
      <formula>$H64="Mill_B"</formula>
    </cfRule>
    <cfRule type="expression" dxfId="1275" priority="139">
      <formula>$H64="Mill_A"</formula>
    </cfRule>
    <cfRule type="expression" dxfId="1274" priority="140">
      <formula>$H64="silo"</formula>
    </cfRule>
    <cfRule type="expression" dxfId="1273" priority="141">
      <formula>$H64="Barley"</formula>
    </cfRule>
    <cfRule type="expression" dxfId="1272" priority="142">
      <formula>$H64="Mill_D"</formula>
    </cfRule>
    <cfRule type="expression" dxfId="1271" priority="143">
      <formula>$H64="Mill_C"</formula>
    </cfRule>
    <cfRule type="expression" dxfId="1270" priority="144">
      <formula>$H64="Mill_B"</formula>
    </cfRule>
    <cfRule type="expression" dxfId="1269" priority="145">
      <formula>$H64="Mill_A"</formula>
    </cfRule>
    <cfRule type="expression" dxfId="1268" priority="146">
      <formula>$H64="silo"</formula>
    </cfRule>
    <cfRule type="expression" dxfId="1267" priority="147">
      <formula>$H64="Barley"</formula>
    </cfRule>
    <cfRule type="expression" dxfId="1266" priority="148">
      <formula>$H64="Mill_D"</formula>
    </cfRule>
    <cfRule type="expression" dxfId="1265" priority="149">
      <formula>$H64="Mill_C"</formula>
    </cfRule>
    <cfRule type="expression" dxfId="1264" priority="150">
      <formula>$H64="Mill_B"</formula>
    </cfRule>
    <cfRule type="expression" dxfId="1263" priority="151">
      <formula>$H64="Mill_A"</formula>
    </cfRule>
    <cfRule type="expression" dxfId="1262" priority="152">
      <formula>$H64="silo"</formula>
    </cfRule>
    <cfRule type="containsText" dxfId="1261" priority="153" operator="containsText" text="Preventive">
      <formula>NOT(ISERROR(SEARCH("Preventive",B64)))</formula>
    </cfRule>
    <cfRule type="containsText" dxfId="1260" priority="154" operator="containsText" text="Breakdown">
      <formula>NOT(ISERROR(SEARCH("Breakdown",B64)))</formula>
    </cfRule>
  </conditionalFormatting>
  <conditionalFormatting sqref="J64:J65">
    <cfRule type="containsText" dxfId="1259" priority="133" operator="containsText" text="Preventive">
      <formula>NOT(ISERROR(SEARCH("Preventive",J64)))</formula>
    </cfRule>
    <cfRule type="containsText" dxfId="1258" priority="134" operator="containsText" text="Breakdown">
      <formula>NOT(ISERROR(SEARCH("Breakdown",J64)))</formula>
    </cfRule>
  </conditionalFormatting>
  <conditionalFormatting sqref="J172:J174">
    <cfRule type="containsText" dxfId="1257" priority="131" operator="containsText" text="Preventive">
      <formula>NOT(ISERROR(SEARCH("Preventive",J172)))</formula>
    </cfRule>
    <cfRule type="containsText" dxfId="1256" priority="132" operator="containsText" text="Breakdown">
      <formula>NOT(ISERROR(SEARCH("Breakdown",J172)))</formula>
    </cfRule>
  </conditionalFormatting>
  <conditionalFormatting sqref="B421:G421 I421:J421 A429:J437 B422:J428">
    <cfRule type="expression" dxfId="1255" priority="47">
      <formula>$H421="Barley"</formula>
    </cfRule>
    <cfRule type="expression" dxfId="1254" priority="48">
      <formula>$H421="Mill_D"</formula>
    </cfRule>
    <cfRule type="expression" dxfId="1253" priority="49">
      <formula>$H421="Mill_C"</formula>
    </cfRule>
    <cfRule type="expression" dxfId="1252" priority="50">
      <formula>$H421="Mill_B"</formula>
    </cfRule>
    <cfRule type="expression" dxfId="1251" priority="51">
      <formula>$H421="Mill_A"</formula>
    </cfRule>
    <cfRule type="expression" dxfId="1250" priority="52">
      <formula>$H421="silo"</formula>
    </cfRule>
    <cfRule type="expression" dxfId="1249" priority="53">
      <formula>$H421="Barley"</formula>
    </cfRule>
    <cfRule type="expression" dxfId="1248" priority="54">
      <formula>$H421="Mill_D"</formula>
    </cfRule>
    <cfRule type="expression" dxfId="1247" priority="55">
      <formula>$H421="Mill_C"</formula>
    </cfRule>
    <cfRule type="expression" dxfId="1246" priority="56">
      <formula>$H421="Mill_B"</formula>
    </cfRule>
    <cfRule type="expression" dxfId="1245" priority="57">
      <formula>$H421="Mill_A"</formula>
    </cfRule>
    <cfRule type="expression" dxfId="1244" priority="58">
      <formula>$H421="silo"</formula>
    </cfRule>
    <cfRule type="expression" dxfId="1243" priority="59">
      <formula>$H421="Barley"</formula>
    </cfRule>
    <cfRule type="expression" dxfId="1242" priority="60">
      <formula>$H421="Mill_D"</formula>
    </cfRule>
    <cfRule type="expression" dxfId="1241" priority="61">
      <formula>$H421="Mill_C"</formula>
    </cfRule>
    <cfRule type="expression" dxfId="1240" priority="62">
      <formula>$H421="Mill_B"</formula>
    </cfRule>
    <cfRule type="expression" dxfId="1239" priority="63">
      <formula>$H421="Mill_A"</formula>
    </cfRule>
    <cfRule type="expression" dxfId="1238" priority="64">
      <formula>$H421="silo"</formula>
    </cfRule>
    <cfRule type="containsText" dxfId="1237" priority="65" operator="containsText" text="Preventive">
      <formula>NOT(ISERROR(SEARCH("Preventive",A421)))</formula>
    </cfRule>
    <cfRule type="containsText" dxfId="1236" priority="66" operator="containsText" text="Breakdown">
      <formula>NOT(ISERROR(SEARCH("Breakdown",A421)))</formula>
    </cfRule>
  </conditionalFormatting>
  <conditionalFormatting sqref="J421:J437">
    <cfRule type="containsText" dxfId="1235" priority="45" operator="containsText" text="Preventive">
      <formula>NOT(ISERROR(SEARCH("Preventive",J421)))</formula>
    </cfRule>
    <cfRule type="containsText" dxfId="1234" priority="46" operator="containsText" text="Breakdown">
      <formula>NOT(ISERROR(SEARCH("Breakdown",J421)))</formula>
    </cfRule>
  </conditionalFormatting>
  <conditionalFormatting sqref="A162:J162">
    <cfRule type="expression" dxfId="1233" priority="25">
      <formula>$H162="Barley"</formula>
    </cfRule>
    <cfRule type="expression" dxfId="1232" priority="26">
      <formula>$H162="Mill_D"</formula>
    </cfRule>
    <cfRule type="expression" dxfId="1231" priority="27">
      <formula>$H162="Mill_C"</formula>
    </cfRule>
    <cfRule type="expression" dxfId="1230" priority="28">
      <formula>$H162="Mill_B"</formula>
    </cfRule>
    <cfRule type="expression" dxfId="1229" priority="29">
      <formula>$H162="Mill_A"</formula>
    </cfRule>
    <cfRule type="expression" dxfId="1228" priority="30">
      <formula>$H162="silo"</formula>
    </cfRule>
    <cfRule type="expression" dxfId="1227" priority="31">
      <formula>$H162="Barley"</formula>
    </cfRule>
    <cfRule type="expression" dxfId="1226" priority="32">
      <formula>$H162="Mill_D"</formula>
    </cfRule>
    <cfRule type="expression" dxfId="1225" priority="33">
      <formula>$H162="Mill_C"</formula>
    </cfRule>
    <cfRule type="expression" dxfId="1224" priority="34">
      <formula>$H162="Mill_B"</formula>
    </cfRule>
    <cfRule type="expression" dxfId="1223" priority="35">
      <formula>$H162="Mill_A"</formula>
    </cfRule>
    <cfRule type="expression" dxfId="1222" priority="36">
      <formula>$H162="silo"</formula>
    </cfRule>
    <cfRule type="expression" dxfId="1221" priority="37">
      <formula>$H162="Barley"</formula>
    </cfRule>
    <cfRule type="expression" dxfId="1220" priority="38">
      <formula>$H162="Mill_D"</formula>
    </cfRule>
    <cfRule type="expression" dxfId="1219" priority="39">
      <formula>$H162="Mill_C"</formula>
    </cfRule>
    <cfRule type="expression" dxfId="1218" priority="40">
      <formula>$H162="Mill_B"</formula>
    </cfRule>
    <cfRule type="expression" dxfId="1217" priority="41">
      <formula>$H162="Mill_A"</formula>
    </cfRule>
    <cfRule type="expression" dxfId="1216" priority="42">
      <formula>$H162="silo"</formula>
    </cfRule>
    <cfRule type="containsText" dxfId="1215" priority="43" operator="containsText" text="Preventive">
      <formula>NOT(ISERROR(SEARCH("Preventive",A162)))</formula>
    </cfRule>
    <cfRule type="containsText" dxfId="1214" priority="44" operator="containsText" text="Breakdown">
      <formula>NOT(ISERROR(SEARCH("Breakdown",A162)))</formula>
    </cfRule>
  </conditionalFormatting>
  <conditionalFormatting sqref="J162">
    <cfRule type="containsText" dxfId="1213" priority="23" operator="containsText" text="Preventive">
      <formula>NOT(ISERROR(SEARCH("Preventive",J162)))</formula>
    </cfRule>
    <cfRule type="containsText" dxfId="1212" priority="24" operator="containsText" text="Breakdown">
      <formula>NOT(ISERROR(SEARCH("Breakdown",J162)))</formula>
    </cfRule>
  </conditionalFormatting>
  <conditionalFormatting sqref="A183:J183">
    <cfRule type="expression" dxfId="1211" priority="3">
      <formula>$H183="Barley"</formula>
    </cfRule>
    <cfRule type="expression" dxfId="1210" priority="4">
      <formula>$H183="Mill_D"</formula>
    </cfRule>
    <cfRule type="expression" dxfId="1209" priority="5">
      <formula>$H183="Mill_C"</formula>
    </cfRule>
    <cfRule type="expression" dxfId="1208" priority="6">
      <formula>$H183="Mill_B"</formula>
    </cfRule>
    <cfRule type="expression" dxfId="1207" priority="7">
      <formula>$H183="Mill_A"</formula>
    </cfRule>
    <cfRule type="expression" dxfId="1206" priority="8">
      <formula>$H183="silo"</formula>
    </cfRule>
    <cfRule type="expression" dxfId="1205" priority="9">
      <formula>$H183="Barley"</formula>
    </cfRule>
    <cfRule type="expression" dxfId="1204" priority="10">
      <formula>$H183="Mill_D"</formula>
    </cfRule>
    <cfRule type="expression" dxfId="1203" priority="11">
      <formula>$H183="Mill_C"</formula>
    </cfRule>
    <cfRule type="expression" dxfId="1202" priority="12">
      <formula>$H183="Mill_B"</formula>
    </cfRule>
    <cfRule type="expression" dxfId="1201" priority="13">
      <formula>$H183="Mill_A"</formula>
    </cfRule>
    <cfRule type="expression" dxfId="1200" priority="14">
      <formula>$H183="silo"</formula>
    </cfRule>
    <cfRule type="expression" dxfId="1199" priority="15">
      <formula>$H183="Barley"</formula>
    </cfRule>
    <cfRule type="expression" dxfId="1198" priority="16">
      <formula>$H183="Mill_D"</formula>
    </cfRule>
    <cfRule type="expression" dxfId="1197" priority="17">
      <formula>$H183="Mill_C"</formula>
    </cfRule>
    <cfRule type="expression" dxfId="1196" priority="18">
      <formula>$H183="Mill_B"</formula>
    </cfRule>
    <cfRule type="expression" dxfId="1195" priority="19">
      <formula>$H183="Mill_A"</formula>
    </cfRule>
    <cfRule type="expression" dxfId="1194" priority="20">
      <formula>$H183="silo"</formula>
    </cfRule>
    <cfRule type="containsText" dxfId="1193" priority="21" operator="containsText" text="Preventive">
      <formula>NOT(ISERROR(SEARCH("Preventive",A183)))</formula>
    </cfRule>
    <cfRule type="containsText" dxfId="1192" priority="22" operator="containsText" text="Breakdown">
      <formula>NOT(ISERROR(SEARCH("Breakdown",A183)))</formula>
    </cfRule>
  </conditionalFormatting>
  <conditionalFormatting sqref="J183">
    <cfRule type="containsText" dxfId="1191" priority="1" operator="containsText" text="Preventive">
      <formula>NOT(ISERROR(SEARCH("Preventive",J183)))</formula>
    </cfRule>
    <cfRule type="containsText" dxfId="1190" priority="2" operator="containsText" text="Breakdown">
      <formula>NOT(ISERROR(SEARCH("Breakdown",J183)))</formula>
    </cfRule>
  </conditionalFormatting>
  <dataValidations count="3">
    <dataValidation type="list" allowBlank="1" showInputMessage="1" showErrorMessage="1" sqref="I379:I437 I358:I377 I3:I356" xr:uid="{2C8A07F5-F20A-4DB0-8E05-8B4A6542D236}">
      <formula1>INDIRECT(H3)</formula1>
    </dataValidation>
    <dataValidation type="list" allowBlank="1" showInputMessage="1" showErrorMessage="1" sqref="H379:H437 H358:H377 H3:H356" xr:uid="{348E877B-A823-46AC-8570-9B8998C67E06}">
      <formula1>Section</formula1>
    </dataValidation>
    <dataValidation type="list" allowBlank="1" showInputMessage="1" showErrorMessage="1" sqref="J379:J437 J358:J377 J3:J356" xr:uid="{3E25119F-B367-429D-BC77-70AF56BE934D}">
      <formula1>MaintType</formula1>
    </dataValidation>
  </dataValidations>
  <pageMargins left="0.25" right="0.25" top="0.75" bottom="0.75" header="0.3" footer="0.3"/>
  <pageSetup paperSize="9" scale="80" orientation="landscape" horizontalDpi="30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6D137-B119-4F05-8418-DBFFD57CE38F}">
  <sheetPr>
    <tabColor rgb="FFFF0000"/>
  </sheetPr>
  <dimension ref="A1:XFD473"/>
  <sheetViews>
    <sheetView zoomScale="90" zoomScaleNormal="90" workbookViewId="0">
      <pane ySplit="2" topLeftCell="A450" activePane="bottomLeft" state="frozen"/>
      <selection pane="bottomLeft" activeCell="M462" sqref="M462"/>
    </sheetView>
  </sheetViews>
  <sheetFormatPr defaultColWidth="9.140625" defaultRowHeight="15" x14ac:dyDescent="0.25"/>
  <cols>
    <col min="1" max="1" width="11" style="114" customWidth="1"/>
    <col min="2" max="2" width="10.28515625" style="116" bestFit="1" customWidth="1"/>
    <col min="3" max="3" width="13.140625" style="116" bestFit="1" customWidth="1"/>
    <col min="4" max="4" width="9.5703125" style="122" bestFit="1" customWidth="1"/>
    <col min="5" max="5" width="74.28515625" style="189" bestFit="1" customWidth="1"/>
    <col min="6" max="6" width="5.85546875" style="190" customWidth="1"/>
    <col min="7" max="7" width="27.5703125" style="189" customWidth="1"/>
    <col min="8" max="8" width="8.42578125" style="114" bestFit="1" customWidth="1"/>
    <col min="9" max="9" width="15.85546875" style="114" bestFit="1" customWidth="1"/>
    <col min="10" max="10" width="12" style="114" bestFit="1" customWidth="1"/>
    <col min="11" max="11" width="13.85546875" style="113" customWidth="1"/>
    <col min="12" max="16384" width="9.140625" style="113"/>
  </cols>
  <sheetData>
    <row r="1" spans="1:11" s="120" customFormat="1" ht="33" customHeight="1" x14ac:dyDescent="0.25">
      <c r="A1" s="111" t="s">
        <v>3</v>
      </c>
      <c r="B1" s="116" t="s">
        <v>468</v>
      </c>
      <c r="C1" s="119" t="s">
        <v>469</v>
      </c>
      <c r="D1" s="112" t="s">
        <v>470</v>
      </c>
      <c r="E1" s="164" t="s">
        <v>471</v>
      </c>
      <c r="F1" s="112"/>
      <c r="G1" s="112" t="s">
        <v>472</v>
      </c>
      <c r="H1" s="112" t="s">
        <v>473</v>
      </c>
      <c r="I1" s="112" t="s">
        <v>474</v>
      </c>
      <c r="J1" s="111" t="s">
        <v>475</v>
      </c>
      <c r="K1" s="112" t="s">
        <v>476</v>
      </c>
    </row>
    <row r="2" spans="1:11" x14ac:dyDescent="0.25">
      <c r="C2" s="114"/>
      <c r="F2" s="114"/>
    </row>
    <row r="3" spans="1:11" x14ac:dyDescent="0.25">
      <c r="A3" s="172">
        <v>43983</v>
      </c>
      <c r="B3" s="116">
        <v>0.26041666666666669</v>
      </c>
      <c r="C3" s="116">
        <v>0.41666666666666669</v>
      </c>
      <c r="D3" s="114">
        <f t="shared" ref="D3:D66" si="0">(IF(C3&gt;B3, C3-B3, 1-B3+C3))*24*60</f>
        <v>225</v>
      </c>
      <c r="E3" s="113" t="s">
        <v>2627</v>
      </c>
      <c r="F3" s="113"/>
      <c r="G3" s="113" t="s">
        <v>2628</v>
      </c>
      <c r="H3" s="190" t="s">
        <v>498</v>
      </c>
      <c r="I3" s="190" t="s">
        <v>498</v>
      </c>
      <c r="J3" s="190" t="s">
        <v>481</v>
      </c>
    </row>
    <row r="4" spans="1:11" x14ac:dyDescent="0.25">
      <c r="A4" s="172">
        <v>43983</v>
      </c>
      <c r="B4" s="116">
        <v>0.41666666666666669</v>
      </c>
      <c r="C4" s="116">
        <v>0.4375</v>
      </c>
      <c r="D4" s="114">
        <f t="shared" si="0"/>
        <v>29.999999999999972</v>
      </c>
      <c r="E4" s="113" t="s">
        <v>2629</v>
      </c>
      <c r="F4" s="113"/>
      <c r="G4" s="113" t="s">
        <v>516</v>
      </c>
      <c r="H4" s="190" t="s">
        <v>484</v>
      </c>
      <c r="I4" s="190" t="s">
        <v>492</v>
      </c>
      <c r="J4" s="190" t="s">
        <v>481</v>
      </c>
    </row>
    <row r="5" spans="1:11" x14ac:dyDescent="0.25">
      <c r="A5" s="172">
        <v>43983</v>
      </c>
      <c r="B5" s="116">
        <v>0.34027777777777773</v>
      </c>
      <c r="C5" s="116">
        <v>0.35416666666666669</v>
      </c>
      <c r="D5" s="114">
        <f t="shared" si="0"/>
        <v>20.000000000000089</v>
      </c>
      <c r="E5" s="113" t="s">
        <v>2630</v>
      </c>
      <c r="F5" s="113">
        <v>1</v>
      </c>
      <c r="G5" s="113" t="s">
        <v>530</v>
      </c>
      <c r="H5" s="190" t="s">
        <v>484</v>
      </c>
      <c r="I5" s="190" t="s">
        <v>492</v>
      </c>
      <c r="J5" s="190" t="s">
        <v>481</v>
      </c>
    </row>
    <row r="6" spans="1:11" x14ac:dyDescent="0.25">
      <c r="A6" s="172">
        <v>43983</v>
      </c>
      <c r="B6" s="116">
        <v>0.35416666666666669</v>
      </c>
      <c r="C6" s="116">
        <v>0.36805555555555558</v>
      </c>
      <c r="D6" s="114">
        <f t="shared" si="0"/>
        <v>20.000000000000007</v>
      </c>
      <c r="E6" s="113" t="s">
        <v>2631</v>
      </c>
      <c r="F6" s="113">
        <v>1</v>
      </c>
      <c r="G6" s="113" t="s">
        <v>530</v>
      </c>
      <c r="H6" s="190" t="s">
        <v>495</v>
      </c>
      <c r="I6" s="190" t="s">
        <v>492</v>
      </c>
      <c r="J6" s="190" t="s">
        <v>481</v>
      </c>
    </row>
    <row r="7" spans="1:11" x14ac:dyDescent="0.25">
      <c r="A7" s="172">
        <v>43983</v>
      </c>
      <c r="B7" s="116">
        <v>0.625</v>
      </c>
      <c r="C7" s="116">
        <v>0.66666666666666663</v>
      </c>
      <c r="D7" s="114">
        <f t="shared" si="0"/>
        <v>59.999999999999943</v>
      </c>
      <c r="E7" s="113" t="s">
        <v>2632</v>
      </c>
      <c r="F7" s="113"/>
      <c r="G7" s="113" t="s">
        <v>2019</v>
      </c>
      <c r="H7" s="190" t="s">
        <v>484</v>
      </c>
      <c r="I7" s="190" t="s">
        <v>480</v>
      </c>
      <c r="J7" s="190" t="s">
        <v>481</v>
      </c>
    </row>
    <row r="8" spans="1:11" s="189" customFormat="1" ht="30" x14ac:dyDescent="0.25">
      <c r="A8" s="172">
        <v>43983</v>
      </c>
      <c r="B8" s="116">
        <v>0.67708333333333337</v>
      </c>
      <c r="C8" s="193">
        <v>0.69791666666666663</v>
      </c>
      <c r="D8" s="194">
        <f t="shared" si="0"/>
        <v>29.999999999999893</v>
      </c>
      <c r="E8" s="189" t="s">
        <v>2633</v>
      </c>
      <c r="F8" s="190"/>
      <c r="G8" s="189" t="s">
        <v>2634</v>
      </c>
      <c r="H8" s="190" t="s">
        <v>513</v>
      </c>
      <c r="I8" s="190" t="s">
        <v>514</v>
      </c>
      <c r="J8" s="190" t="s">
        <v>427</v>
      </c>
    </row>
    <row r="9" spans="1:11" s="189" customFormat="1" x14ac:dyDescent="0.25">
      <c r="A9" s="172">
        <v>43983</v>
      </c>
      <c r="B9" s="116">
        <v>0.70138888888888884</v>
      </c>
      <c r="C9" s="193">
        <v>0.71875</v>
      </c>
      <c r="D9" s="194">
        <f t="shared" si="0"/>
        <v>25.000000000000071</v>
      </c>
      <c r="E9" s="189" t="s">
        <v>2635</v>
      </c>
      <c r="F9" s="190"/>
      <c r="G9" s="189" t="s">
        <v>2634</v>
      </c>
      <c r="H9" s="190" t="s">
        <v>513</v>
      </c>
      <c r="I9" s="190" t="s">
        <v>519</v>
      </c>
      <c r="J9" s="190" t="s">
        <v>481</v>
      </c>
    </row>
    <row r="10" spans="1:11" x14ac:dyDescent="0.25">
      <c r="A10" s="172">
        <v>43983</v>
      </c>
      <c r="B10" s="116">
        <v>0.41666666666666669</v>
      </c>
      <c r="C10" s="116">
        <v>0.45833333333333331</v>
      </c>
      <c r="D10" s="194">
        <f t="shared" si="0"/>
        <v>59.999999999999943</v>
      </c>
      <c r="E10" s="113" t="s">
        <v>2636</v>
      </c>
      <c r="F10" s="113"/>
      <c r="G10" s="113" t="s">
        <v>560</v>
      </c>
      <c r="H10" s="190" t="s">
        <v>507</v>
      </c>
      <c r="I10" s="190" t="s">
        <v>531</v>
      </c>
      <c r="J10" s="190" t="s">
        <v>481</v>
      </c>
      <c r="K10" s="113" t="s">
        <v>2637</v>
      </c>
    </row>
    <row r="11" spans="1:11" x14ac:dyDescent="0.25">
      <c r="A11" s="172">
        <v>43983</v>
      </c>
      <c r="B11" s="116">
        <v>0.26041666666666669</v>
      </c>
      <c r="C11" s="116">
        <v>0.58333333333333337</v>
      </c>
      <c r="D11" s="194">
        <f t="shared" si="0"/>
        <v>465</v>
      </c>
      <c r="E11" s="113" t="s">
        <v>2638</v>
      </c>
      <c r="F11" s="113"/>
      <c r="G11" s="113" t="s">
        <v>2639</v>
      </c>
      <c r="H11" s="190" t="s">
        <v>498</v>
      </c>
      <c r="I11" s="190" t="s">
        <v>498</v>
      </c>
      <c r="J11" s="190" t="s">
        <v>481</v>
      </c>
    </row>
    <row r="12" spans="1:11" x14ac:dyDescent="0.25">
      <c r="A12" s="172">
        <v>43983</v>
      </c>
      <c r="B12" s="116">
        <v>0.64583333333333337</v>
      </c>
      <c r="C12" s="116">
        <v>0.65972222222222221</v>
      </c>
      <c r="D12" s="194">
        <f t="shared" si="0"/>
        <v>19.999999999999929</v>
      </c>
      <c r="E12" s="113" t="s">
        <v>2640</v>
      </c>
      <c r="F12" s="113">
        <v>1</v>
      </c>
      <c r="G12" s="113" t="s">
        <v>1714</v>
      </c>
      <c r="H12" s="190" t="s">
        <v>498</v>
      </c>
      <c r="I12" s="190" t="s">
        <v>541</v>
      </c>
      <c r="J12" s="190" t="s">
        <v>481</v>
      </c>
    </row>
    <row r="13" spans="1:11" x14ac:dyDescent="0.25">
      <c r="A13" s="172">
        <v>43983</v>
      </c>
      <c r="B13" s="116">
        <v>0.51041666666666663</v>
      </c>
      <c r="C13" s="116">
        <v>0.53125</v>
      </c>
      <c r="D13" s="194">
        <f t="shared" si="0"/>
        <v>30.000000000000053</v>
      </c>
      <c r="E13" s="113" t="s">
        <v>2641</v>
      </c>
      <c r="F13" s="113"/>
      <c r="G13" s="113" t="s">
        <v>2096</v>
      </c>
      <c r="H13" s="190" t="s">
        <v>498</v>
      </c>
      <c r="I13" s="190" t="s">
        <v>541</v>
      </c>
      <c r="J13" s="190" t="s">
        <v>481</v>
      </c>
    </row>
    <row r="14" spans="1:11" x14ac:dyDescent="0.25">
      <c r="A14" s="172">
        <v>43983</v>
      </c>
      <c r="B14" s="116">
        <v>0.29166666666666669</v>
      </c>
      <c r="C14" s="116">
        <v>0.58333333333333337</v>
      </c>
      <c r="D14" s="114">
        <f t="shared" si="0"/>
        <v>420</v>
      </c>
      <c r="E14" s="113" t="s">
        <v>2642</v>
      </c>
      <c r="F14" s="113"/>
      <c r="G14" s="113" t="s">
        <v>2311</v>
      </c>
      <c r="H14" s="190" t="s">
        <v>498</v>
      </c>
      <c r="I14" s="190" t="s">
        <v>498</v>
      </c>
      <c r="J14" s="190" t="s">
        <v>481</v>
      </c>
    </row>
    <row r="15" spans="1:11" x14ac:dyDescent="0.25">
      <c r="A15" s="172">
        <v>43983</v>
      </c>
      <c r="B15" s="116">
        <v>0.95833333333333337</v>
      </c>
      <c r="C15" s="116">
        <v>0.97916666666666663</v>
      </c>
      <c r="D15" s="114">
        <f t="shared" si="0"/>
        <v>29.999999999999893</v>
      </c>
      <c r="E15" s="113" t="s">
        <v>2445</v>
      </c>
      <c r="F15" s="113"/>
      <c r="G15" s="113" t="s">
        <v>2606</v>
      </c>
      <c r="H15" s="190" t="s">
        <v>484</v>
      </c>
      <c r="I15" s="190" t="s">
        <v>489</v>
      </c>
      <c r="J15" s="190" t="s">
        <v>481</v>
      </c>
    </row>
    <row r="16" spans="1:11" x14ac:dyDescent="0.25">
      <c r="A16" s="172">
        <v>43983</v>
      </c>
      <c r="B16" s="116">
        <v>0.91666666666666663</v>
      </c>
      <c r="C16" s="116">
        <v>0.9375</v>
      </c>
      <c r="D16" s="114">
        <f t="shared" si="0"/>
        <v>30.000000000000053</v>
      </c>
      <c r="E16" s="113" t="s">
        <v>2643</v>
      </c>
      <c r="F16" s="113"/>
      <c r="G16" s="113" t="s">
        <v>2606</v>
      </c>
      <c r="H16" s="190" t="s">
        <v>507</v>
      </c>
      <c r="I16" s="190" t="s">
        <v>531</v>
      </c>
      <c r="J16" s="190" t="s">
        <v>481</v>
      </c>
    </row>
    <row r="17" spans="1:11" x14ac:dyDescent="0.25">
      <c r="A17" s="172">
        <v>43983</v>
      </c>
      <c r="B17" s="116">
        <v>0.98611111111111116</v>
      </c>
      <c r="C17" s="116">
        <v>0</v>
      </c>
      <c r="D17" s="114">
        <f t="shared" si="0"/>
        <v>19.999999999999929</v>
      </c>
      <c r="E17" s="113" t="s">
        <v>2644</v>
      </c>
      <c r="F17" s="113">
        <v>1</v>
      </c>
      <c r="G17" s="113" t="s">
        <v>2606</v>
      </c>
      <c r="H17" s="190" t="s">
        <v>513</v>
      </c>
      <c r="I17" s="190" t="s">
        <v>514</v>
      </c>
      <c r="J17" s="190" t="s">
        <v>481</v>
      </c>
    </row>
    <row r="18" spans="1:11" x14ac:dyDescent="0.25">
      <c r="A18" s="172">
        <v>43983</v>
      </c>
      <c r="B18" s="116">
        <v>3.125E-2</v>
      </c>
      <c r="C18" s="116">
        <v>4.1666666666666664E-2</v>
      </c>
      <c r="D18" s="114">
        <f t="shared" si="0"/>
        <v>14.999999999999996</v>
      </c>
      <c r="E18" s="113" t="s">
        <v>2645</v>
      </c>
      <c r="F18" s="113">
        <v>1</v>
      </c>
      <c r="G18" s="113" t="s">
        <v>2606</v>
      </c>
      <c r="H18" s="190" t="s">
        <v>507</v>
      </c>
      <c r="I18" s="190" t="s">
        <v>633</v>
      </c>
      <c r="J18" s="190" t="s">
        <v>481</v>
      </c>
    </row>
    <row r="19" spans="1:11" s="189" customFormat="1" ht="30" x14ac:dyDescent="0.25">
      <c r="A19" s="195">
        <v>43984</v>
      </c>
      <c r="B19" s="116">
        <v>0.41666666666666669</v>
      </c>
      <c r="C19" s="193">
        <v>0.43055555555555558</v>
      </c>
      <c r="D19" s="194">
        <f t="shared" si="0"/>
        <v>20.000000000000007</v>
      </c>
      <c r="E19" s="189" t="s">
        <v>2646</v>
      </c>
      <c r="F19" s="190"/>
      <c r="G19" s="189" t="s">
        <v>560</v>
      </c>
      <c r="H19" s="190" t="s">
        <v>556</v>
      </c>
      <c r="I19" s="190" t="s">
        <v>492</v>
      </c>
      <c r="J19" s="190" t="s">
        <v>481</v>
      </c>
    </row>
    <row r="20" spans="1:11" s="189" customFormat="1" x14ac:dyDescent="0.25">
      <c r="A20" s="195">
        <v>43984</v>
      </c>
      <c r="B20" s="116">
        <v>0.3125</v>
      </c>
      <c r="C20" s="193">
        <v>0.33333333333333331</v>
      </c>
      <c r="D20" s="194">
        <f t="shared" si="0"/>
        <v>29.999999999999972</v>
      </c>
      <c r="E20" s="189" t="s">
        <v>2647</v>
      </c>
      <c r="F20" s="190"/>
      <c r="G20" s="189" t="s">
        <v>777</v>
      </c>
      <c r="H20" s="190" t="s">
        <v>513</v>
      </c>
      <c r="I20" s="190" t="s">
        <v>582</v>
      </c>
      <c r="J20" s="190" t="s">
        <v>481</v>
      </c>
    </row>
    <row r="21" spans="1:11" s="189" customFormat="1" ht="30" x14ac:dyDescent="0.25">
      <c r="A21" s="195">
        <v>43984</v>
      </c>
      <c r="B21" s="116">
        <v>0.35416666666666669</v>
      </c>
      <c r="C21" s="193">
        <v>0.5625</v>
      </c>
      <c r="D21" s="194">
        <f t="shared" si="0"/>
        <v>300</v>
      </c>
      <c r="E21" s="189" t="s">
        <v>2648</v>
      </c>
      <c r="F21" s="190"/>
      <c r="G21" s="189" t="s">
        <v>2649</v>
      </c>
      <c r="H21" s="190" t="s">
        <v>484</v>
      </c>
      <c r="I21" s="190" t="s">
        <v>489</v>
      </c>
      <c r="J21" s="190" t="s">
        <v>481</v>
      </c>
    </row>
    <row r="22" spans="1:11" s="189" customFormat="1" x14ac:dyDescent="0.25">
      <c r="A22" s="195">
        <v>43984</v>
      </c>
      <c r="B22" s="116">
        <v>0.29166666666666669</v>
      </c>
      <c r="C22" s="193">
        <v>0.66666666666666663</v>
      </c>
      <c r="D22" s="194">
        <f>(IF(C22&gt;B22, C22-B22, 1-B22+C22))*24*60</f>
        <v>539.99999999999989</v>
      </c>
      <c r="E22" s="189" t="s">
        <v>2562</v>
      </c>
      <c r="F22" s="190"/>
      <c r="G22" s="189" t="s">
        <v>486</v>
      </c>
      <c r="H22" s="190"/>
      <c r="I22" s="190"/>
      <c r="J22" s="190"/>
      <c r="K22" s="189" t="s">
        <v>2563</v>
      </c>
    </row>
    <row r="23" spans="1:11" s="189" customFormat="1" x14ac:dyDescent="0.25">
      <c r="A23" s="195">
        <v>43984</v>
      </c>
      <c r="B23" s="116">
        <v>0.625</v>
      </c>
      <c r="C23" s="193">
        <v>0.63888888888888895</v>
      </c>
      <c r="D23" s="194">
        <f>(IF(C23&gt;B23, C23-B23, 1-B23+C23))*24*60</f>
        <v>20.000000000000089</v>
      </c>
      <c r="E23" s="189" t="s">
        <v>2650</v>
      </c>
      <c r="F23" s="190"/>
      <c r="G23" s="189" t="s">
        <v>530</v>
      </c>
      <c r="H23" s="190" t="s">
        <v>513</v>
      </c>
      <c r="I23" s="190" t="s">
        <v>514</v>
      </c>
      <c r="J23" s="190" t="s">
        <v>481</v>
      </c>
    </row>
    <row r="24" spans="1:11" s="189" customFormat="1" x14ac:dyDescent="0.25">
      <c r="A24" s="195">
        <v>43984</v>
      </c>
      <c r="B24" s="116">
        <v>0.66666666666666663</v>
      </c>
      <c r="C24" s="193">
        <v>0.67708333333333337</v>
      </c>
      <c r="D24" s="194">
        <f>(IF(C24&gt;B24, C24-B24, 1-B24+C24))*24*60</f>
        <v>15.000000000000107</v>
      </c>
      <c r="E24" s="189" t="s">
        <v>2651</v>
      </c>
      <c r="F24" s="190"/>
      <c r="G24" s="189" t="s">
        <v>2129</v>
      </c>
      <c r="H24" s="190" t="s">
        <v>484</v>
      </c>
      <c r="I24" s="190" t="s">
        <v>480</v>
      </c>
      <c r="J24" s="190" t="s">
        <v>481</v>
      </c>
    </row>
    <row r="25" spans="1:11" s="189" customFormat="1" x14ac:dyDescent="0.25">
      <c r="A25" s="195">
        <v>43984</v>
      </c>
      <c r="B25" s="116">
        <v>0.35416666666666669</v>
      </c>
      <c r="C25" s="193">
        <v>0.38194444444444442</v>
      </c>
      <c r="D25" s="194">
        <f t="shared" si="0"/>
        <v>39.999999999999936</v>
      </c>
      <c r="E25" s="189" t="s">
        <v>2652</v>
      </c>
      <c r="F25" s="190"/>
      <c r="G25" s="189" t="s">
        <v>1041</v>
      </c>
      <c r="H25" s="190" t="s">
        <v>507</v>
      </c>
      <c r="I25" s="190" t="s">
        <v>633</v>
      </c>
      <c r="J25" s="190" t="s">
        <v>481</v>
      </c>
    </row>
    <row r="26" spans="1:11" s="189" customFormat="1" x14ac:dyDescent="0.25">
      <c r="A26" s="195">
        <v>43984</v>
      </c>
      <c r="B26" s="116">
        <v>0.41666666666666669</v>
      </c>
      <c r="C26" s="193">
        <v>0.5</v>
      </c>
      <c r="D26" s="194">
        <f t="shared" si="0"/>
        <v>119.99999999999997</v>
      </c>
      <c r="E26" s="189" t="s">
        <v>2653</v>
      </c>
      <c r="F26" s="190"/>
      <c r="G26" s="189" t="s">
        <v>1593</v>
      </c>
      <c r="H26" s="190" t="s">
        <v>498</v>
      </c>
      <c r="I26" s="190" t="s">
        <v>498</v>
      </c>
      <c r="J26" s="190" t="s">
        <v>481</v>
      </c>
    </row>
    <row r="27" spans="1:11" s="189" customFormat="1" x14ac:dyDescent="0.25">
      <c r="A27" s="195">
        <v>43984</v>
      </c>
      <c r="B27" s="116">
        <v>0.47916666666666669</v>
      </c>
      <c r="C27" s="193">
        <v>0.51388888888888895</v>
      </c>
      <c r="D27" s="194">
        <f t="shared" si="0"/>
        <v>50.000000000000064</v>
      </c>
      <c r="E27" s="189" t="s">
        <v>2654</v>
      </c>
      <c r="F27" s="190"/>
      <c r="G27" s="189" t="s">
        <v>1593</v>
      </c>
      <c r="H27" s="190" t="s">
        <v>498</v>
      </c>
      <c r="I27" s="190" t="s">
        <v>641</v>
      </c>
      <c r="J27" s="190" t="s">
        <v>481</v>
      </c>
    </row>
    <row r="28" spans="1:11" s="189" customFormat="1" x14ac:dyDescent="0.25">
      <c r="A28" s="195">
        <v>43984</v>
      </c>
      <c r="B28" s="116">
        <v>0.4375</v>
      </c>
      <c r="C28" s="193">
        <v>0.46527777777777773</v>
      </c>
      <c r="D28" s="194">
        <f t="shared" si="0"/>
        <v>39.999999999999936</v>
      </c>
      <c r="E28" s="189" t="s">
        <v>2655</v>
      </c>
      <c r="F28" s="190"/>
      <c r="G28" s="189" t="s">
        <v>1593</v>
      </c>
      <c r="H28" s="190" t="s">
        <v>507</v>
      </c>
      <c r="I28" s="190" t="s">
        <v>527</v>
      </c>
      <c r="J28" s="190" t="s">
        <v>427</v>
      </c>
    </row>
    <row r="29" spans="1:11" s="189" customFormat="1" x14ac:dyDescent="0.25">
      <c r="A29" s="195">
        <v>43984</v>
      </c>
      <c r="B29" s="116">
        <v>0.63541666666666663</v>
      </c>
      <c r="C29" s="193">
        <v>0.66666666666666663</v>
      </c>
      <c r="D29" s="194">
        <f t="shared" si="0"/>
        <v>45</v>
      </c>
      <c r="E29" s="189" t="s">
        <v>2656</v>
      </c>
      <c r="F29" s="190">
        <v>1</v>
      </c>
      <c r="G29" s="189" t="s">
        <v>1593</v>
      </c>
      <c r="H29" s="190" t="s">
        <v>498</v>
      </c>
      <c r="I29" s="190" t="s">
        <v>498</v>
      </c>
      <c r="J29" s="190" t="s">
        <v>481</v>
      </c>
    </row>
    <row r="30" spans="1:11" s="189" customFormat="1" x14ac:dyDescent="0.25">
      <c r="A30" s="195">
        <v>43984</v>
      </c>
      <c r="B30" s="116">
        <v>0.67361111111111116</v>
      </c>
      <c r="C30" s="193">
        <v>0.6875</v>
      </c>
      <c r="D30" s="194">
        <f t="shared" si="0"/>
        <v>19.999999999999929</v>
      </c>
      <c r="E30" s="189" t="s">
        <v>2657</v>
      </c>
      <c r="F30" s="190">
        <v>1</v>
      </c>
      <c r="G30" s="189" t="s">
        <v>1593</v>
      </c>
      <c r="H30" s="190" t="s">
        <v>498</v>
      </c>
      <c r="I30" s="190" t="s">
        <v>498</v>
      </c>
      <c r="J30" s="190" t="s">
        <v>481</v>
      </c>
    </row>
    <row r="31" spans="1:11" s="189" customFormat="1" ht="30" x14ac:dyDescent="0.25">
      <c r="A31" s="195">
        <v>43985</v>
      </c>
      <c r="B31" s="116">
        <v>0.86458333333333337</v>
      </c>
      <c r="C31" s="193">
        <v>0.95833333333333337</v>
      </c>
      <c r="D31" s="194">
        <f t="shared" si="0"/>
        <v>135</v>
      </c>
      <c r="E31" s="189" t="s">
        <v>2658</v>
      </c>
      <c r="F31" s="190"/>
      <c r="G31" s="189" t="s">
        <v>955</v>
      </c>
      <c r="H31" s="190" t="s">
        <v>513</v>
      </c>
      <c r="I31" s="190" t="s">
        <v>514</v>
      </c>
      <c r="J31" s="190" t="s">
        <v>481</v>
      </c>
    </row>
    <row r="32" spans="1:11" s="189" customFormat="1" x14ac:dyDescent="0.25">
      <c r="A32" s="195">
        <v>43985</v>
      </c>
      <c r="B32" s="116">
        <v>0.375</v>
      </c>
      <c r="C32" s="193">
        <v>0.41666666666666669</v>
      </c>
      <c r="D32" s="194">
        <f t="shared" si="0"/>
        <v>60.000000000000028</v>
      </c>
      <c r="E32" s="189" t="s">
        <v>2659</v>
      </c>
      <c r="F32" s="190"/>
      <c r="G32" s="189" t="s">
        <v>2129</v>
      </c>
      <c r="H32" s="190" t="s">
        <v>484</v>
      </c>
      <c r="I32" s="190" t="s">
        <v>489</v>
      </c>
      <c r="J32" s="190" t="s">
        <v>481</v>
      </c>
    </row>
    <row r="33" spans="1:10" s="189" customFormat="1" x14ac:dyDescent="0.25">
      <c r="A33" s="195">
        <v>43985</v>
      </c>
      <c r="B33" s="116">
        <v>0.375</v>
      </c>
      <c r="C33" s="193">
        <v>0.41666666666666669</v>
      </c>
      <c r="D33" s="194">
        <f t="shared" si="0"/>
        <v>60.000000000000028</v>
      </c>
      <c r="E33" s="189" t="s">
        <v>2660</v>
      </c>
      <c r="F33" s="190"/>
      <c r="G33" s="189" t="s">
        <v>2031</v>
      </c>
      <c r="H33" s="190" t="s">
        <v>484</v>
      </c>
      <c r="I33" s="190" t="s">
        <v>480</v>
      </c>
      <c r="J33" s="190" t="s">
        <v>481</v>
      </c>
    </row>
    <row r="34" spans="1:10" s="189" customFormat="1" x14ac:dyDescent="0.25">
      <c r="A34" s="195">
        <v>43985</v>
      </c>
      <c r="B34" s="116">
        <v>0.41666666666666669</v>
      </c>
      <c r="C34" s="193">
        <v>0.4375</v>
      </c>
      <c r="D34" s="194">
        <f t="shared" si="0"/>
        <v>29.999999999999972</v>
      </c>
      <c r="E34" s="189" t="s">
        <v>2661</v>
      </c>
      <c r="F34" s="190"/>
      <c r="G34" s="189" t="s">
        <v>533</v>
      </c>
      <c r="H34" s="190" t="s">
        <v>484</v>
      </c>
      <c r="I34" s="190" t="s">
        <v>489</v>
      </c>
      <c r="J34" s="190" t="s">
        <v>481</v>
      </c>
    </row>
    <row r="35" spans="1:10" s="189" customFormat="1" x14ac:dyDescent="0.25">
      <c r="A35" s="195">
        <v>43985</v>
      </c>
      <c r="B35" s="116">
        <v>0.43402777777777773</v>
      </c>
      <c r="C35" s="193">
        <v>0.4513888888888889</v>
      </c>
      <c r="D35" s="194">
        <f t="shared" si="0"/>
        <v>25.000000000000071</v>
      </c>
      <c r="E35" s="189" t="s">
        <v>2662</v>
      </c>
      <c r="F35" s="190"/>
      <c r="G35" s="189" t="s">
        <v>533</v>
      </c>
      <c r="H35" s="190" t="s">
        <v>513</v>
      </c>
      <c r="I35" s="190" t="s">
        <v>514</v>
      </c>
      <c r="J35" s="190" t="s">
        <v>427</v>
      </c>
    </row>
    <row r="36" spans="1:10" s="189" customFormat="1" x14ac:dyDescent="0.25">
      <c r="A36" s="195">
        <v>43985</v>
      </c>
      <c r="B36" s="116">
        <v>0.4548611111111111</v>
      </c>
      <c r="C36" s="193">
        <v>0.46180555555555558</v>
      </c>
      <c r="D36" s="194">
        <f t="shared" si="0"/>
        <v>10.000000000000044</v>
      </c>
      <c r="E36" s="189" t="s">
        <v>2663</v>
      </c>
      <c r="F36" s="190"/>
      <c r="G36" s="189" t="s">
        <v>1706</v>
      </c>
      <c r="H36" s="190" t="s">
        <v>513</v>
      </c>
      <c r="I36" s="190" t="s">
        <v>582</v>
      </c>
      <c r="J36" s="190" t="s">
        <v>481</v>
      </c>
    </row>
    <row r="37" spans="1:10" s="189" customFormat="1" x14ac:dyDescent="0.25">
      <c r="A37" s="195">
        <v>43985</v>
      </c>
      <c r="B37" s="116">
        <v>0.47222222222222227</v>
      </c>
      <c r="C37" s="193">
        <v>0.4861111111111111</v>
      </c>
      <c r="D37" s="194">
        <f t="shared" si="0"/>
        <v>19.999999999999929</v>
      </c>
      <c r="E37" s="189" t="s">
        <v>2664</v>
      </c>
      <c r="F37" s="190"/>
      <c r="G37" s="189" t="s">
        <v>530</v>
      </c>
      <c r="H37" s="190" t="s">
        <v>507</v>
      </c>
      <c r="I37" s="190" t="s">
        <v>633</v>
      </c>
      <c r="J37" s="190" t="s">
        <v>481</v>
      </c>
    </row>
    <row r="38" spans="1:10" s="189" customFormat="1" x14ac:dyDescent="0.25">
      <c r="A38" s="195">
        <v>43985</v>
      </c>
      <c r="B38" s="116">
        <v>0.52083333333333337</v>
      </c>
      <c r="C38" s="193">
        <v>0.6875</v>
      </c>
      <c r="D38" s="194">
        <f t="shared" si="0"/>
        <v>239.99999999999994</v>
      </c>
      <c r="E38" s="189" t="s">
        <v>2665</v>
      </c>
      <c r="F38" s="190">
        <v>1</v>
      </c>
      <c r="G38" s="189" t="s">
        <v>1037</v>
      </c>
      <c r="H38" s="190"/>
      <c r="I38" s="190"/>
      <c r="J38" s="190"/>
    </row>
    <row r="39" spans="1:10" s="189" customFormat="1" x14ac:dyDescent="0.25">
      <c r="A39" s="195">
        <v>43985</v>
      </c>
      <c r="B39" s="116">
        <v>0.26041666666666669</v>
      </c>
      <c r="C39" s="193">
        <v>0.29166666666666669</v>
      </c>
      <c r="D39" s="194">
        <f t="shared" si="0"/>
        <v>45</v>
      </c>
      <c r="E39" s="189" t="s">
        <v>2666</v>
      </c>
      <c r="F39" s="190"/>
      <c r="G39" s="189" t="s">
        <v>1593</v>
      </c>
      <c r="H39" s="190" t="s">
        <v>498</v>
      </c>
      <c r="I39" s="190" t="s">
        <v>498</v>
      </c>
      <c r="J39" s="190" t="s">
        <v>481</v>
      </c>
    </row>
    <row r="40" spans="1:10" s="189" customFormat="1" x14ac:dyDescent="0.25">
      <c r="A40" s="195">
        <v>43985</v>
      </c>
      <c r="B40" s="116">
        <v>0.3125</v>
      </c>
      <c r="C40" s="193">
        <v>0.33333333333333331</v>
      </c>
      <c r="D40" s="194">
        <f t="shared" si="0"/>
        <v>29.999999999999972</v>
      </c>
      <c r="E40" s="189" t="s">
        <v>2667</v>
      </c>
      <c r="F40" s="190"/>
      <c r="G40" s="189" t="s">
        <v>1593</v>
      </c>
      <c r="H40" s="190" t="s">
        <v>507</v>
      </c>
      <c r="I40" s="190" t="s">
        <v>570</v>
      </c>
      <c r="J40" s="190" t="s">
        <v>481</v>
      </c>
    </row>
    <row r="41" spans="1:10" s="189" customFormat="1" x14ac:dyDescent="0.25">
      <c r="A41" s="195">
        <v>43985</v>
      </c>
      <c r="B41" s="116">
        <v>0.38541666666666669</v>
      </c>
      <c r="C41" s="193">
        <v>0.41666666666666669</v>
      </c>
      <c r="D41" s="194">
        <f t="shared" si="0"/>
        <v>45</v>
      </c>
      <c r="E41" s="189" t="s">
        <v>2668</v>
      </c>
      <c r="F41" s="190">
        <v>1</v>
      </c>
      <c r="G41" s="189" t="s">
        <v>1593</v>
      </c>
      <c r="H41" s="190" t="s">
        <v>498</v>
      </c>
      <c r="I41" s="190" t="s">
        <v>541</v>
      </c>
      <c r="J41" s="190" t="s">
        <v>481</v>
      </c>
    </row>
    <row r="42" spans="1:10" s="189" customFormat="1" x14ac:dyDescent="0.25">
      <c r="A42" s="195">
        <v>43985</v>
      </c>
      <c r="B42" s="116">
        <v>0.41666666666666669</v>
      </c>
      <c r="C42" s="193">
        <v>0.58333333333333337</v>
      </c>
      <c r="D42" s="194">
        <f t="shared" si="0"/>
        <v>240</v>
      </c>
      <c r="E42" s="189" t="s">
        <v>2669</v>
      </c>
      <c r="F42" s="190"/>
      <c r="G42" s="189" t="s">
        <v>1593</v>
      </c>
      <c r="H42" s="190" t="s">
        <v>498</v>
      </c>
      <c r="I42" s="190" t="s">
        <v>498</v>
      </c>
      <c r="J42" s="190" t="s">
        <v>481</v>
      </c>
    </row>
    <row r="43" spans="1:10" s="189" customFormat="1" x14ac:dyDescent="0.25">
      <c r="A43" s="195">
        <v>43985</v>
      </c>
      <c r="B43" s="116">
        <v>0.47222222222222227</v>
      </c>
      <c r="C43" s="193">
        <v>0.4861111111111111</v>
      </c>
      <c r="D43" s="194">
        <f t="shared" si="0"/>
        <v>19.999999999999929</v>
      </c>
      <c r="E43" s="189" t="s">
        <v>2670</v>
      </c>
      <c r="F43" s="190">
        <v>1</v>
      </c>
      <c r="G43" s="189" t="s">
        <v>530</v>
      </c>
      <c r="H43" s="190" t="s">
        <v>507</v>
      </c>
      <c r="I43" s="190" t="s">
        <v>633</v>
      </c>
      <c r="J43" s="190" t="s">
        <v>481</v>
      </c>
    </row>
    <row r="44" spans="1:10" s="189" customFormat="1" x14ac:dyDescent="0.25">
      <c r="A44" s="195">
        <v>43985</v>
      </c>
      <c r="B44" s="116">
        <v>0.625</v>
      </c>
      <c r="C44" s="193">
        <v>0.70833333333333337</v>
      </c>
      <c r="D44" s="194">
        <f t="shared" si="0"/>
        <v>120.00000000000006</v>
      </c>
      <c r="E44" s="189" t="s">
        <v>2671</v>
      </c>
      <c r="F44" s="190"/>
      <c r="G44" s="189" t="s">
        <v>1593</v>
      </c>
      <c r="H44" s="190" t="s">
        <v>498</v>
      </c>
      <c r="I44" s="190" t="s">
        <v>504</v>
      </c>
      <c r="J44" s="190" t="s">
        <v>481</v>
      </c>
    </row>
    <row r="45" spans="1:10" s="189" customFormat="1" ht="30" x14ac:dyDescent="0.25">
      <c r="A45" s="195">
        <v>43986</v>
      </c>
      <c r="B45" s="116">
        <v>0.29166666666666669</v>
      </c>
      <c r="C45" s="193">
        <v>0.5625</v>
      </c>
      <c r="D45" s="194">
        <f t="shared" si="0"/>
        <v>390</v>
      </c>
      <c r="E45" s="189" t="s">
        <v>2672</v>
      </c>
      <c r="F45" s="190"/>
      <c r="G45" s="189" t="s">
        <v>2673</v>
      </c>
      <c r="H45" s="190" t="s">
        <v>484</v>
      </c>
      <c r="I45" s="190" t="s">
        <v>492</v>
      </c>
      <c r="J45" s="190" t="s">
        <v>499</v>
      </c>
    </row>
    <row r="46" spans="1:10" s="189" customFormat="1" x14ac:dyDescent="0.25">
      <c r="A46" s="195">
        <v>43986</v>
      </c>
      <c r="B46" s="116">
        <v>0.375</v>
      </c>
      <c r="C46" s="359">
        <v>0.39583333333333331</v>
      </c>
      <c r="D46" s="194">
        <f t="shared" si="0"/>
        <v>29.999999999999972</v>
      </c>
      <c r="E46" s="189" t="s">
        <v>2674</v>
      </c>
      <c r="F46" s="190"/>
      <c r="H46" s="190" t="s">
        <v>484</v>
      </c>
      <c r="I46" s="190" t="s">
        <v>492</v>
      </c>
      <c r="J46" s="190" t="s">
        <v>481</v>
      </c>
    </row>
    <row r="47" spans="1:10" s="189" customFormat="1" x14ac:dyDescent="0.25">
      <c r="A47" s="195">
        <v>43986</v>
      </c>
      <c r="B47" s="116">
        <v>0.64583333333333337</v>
      </c>
      <c r="C47" s="193">
        <v>0.66666666666666663</v>
      </c>
      <c r="D47" s="194">
        <f t="shared" si="0"/>
        <v>29.999999999999893</v>
      </c>
      <c r="E47" s="189" t="s">
        <v>675</v>
      </c>
      <c r="F47" s="190"/>
      <c r="G47" s="189" t="s">
        <v>2675</v>
      </c>
      <c r="H47" s="190" t="s">
        <v>513</v>
      </c>
      <c r="I47" s="190" t="s">
        <v>519</v>
      </c>
      <c r="J47" s="190" t="s">
        <v>481</v>
      </c>
    </row>
    <row r="48" spans="1:10" s="189" customFormat="1" x14ac:dyDescent="0.25">
      <c r="A48" s="195">
        <v>43986</v>
      </c>
      <c r="B48" s="116">
        <v>0.26041666666666669</v>
      </c>
      <c r="C48" s="193">
        <v>0.35416666666666669</v>
      </c>
      <c r="D48" s="194">
        <f t="shared" si="0"/>
        <v>135</v>
      </c>
      <c r="E48" s="189" t="s">
        <v>2676</v>
      </c>
      <c r="F48" s="190"/>
      <c r="G48" s="189" t="s">
        <v>2677</v>
      </c>
      <c r="H48" s="190" t="s">
        <v>507</v>
      </c>
      <c r="I48" s="190" t="s">
        <v>531</v>
      </c>
      <c r="J48" s="190" t="s">
        <v>481</v>
      </c>
    </row>
    <row r="49" spans="1:10" s="189" customFormat="1" x14ac:dyDescent="0.25">
      <c r="A49" s="195">
        <v>43986</v>
      </c>
      <c r="B49" s="116">
        <v>0.3611111111111111</v>
      </c>
      <c r="C49" s="193">
        <v>0.38194444444444442</v>
      </c>
      <c r="D49" s="194">
        <f t="shared" si="0"/>
        <v>29.999999999999972</v>
      </c>
      <c r="E49" s="189" t="s">
        <v>2678</v>
      </c>
      <c r="F49" s="190">
        <v>1</v>
      </c>
      <c r="G49" s="189" t="s">
        <v>2677</v>
      </c>
      <c r="H49" s="190" t="s">
        <v>498</v>
      </c>
      <c r="I49" s="190" t="s">
        <v>541</v>
      </c>
      <c r="J49" s="190" t="s">
        <v>481</v>
      </c>
    </row>
    <row r="50" spans="1:10" s="189" customFormat="1" x14ac:dyDescent="0.25">
      <c r="A50" s="195">
        <v>43986</v>
      </c>
      <c r="B50" s="116">
        <v>0.95833333333333337</v>
      </c>
      <c r="C50" s="193">
        <v>0.97916666666666663</v>
      </c>
      <c r="D50" s="194">
        <f t="shared" si="0"/>
        <v>29.999999999999893</v>
      </c>
      <c r="E50" s="189" t="s">
        <v>2679</v>
      </c>
      <c r="F50" s="190"/>
      <c r="G50" s="189" t="s">
        <v>2606</v>
      </c>
      <c r="H50" s="190" t="s">
        <v>513</v>
      </c>
      <c r="I50" s="190" t="s">
        <v>553</v>
      </c>
      <c r="J50" s="190" t="s">
        <v>481</v>
      </c>
    </row>
    <row r="51" spans="1:10" s="189" customFormat="1" x14ac:dyDescent="0.25">
      <c r="A51" s="195">
        <v>43986</v>
      </c>
      <c r="B51" s="116">
        <v>2.7777777777777776E-2</v>
      </c>
      <c r="C51" s="193">
        <v>4.1666666666666664E-2</v>
      </c>
      <c r="D51" s="194">
        <f t="shared" si="0"/>
        <v>20</v>
      </c>
      <c r="E51" s="189" t="s">
        <v>2680</v>
      </c>
      <c r="F51" s="190"/>
      <c r="G51" s="189" t="s">
        <v>2606</v>
      </c>
      <c r="H51" s="190" t="s">
        <v>479</v>
      </c>
      <c r="I51" s="190" t="s">
        <v>492</v>
      </c>
      <c r="J51" s="190" t="s">
        <v>481</v>
      </c>
    </row>
    <row r="52" spans="1:10" s="189" customFormat="1" x14ac:dyDescent="0.25">
      <c r="A52" s="195">
        <v>43986</v>
      </c>
      <c r="B52" s="116">
        <v>6.25E-2</v>
      </c>
      <c r="C52" s="193">
        <v>8.3333333333333329E-2</v>
      </c>
      <c r="D52" s="194">
        <f t="shared" si="0"/>
        <v>29.999999999999993</v>
      </c>
      <c r="E52" s="189" t="s">
        <v>2681</v>
      </c>
      <c r="F52" s="190"/>
      <c r="G52" s="189" t="s">
        <v>2606</v>
      </c>
      <c r="H52" s="190" t="s">
        <v>556</v>
      </c>
      <c r="I52" s="190" t="s">
        <v>492</v>
      </c>
      <c r="J52" s="190" t="s">
        <v>481</v>
      </c>
    </row>
    <row r="53" spans="1:10" s="189" customFormat="1" x14ac:dyDescent="0.25">
      <c r="A53" s="195">
        <v>43986</v>
      </c>
      <c r="B53" s="116">
        <v>0.3125</v>
      </c>
      <c r="C53" s="193">
        <v>0.375</v>
      </c>
      <c r="D53" s="194">
        <f t="shared" si="0"/>
        <v>90</v>
      </c>
      <c r="E53" s="189" t="s">
        <v>2682</v>
      </c>
      <c r="F53" s="190"/>
      <c r="G53" s="189" t="s">
        <v>2606</v>
      </c>
      <c r="H53" s="190"/>
      <c r="I53" s="190"/>
      <c r="J53" s="190"/>
    </row>
    <row r="54" spans="1:10" s="189" customFormat="1" x14ac:dyDescent="0.25">
      <c r="A54" s="195">
        <v>43987</v>
      </c>
      <c r="B54" s="116">
        <v>0.27083333333333331</v>
      </c>
      <c r="C54" s="193">
        <v>0.5625</v>
      </c>
      <c r="D54" s="194">
        <f t="shared" si="0"/>
        <v>420</v>
      </c>
      <c r="E54" s="189" t="s">
        <v>2683</v>
      </c>
      <c r="F54" s="190"/>
      <c r="G54" s="189" t="s">
        <v>2585</v>
      </c>
      <c r="H54" s="190" t="s">
        <v>556</v>
      </c>
      <c r="I54" s="190" t="s">
        <v>489</v>
      </c>
      <c r="J54" s="190" t="s">
        <v>499</v>
      </c>
    </row>
    <row r="55" spans="1:10" s="189" customFormat="1" ht="30" x14ac:dyDescent="0.25">
      <c r="A55" s="195">
        <v>43987</v>
      </c>
      <c r="B55" s="116">
        <v>0.27083333333333331</v>
      </c>
      <c r="C55" s="193">
        <v>0.33333333333333331</v>
      </c>
      <c r="D55" s="194">
        <f t="shared" si="0"/>
        <v>90</v>
      </c>
      <c r="E55" s="189" t="s">
        <v>2684</v>
      </c>
      <c r="F55" s="190"/>
      <c r="G55" s="189" t="s">
        <v>1706</v>
      </c>
      <c r="H55" s="190" t="s">
        <v>479</v>
      </c>
      <c r="I55" s="190" t="s">
        <v>480</v>
      </c>
      <c r="J55" s="190" t="s">
        <v>481</v>
      </c>
    </row>
    <row r="56" spans="1:10" s="189" customFormat="1" x14ac:dyDescent="0.25">
      <c r="A56" s="195">
        <v>43987</v>
      </c>
      <c r="B56" s="116">
        <v>0.35416666666666669</v>
      </c>
      <c r="C56" s="193">
        <v>0.375</v>
      </c>
      <c r="D56" s="194">
        <f t="shared" si="0"/>
        <v>29.999999999999972</v>
      </c>
      <c r="E56" s="189" t="s">
        <v>2685</v>
      </c>
      <c r="F56" s="190"/>
      <c r="G56" s="189" t="s">
        <v>2686</v>
      </c>
      <c r="H56" s="190" t="s">
        <v>479</v>
      </c>
      <c r="I56" s="190" t="s">
        <v>489</v>
      </c>
      <c r="J56" s="190" t="s">
        <v>481</v>
      </c>
    </row>
    <row r="57" spans="1:10" s="189" customFormat="1" x14ac:dyDescent="0.25">
      <c r="A57" s="195">
        <v>43987</v>
      </c>
      <c r="B57" s="116">
        <v>0.38541666666666669</v>
      </c>
      <c r="C57" s="193">
        <v>0.40625</v>
      </c>
      <c r="D57" s="194">
        <f t="shared" si="0"/>
        <v>29.999999999999972</v>
      </c>
      <c r="E57" s="189" t="s">
        <v>2687</v>
      </c>
      <c r="F57" s="190"/>
      <c r="G57" s="189" t="s">
        <v>1706</v>
      </c>
      <c r="H57" s="190" t="s">
        <v>556</v>
      </c>
      <c r="I57" s="190" t="s">
        <v>492</v>
      </c>
      <c r="J57" s="190" t="s">
        <v>481</v>
      </c>
    </row>
    <row r="58" spans="1:10" s="189" customFormat="1" x14ac:dyDescent="0.25">
      <c r="A58" s="195">
        <v>43987</v>
      </c>
      <c r="B58" s="116">
        <v>0.41666666666666669</v>
      </c>
      <c r="C58" s="193">
        <v>0.58333333333333337</v>
      </c>
      <c r="D58" s="194">
        <f t="shared" si="0"/>
        <v>240</v>
      </c>
      <c r="E58" s="189" t="s">
        <v>2688</v>
      </c>
      <c r="F58" s="190">
        <v>1</v>
      </c>
      <c r="G58" s="189" t="s">
        <v>1706</v>
      </c>
      <c r="H58" s="190"/>
      <c r="I58" s="190"/>
      <c r="J58" s="190"/>
    </row>
    <row r="59" spans="1:10" s="189" customFormat="1" x14ac:dyDescent="0.25">
      <c r="A59" s="195">
        <v>43987</v>
      </c>
      <c r="B59" s="116">
        <v>0.60416666666666663</v>
      </c>
      <c r="C59" s="193">
        <v>0.72916666666666663</v>
      </c>
      <c r="D59" s="194">
        <f t="shared" si="0"/>
        <v>180</v>
      </c>
      <c r="E59" s="189" t="s">
        <v>2689</v>
      </c>
      <c r="F59" s="190"/>
      <c r="G59" s="189" t="s">
        <v>2179</v>
      </c>
      <c r="H59" s="190" t="s">
        <v>484</v>
      </c>
      <c r="I59" s="190" t="s">
        <v>489</v>
      </c>
      <c r="J59" s="190" t="s">
        <v>499</v>
      </c>
    </row>
    <row r="60" spans="1:10" s="189" customFormat="1" x14ac:dyDescent="0.25">
      <c r="A60" s="195">
        <v>43987</v>
      </c>
      <c r="B60" s="116">
        <v>0.27083333333333331</v>
      </c>
      <c r="C60" s="193">
        <v>0.58333333333333337</v>
      </c>
      <c r="D60" s="194">
        <f t="shared" si="0"/>
        <v>450.00000000000011</v>
      </c>
      <c r="E60" s="189" t="s">
        <v>2690</v>
      </c>
      <c r="F60" s="190"/>
      <c r="H60" s="190"/>
      <c r="I60" s="190"/>
      <c r="J60" s="190"/>
    </row>
    <row r="61" spans="1:10" s="189" customFormat="1" x14ac:dyDescent="0.25">
      <c r="A61" s="195">
        <v>43987</v>
      </c>
      <c r="B61" s="116">
        <v>0.60416666666666663</v>
      </c>
      <c r="C61" s="193">
        <v>0.70833333333333337</v>
      </c>
      <c r="D61" s="194">
        <f t="shared" si="0"/>
        <v>150.00000000000011</v>
      </c>
      <c r="E61" s="189" t="s">
        <v>2691</v>
      </c>
      <c r="F61" s="190"/>
      <c r="G61" s="189" t="s">
        <v>865</v>
      </c>
      <c r="H61" s="190" t="s">
        <v>513</v>
      </c>
      <c r="I61" s="190" t="s">
        <v>553</v>
      </c>
      <c r="J61" s="190" t="s">
        <v>481</v>
      </c>
    </row>
    <row r="62" spans="1:10" s="189" customFormat="1" x14ac:dyDescent="0.25">
      <c r="A62" s="195">
        <v>43987</v>
      </c>
      <c r="B62" s="116">
        <v>0.70833333333333337</v>
      </c>
      <c r="C62" s="193">
        <v>0.72916666666666663</v>
      </c>
      <c r="D62" s="194">
        <f t="shared" si="0"/>
        <v>29.999999999999893</v>
      </c>
      <c r="E62" s="189" t="s">
        <v>2692</v>
      </c>
      <c r="F62" s="190"/>
      <c r="G62" s="189" t="s">
        <v>865</v>
      </c>
      <c r="H62" s="190" t="s">
        <v>479</v>
      </c>
      <c r="I62" s="190" t="s">
        <v>492</v>
      </c>
      <c r="J62" s="190" t="s">
        <v>481</v>
      </c>
    </row>
    <row r="63" spans="1:10" s="189" customFormat="1" x14ac:dyDescent="0.25">
      <c r="A63" s="195">
        <v>43987</v>
      </c>
      <c r="B63" s="116">
        <v>0.25</v>
      </c>
      <c r="C63" s="193">
        <v>0.33333333333333331</v>
      </c>
      <c r="D63" s="194">
        <f t="shared" si="0"/>
        <v>119.99999999999997</v>
      </c>
      <c r="E63" s="189" t="s">
        <v>2693</v>
      </c>
      <c r="F63" s="190"/>
      <c r="G63" s="189" t="s">
        <v>1041</v>
      </c>
      <c r="H63" s="190" t="s">
        <v>507</v>
      </c>
      <c r="I63" s="190" t="s">
        <v>531</v>
      </c>
      <c r="J63" s="190" t="s">
        <v>481</v>
      </c>
    </row>
    <row r="64" spans="1:10" s="189" customFormat="1" x14ac:dyDescent="0.25">
      <c r="A64" s="195">
        <v>43987</v>
      </c>
      <c r="B64" s="116">
        <v>0.41666666666666669</v>
      </c>
      <c r="C64" s="193">
        <v>0.45833333333333331</v>
      </c>
      <c r="D64" s="194">
        <f t="shared" si="0"/>
        <v>59.999999999999943</v>
      </c>
      <c r="E64" s="189" t="s">
        <v>2694</v>
      </c>
      <c r="F64" s="190"/>
      <c r="G64" s="189" t="s">
        <v>1041</v>
      </c>
      <c r="H64" s="190" t="s">
        <v>498</v>
      </c>
      <c r="I64" s="190" t="s">
        <v>807</v>
      </c>
      <c r="J64" s="190" t="s">
        <v>481</v>
      </c>
    </row>
    <row r="65" spans="1:11" s="189" customFormat="1" x14ac:dyDescent="0.25">
      <c r="A65" s="195">
        <v>43987</v>
      </c>
      <c r="B65" s="116">
        <v>0.45833333333333331</v>
      </c>
      <c r="C65" s="193">
        <v>0.47916666666666669</v>
      </c>
      <c r="D65" s="194">
        <f t="shared" si="0"/>
        <v>30.000000000000053</v>
      </c>
      <c r="E65" s="189" t="s">
        <v>2695</v>
      </c>
      <c r="F65" s="190"/>
      <c r="G65" s="189" t="s">
        <v>1041</v>
      </c>
      <c r="H65" s="190" t="s">
        <v>507</v>
      </c>
      <c r="I65" s="190" t="s">
        <v>633</v>
      </c>
      <c r="J65" s="190" t="s">
        <v>481</v>
      </c>
    </row>
    <row r="66" spans="1:11" s="189" customFormat="1" x14ac:dyDescent="0.25">
      <c r="A66" s="195">
        <v>43987</v>
      </c>
      <c r="B66" s="116">
        <v>0.54166666666666663</v>
      </c>
      <c r="C66" s="193">
        <v>0.5625</v>
      </c>
      <c r="D66" s="194">
        <f t="shared" si="0"/>
        <v>30.000000000000053</v>
      </c>
      <c r="E66" s="189" t="s">
        <v>2425</v>
      </c>
      <c r="F66" s="190"/>
      <c r="G66" s="189" t="s">
        <v>1041</v>
      </c>
      <c r="H66" s="190" t="s">
        <v>498</v>
      </c>
      <c r="I66" s="190" t="s">
        <v>504</v>
      </c>
      <c r="J66" s="190" t="s">
        <v>481</v>
      </c>
    </row>
    <row r="67" spans="1:11" s="189" customFormat="1" x14ac:dyDescent="0.25">
      <c r="A67" s="195">
        <v>43987</v>
      </c>
      <c r="B67" s="116">
        <v>0.60416666666666663</v>
      </c>
      <c r="C67" s="193">
        <v>0.625</v>
      </c>
      <c r="D67" s="194">
        <f t="shared" ref="D67:D190" si="1">(IF(C67&gt;B67, C67-B67, 1-B67+C67))*24*60</f>
        <v>30.000000000000053</v>
      </c>
      <c r="E67" s="189" t="s">
        <v>2696</v>
      </c>
      <c r="F67" s="190"/>
      <c r="G67" s="189" t="s">
        <v>1041</v>
      </c>
      <c r="H67" s="190" t="s">
        <v>498</v>
      </c>
      <c r="I67" s="190" t="s">
        <v>498</v>
      </c>
      <c r="J67" s="190" t="s">
        <v>481</v>
      </c>
    </row>
    <row r="68" spans="1:11" s="189" customFormat="1" x14ac:dyDescent="0.25">
      <c r="A68" s="195">
        <v>43987</v>
      </c>
      <c r="B68" s="116">
        <v>0.66666666666666663</v>
      </c>
      <c r="C68" s="193">
        <v>0.6875</v>
      </c>
      <c r="D68" s="194">
        <f t="shared" si="1"/>
        <v>30.000000000000053</v>
      </c>
      <c r="E68" s="189" t="s">
        <v>1409</v>
      </c>
      <c r="F68" s="190"/>
      <c r="G68" s="189" t="s">
        <v>1041</v>
      </c>
      <c r="H68" s="190" t="s">
        <v>498</v>
      </c>
      <c r="I68" s="190" t="s">
        <v>498</v>
      </c>
      <c r="J68" s="190" t="s">
        <v>481</v>
      </c>
    </row>
    <row r="69" spans="1:11" s="189" customFormat="1" x14ac:dyDescent="0.25">
      <c r="A69" s="195">
        <v>43987</v>
      </c>
      <c r="B69" s="116">
        <v>0.3125</v>
      </c>
      <c r="C69" s="193">
        <v>0.47916666666666669</v>
      </c>
      <c r="D69" s="194">
        <f t="shared" si="1"/>
        <v>240</v>
      </c>
      <c r="E69" s="189" t="s">
        <v>1735</v>
      </c>
      <c r="F69" s="190"/>
      <c r="G69" s="189" t="s">
        <v>2697</v>
      </c>
      <c r="H69" s="190" t="s">
        <v>556</v>
      </c>
      <c r="I69" s="190" t="s">
        <v>492</v>
      </c>
      <c r="J69" s="190" t="s">
        <v>499</v>
      </c>
    </row>
    <row r="70" spans="1:11" s="189" customFormat="1" x14ac:dyDescent="0.25">
      <c r="A70" s="195">
        <v>43987</v>
      </c>
      <c r="B70" s="116">
        <v>0</v>
      </c>
      <c r="C70" s="193">
        <v>2.0833333333333332E-2</v>
      </c>
      <c r="D70" s="194">
        <f t="shared" si="1"/>
        <v>30</v>
      </c>
      <c r="E70" s="189" t="s">
        <v>2698</v>
      </c>
      <c r="F70" s="190"/>
      <c r="G70" s="189" t="s">
        <v>2697</v>
      </c>
      <c r="H70" s="190" t="s">
        <v>495</v>
      </c>
      <c r="I70" s="190" t="s">
        <v>492</v>
      </c>
      <c r="J70" s="190" t="s">
        <v>481</v>
      </c>
    </row>
    <row r="71" spans="1:11" s="189" customFormat="1" x14ac:dyDescent="0.25">
      <c r="A71" s="195">
        <v>43987</v>
      </c>
      <c r="B71" s="116">
        <v>5.2083333333333336E-2</v>
      </c>
      <c r="C71" s="193">
        <v>8.3333333333333329E-2</v>
      </c>
      <c r="D71" s="194">
        <f t="shared" si="1"/>
        <v>44.999999999999986</v>
      </c>
      <c r="E71" s="189" t="s">
        <v>2699</v>
      </c>
      <c r="F71" s="190"/>
      <c r="G71" s="189" t="s">
        <v>2697</v>
      </c>
      <c r="H71" s="190" t="s">
        <v>484</v>
      </c>
      <c r="I71" s="190" t="s">
        <v>489</v>
      </c>
      <c r="J71" s="190" t="s">
        <v>481</v>
      </c>
    </row>
    <row r="72" spans="1:11" s="189" customFormat="1" x14ac:dyDescent="0.25">
      <c r="A72" s="195">
        <v>43987</v>
      </c>
      <c r="B72" s="116">
        <v>0.95138888888888884</v>
      </c>
      <c r="C72" s="193">
        <v>0.95833333333333337</v>
      </c>
      <c r="D72" s="194">
        <f t="shared" si="1"/>
        <v>10.000000000000124</v>
      </c>
      <c r="E72" s="189" t="s">
        <v>2700</v>
      </c>
      <c r="F72" s="190">
        <v>1</v>
      </c>
      <c r="G72" s="189" t="s">
        <v>2697</v>
      </c>
      <c r="H72" s="190" t="s">
        <v>498</v>
      </c>
      <c r="I72" s="190" t="s">
        <v>498</v>
      </c>
      <c r="J72" s="190" t="s">
        <v>481</v>
      </c>
    </row>
    <row r="73" spans="1:11" s="189" customFormat="1" x14ac:dyDescent="0.25">
      <c r="A73" s="195">
        <v>43988</v>
      </c>
      <c r="B73" s="116">
        <v>0.51388888888888895</v>
      </c>
      <c r="C73" s="193">
        <v>0.52430555555555558</v>
      </c>
      <c r="D73" s="194">
        <f t="shared" si="1"/>
        <v>14.999999999999947</v>
      </c>
      <c r="E73" s="189" t="s">
        <v>2701</v>
      </c>
      <c r="F73" s="190"/>
      <c r="G73" s="189" t="s">
        <v>530</v>
      </c>
      <c r="H73" s="190" t="s">
        <v>507</v>
      </c>
      <c r="I73" s="190" t="s">
        <v>633</v>
      </c>
      <c r="J73" s="190" t="s">
        <v>481</v>
      </c>
    </row>
    <row r="74" spans="1:11" s="189" customFormat="1" x14ac:dyDescent="0.25">
      <c r="A74" s="195">
        <v>43988</v>
      </c>
      <c r="B74" s="116">
        <v>0.375</v>
      </c>
      <c r="C74" s="193">
        <v>0.39583333333333331</v>
      </c>
      <c r="D74" s="194">
        <f t="shared" si="1"/>
        <v>29.999999999999972</v>
      </c>
      <c r="E74" s="189" t="s">
        <v>2702</v>
      </c>
      <c r="F74" s="190"/>
      <c r="G74" s="189" t="s">
        <v>2703</v>
      </c>
      <c r="H74" s="190" t="s">
        <v>484</v>
      </c>
      <c r="I74" s="190" t="s">
        <v>492</v>
      </c>
      <c r="J74" s="190" t="s">
        <v>481</v>
      </c>
    </row>
    <row r="75" spans="1:11" s="189" customFormat="1" x14ac:dyDescent="0.25">
      <c r="A75" s="195">
        <v>43988</v>
      </c>
      <c r="B75" s="116">
        <v>0.41666666666666669</v>
      </c>
      <c r="C75" s="193">
        <v>0.4375</v>
      </c>
      <c r="D75" s="194">
        <f t="shared" si="1"/>
        <v>29.999999999999972</v>
      </c>
      <c r="E75" s="189" t="s">
        <v>2704</v>
      </c>
      <c r="F75" s="190"/>
      <c r="G75" s="189" t="s">
        <v>2129</v>
      </c>
      <c r="H75" s="190" t="s">
        <v>479</v>
      </c>
      <c r="I75" s="190" t="s">
        <v>489</v>
      </c>
      <c r="J75" s="190" t="s">
        <v>481</v>
      </c>
    </row>
    <row r="76" spans="1:11" s="189" customFormat="1" x14ac:dyDescent="0.25">
      <c r="A76" s="195">
        <v>43988</v>
      </c>
      <c r="B76" s="116">
        <v>0.375</v>
      </c>
      <c r="C76" s="193">
        <v>0.39583333333333331</v>
      </c>
      <c r="D76" s="194">
        <f t="shared" si="1"/>
        <v>29.999999999999972</v>
      </c>
      <c r="E76" s="189" t="s">
        <v>2705</v>
      </c>
      <c r="F76" s="190"/>
      <c r="G76" s="189" t="s">
        <v>2129</v>
      </c>
      <c r="H76" s="190" t="s">
        <v>479</v>
      </c>
      <c r="I76" s="190" t="s">
        <v>480</v>
      </c>
      <c r="J76" s="190" t="s">
        <v>481</v>
      </c>
    </row>
    <row r="77" spans="1:11" s="189" customFormat="1" x14ac:dyDescent="0.25">
      <c r="A77" s="195">
        <v>43988</v>
      </c>
      <c r="B77" s="116">
        <v>0.45833333333333331</v>
      </c>
      <c r="C77" s="193">
        <v>0.47916666666666669</v>
      </c>
      <c r="D77" s="194">
        <f t="shared" si="1"/>
        <v>30.000000000000053</v>
      </c>
      <c r="E77" s="189" t="s">
        <v>675</v>
      </c>
      <c r="F77" s="190"/>
      <c r="G77" s="189" t="s">
        <v>2129</v>
      </c>
      <c r="H77" s="190" t="s">
        <v>513</v>
      </c>
      <c r="I77" s="190" t="s">
        <v>519</v>
      </c>
      <c r="J77" s="190" t="s">
        <v>481</v>
      </c>
    </row>
    <row r="78" spans="1:11" s="189" customFormat="1" x14ac:dyDescent="0.25">
      <c r="A78" s="195">
        <v>43988</v>
      </c>
      <c r="B78" s="116">
        <v>0.41666666666666669</v>
      </c>
      <c r="C78" s="193">
        <v>0.4375</v>
      </c>
      <c r="D78" s="194">
        <f t="shared" si="1"/>
        <v>29.999999999999972</v>
      </c>
      <c r="E78" s="189" t="s">
        <v>2660</v>
      </c>
      <c r="F78" s="190"/>
      <c r="G78" s="189" t="s">
        <v>2179</v>
      </c>
      <c r="H78" s="190" t="s">
        <v>484</v>
      </c>
      <c r="I78" s="190" t="s">
        <v>480</v>
      </c>
      <c r="J78" s="190" t="s">
        <v>481</v>
      </c>
    </row>
    <row r="79" spans="1:11" s="189" customFormat="1" x14ac:dyDescent="0.25">
      <c r="A79" s="195">
        <v>43988</v>
      </c>
      <c r="B79" s="116">
        <v>0.47916666666666669</v>
      </c>
      <c r="C79" s="193">
        <v>0.52083333333333337</v>
      </c>
      <c r="D79" s="194">
        <f t="shared" si="1"/>
        <v>60.000000000000028</v>
      </c>
      <c r="E79" s="189" t="s">
        <v>2706</v>
      </c>
      <c r="F79" s="190"/>
      <c r="G79" s="189" t="s">
        <v>2707</v>
      </c>
      <c r="H79" s="190"/>
      <c r="I79" s="190"/>
      <c r="J79" s="190"/>
    </row>
    <row r="80" spans="1:11" s="189" customFormat="1" x14ac:dyDescent="0.25">
      <c r="A80" s="195">
        <v>43988</v>
      </c>
      <c r="B80" s="116">
        <v>0.29166666666666669</v>
      </c>
      <c r="C80" s="193">
        <v>0.6875</v>
      </c>
      <c r="D80" s="194">
        <f t="shared" si="1"/>
        <v>570</v>
      </c>
      <c r="E80" s="189" t="s">
        <v>2562</v>
      </c>
      <c r="F80" s="190"/>
      <c r="G80" s="189" t="s">
        <v>1037</v>
      </c>
      <c r="H80" s="190"/>
      <c r="I80" s="190"/>
      <c r="J80" s="190"/>
      <c r="K80" s="189" t="s">
        <v>2563</v>
      </c>
    </row>
    <row r="81" spans="1:11" s="189" customFormat="1" x14ac:dyDescent="0.25">
      <c r="A81" s="195">
        <v>43988</v>
      </c>
      <c r="B81" s="116">
        <v>0.6875</v>
      </c>
      <c r="C81" s="193">
        <v>0.70833333333333337</v>
      </c>
      <c r="D81" s="194">
        <f>(IF(C81&gt;B81, C81-B81, 1-B81+C81))*24*60</f>
        <v>30.000000000000053</v>
      </c>
      <c r="E81" s="189" t="s">
        <v>2708</v>
      </c>
      <c r="F81" s="190"/>
      <c r="G81" s="189" t="s">
        <v>978</v>
      </c>
      <c r="H81" s="190" t="s">
        <v>513</v>
      </c>
      <c r="I81" s="190" t="s">
        <v>550</v>
      </c>
      <c r="J81" s="190" t="s">
        <v>427</v>
      </c>
    </row>
    <row r="82" spans="1:11" s="189" customFormat="1" x14ac:dyDescent="0.25">
      <c r="A82" s="195">
        <v>43988</v>
      </c>
      <c r="B82" s="116">
        <v>0.625</v>
      </c>
      <c r="C82" s="193">
        <v>0.63888888888888895</v>
      </c>
      <c r="D82" s="194">
        <f>(IF(C82&gt;B82, C82-B82, 1-B82+C82))*24*60</f>
        <v>20.000000000000089</v>
      </c>
      <c r="E82" s="189" t="s">
        <v>2709</v>
      </c>
      <c r="F82" s="190"/>
      <c r="G82" s="189" t="s">
        <v>857</v>
      </c>
      <c r="H82" s="190" t="s">
        <v>513</v>
      </c>
      <c r="I82" s="190" t="s">
        <v>550</v>
      </c>
      <c r="J82" s="190" t="s">
        <v>481</v>
      </c>
    </row>
    <row r="83" spans="1:11" s="189" customFormat="1" x14ac:dyDescent="0.25">
      <c r="A83" s="195">
        <v>43988</v>
      </c>
      <c r="B83" s="116">
        <v>0.64583333333333337</v>
      </c>
      <c r="C83" s="193">
        <v>0.66666666666666663</v>
      </c>
      <c r="D83" s="194">
        <f>(IF(C83&gt;B83, C83-B83, 1-B83+C83))*24*60</f>
        <v>29.999999999999893</v>
      </c>
      <c r="E83" s="189" t="s">
        <v>2635</v>
      </c>
      <c r="F83" s="190"/>
      <c r="G83" s="189" t="s">
        <v>857</v>
      </c>
      <c r="H83" s="190" t="s">
        <v>513</v>
      </c>
      <c r="I83" s="190" t="s">
        <v>519</v>
      </c>
      <c r="J83" s="190" t="s">
        <v>481</v>
      </c>
    </row>
    <row r="84" spans="1:11" s="189" customFormat="1" x14ac:dyDescent="0.25">
      <c r="A84" s="195">
        <v>43988</v>
      </c>
      <c r="B84" s="116">
        <v>0.27083333333333331</v>
      </c>
      <c r="C84" s="193">
        <v>0.30208333333333331</v>
      </c>
      <c r="D84" s="194">
        <f t="shared" si="1"/>
        <v>45</v>
      </c>
      <c r="E84" s="189" t="s">
        <v>2710</v>
      </c>
      <c r="F84" s="190">
        <v>1</v>
      </c>
      <c r="G84" s="189" t="s">
        <v>2096</v>
      </c>
      <c r="H84" s="190" t="s">
        <v>498</v>
      </c>
      <c r="I84" s="190" t="s">
        <v>498</v>
      </c>
      <c r="J84" s="190" t="s">
        <v>481</v>
      </c>
    </row>
    <row r="85" spans="1:11" s="189" customFormat="1" x14ac:dyDescent="0.25">
      <c r="A85" s="195">
        <v>43988</v>
      </c>
      <c r="B85" s="116">
        <v>0.35416666666666669</v>
      </c>
      <c r="C85" s="193">
        <v>0.39583333333333331</v>
      </c>
      <c r="D85" s="194">
        <f t="shared" si="1"/>
        <v>59.999999999999943</v>
      </c>
      <c r="E85" s="189" t="s">
        <v>2711</v>
      </c>
      <c r="F85" s="190"/>
      <c r="G85" s="189" t="s">
        <v>1714</v>
      </c>
      <c r="H85" s="190" t="s">
        <v>498</v>
      </c>
      <c r="I85" s="190" t="s">
        <v>568</v>
      </c>
      <c r="J85" s="190" t="s">
        <v>481</v>
      </c>
    </row>
    <row r="86" spans="1:11" s="189" customFormat="1" x14ac:dyDescent="0.25">
      <c r="A86" s="195">
        <v>43988</v>
      </c>
      <c r="B86" s="116">
        <v>0.52083333333333337</v>
      </c>
      <c r="C86" s="193">
        <v>0.54166666666666663</v>
      </c>
      <c r="D86" s="194">
        <f t="shared" si="1"/>
        <v>29.999999999999893</v>
      </c>
      <c r="E86" s="189" t="s">
        <v>2712</v>
      </c>
      <c r="F86" s="190"/>
      <c r="G86" s="189" t="s">
        <v>1473</v>
      </c>
      <c r="H86" s="190" t="s">
        <v>498</v>
      </c>
      <c r="I86" s="190" t="s">
        <v>498</v>
      </c>
      <c r="J86" s="190" t="s">
        <v>481</v>
      </c>
    </row>
    <row r="87" spans="1:11" s="189" customFormat="1" x14ac:dyDescent="0.25">
      <c r="A87" s="195">
        <v>43988</v>
      </c>
      <c r="B87" s="116">
        <v>0.625</v>
      </c>
      <c r="C87" s="193">
        <v>0.63888888888888895</v>
      </c>
      <c r="D87" s="194">
        <f t="shared" si="1"/>
        <v>20.000000000000089</v>
      </c>
      <c r="E87" s="189" t="s">
        <v>2713</v>
      </c>
      <c r="F87" s="190">
        <v>1</v>
      </c>
      <c r="G87" s="189" t="s">
        <v>2096</v>
      </c>
      <c r="H87" s="190" t="s">
        <v>498</v>
      </c>
      <c r="I87" s="190" t="s">
        <v>498</v>
      </c>
      <c r="J87" s="190" t="s">
        <v>481</v>
      </c>
    </row>
    <row r="88" spans="1:11" s="189" customFormat="1" x14ac:dyDescent="0.25">
      <c r="A88" s="195">
        <v>43988</v>
      </c>
      <c r="B88" s="116">
        <v>0.64236111111111105</v>
      </c>
      <c r="C88" s="193">
        <v>0.67361111111111116</v>
      </c>
      <c r="D88" s="194">
        <f t="shared" si="1"/>
        <v>45.000000000000156</v>
      </c>
      <c r="E88" s="189" t="s">
        <v>2714</v>
      </c>
      <c r="F88" s="190"/>
      <c r="G88" s="189" t="s">
        <v>1096</v>
      </c>
      <c r="H88" s="190" t="s">
        <v>507</v>
      </c>
      <c r="I88" s="190" t="s">
        <v>633</v>
      </c>
      <c r="J88" s="190" t="s">
        <v>481</v>
      </c>
    </row>
    <row r="89" spans="1:11" s="189" customFormat="1" x14ac:dyDescent="0.25">
      <c r="A89" s="195">
        <v>43988</v>
      </c>
      <c r="B89" s="116">
        <v>0.98611111111111116</v>
      </c>
      <c r="C89" s="193">
        <v>0</v>
      </c>
      <c r="D89" s="194">
        <f t="shared" si="1"/>
        <v>19.999999999999929</v>
      </c>
      <c r="E89" s="189" t="s">
        <v>2715</v>
      </c>
      <c r="F89" s="190">
        <v>1</v>
      </c>
      <c r="G89" s="189" t="s">
        <v>2697</v>
      </c>
      <c r="H89" s="190" t="s">
        <v>484</v>
      </c>
      <c r="I89" s="190" t="s">
        <v>492</v>
      </c>
      <c r="J89" s="190" t="s">
        <v>481</v>
      </c>
    </row>
    <row r="90" spans="1:11" s="189" customFormat="1" x14ac:dyDescent="0.25">
      <c r="A90" s="195">
        <v>43988</v>
      </c>
      <c r="B90" s="116">
        <v>5.2083333333333336E-2</v>
      </c>
      <c r="C90" s="193">
        <v>6.25E-2</v>
      </c>
      <c r="D90" s="194">
        <f t="shared" si="1"/>
        <v>14.999999999999996</v>
      </c>
      <c r="E90" s="189" t="s">
        <v>2715</v>
      </c>
      <c r="F90" s="190">
        <v>1</v>
      </c>
      <c r="G90" s="189" t="s">
        <v>2697</v>
      </c>
      <c r="H90" s="190" t="s">
        <v>484</v>
      </c>
      <c r="I90" s="190" t="s">
        <v>492</v>
      </c>
      <c r="J90" s="190" t="s">
        <v>481</v>
      </c>
    </row>
    <row r="91" spans="1:11" s="189" customFormat="1" x14ac:dyDescent="0.25">
      <c r="A91" s="195">
        <v>43988</v>
      </c>
      <c r="B91" s="116">
        <v>0.15972222222222224</v>
      </c>
      <c r="C91" s="193">
        <v>0.1875</v>
      </c>
      <c r="D91" s="194">
        <f t="shared" si="1"/>
        <v>39.999999999999979</v>
      </c>
      <c r="E91" s="189" t="s">
        <v>2716</v>
      </c>
      <c r="F91" s="190"/>
      <c r="G91" s="189" t="s">
        <v>2697</v>
      </c>
      <c r="H91" s="190" t="s">
        <v>495</v>
      </c>
      <c r="I91" s="190" t="s">
        <v>492</v>
      </c>
      <c r="J91" s="190" t="s">
        <v>481</v>
      </c>
    </row>
    <row r="92" spans="1:11" s="189" customFormat="1" x14ac:dyDescent="0.25">
      <c r="A92" s="195">
        <v>43989</v>
      </c>
      <c r="B92" s="116">
        <v>0.35416666666666669</v>
      </c>
      <c r="C92" s="193">
        <v>0.375</v>
      </c>
      <c r="D92" s="194">
        <f t="shared" si="1"/>
        <v>29.999999999999972</v>
      </c>
      <c r="E92" s="189" t="s">
        <v>2717</v>
      </c>
      <c r="F92" s="190"/>
      <c r="G92" s="189" t="s">
        <v>2021</v>
      </c>
      <c r="H92" s="190" t="s">
        <v>484</v>
      </c>
      <c r="I92" s="190" t="s">
        <v>480</v>
      </c>
      <c r="J92" s="190" t="s">
        <v>481</v>
      </c>
    </row>
    <row r="93" spans="1:11" s="189" customFormat="1" x14ac:dyDescent="0.25">
      <c r="A93" s="195">
        <v>43989</v>
      </c>
      <c r="B93" s="116">
        <v>0.33333333333333331</v>
      </c>
      <c r="C93" s="193">
        <v>0.58333333333333337</v>
      </c>
      <c r="D93" s="194">
        <f t="shared" si="1"/>
        <v>360.00000000000011</v>
      </c>
      <c r="E93" s="189" t="s">
        <v>2718</v>
      </c>
      <c r="F93" s="190"/>
      <c r="G93" s="189" t="s">
        <v>2719</v>
      </c>
      <c r="H93" s="190" t="s">
        <v>484</v>
      </c>
      <c r="I93" s="190" t="s">
        <v>492</v>
      </c>
      <c r="J93" s="190" t="s">
        <v>499</v>
      </c>
      <c r="K93" s="189" t="s">
        <v>1022</v>
      </c>
    </row>
    <row r="94" spans="1:11" s="189" customFormat="1" x14ac:dyDescent="0.25">
      <c r="A94" s="195">
        <v>43989</v>
      </c>
      <c r="B94" s="116">
        <v>0.39583333333333331</v>
      </c>
      <c r="C94" s="193">
        <v>0.41666666666666669</v>
      </c>
      <c r="D94" s="194">
        <f t="shared" si="1"/>
        <v>30.000000000000053</v>
      </c>
      <c r="E94" s="189" t="s">
        <v>2720</v>
      </c>
      <c r="F94" s="190"/>
      <c r="G94" s="189" t="s">
        <v>2721</v>
      </c>
      <c r="H94" s="190"/>
      <c r="I94" s="190"/>
      <c r="J94" s="190"/>
    </row>
    <row r="95" spans="1:11" s="189" customFormat="1" x14ac:dyDescent="0.25">
      <c r="A95" s="195">
        <v>43989</v>
      </c>
      <c r="B95" s="116">
        <v>0.41666666666666669</v>
      </c>
      <c r="C95" s="193">
        <v>0.4375</v>
      </c>
      <c r="D95" s="194">
        <f t="shared" si="1"/>
        <v>29.999999999999972</v>
      </c>
      <c r="E95" s="189" t="s">
        <v>2722</v>
      </c>
      <c r="F95" s="190"/>
      <c r="G95" s="189" t="s">
        <v>2721</v>
      </c>
      <c r="H95" s="190"/>
      <c r="I95" s="190"/>
      <c r="J95" s="190"/>
    </row>
    <row r="96" spans="1:11" s="189" customFormat="1" ht="30" x14ac:dyDescent="0.25">
      <c r="A96" s="195">
        <v>43989</v>
      </c>
      <c r="B96" s="116">
        <v>0.29166666666666669</v>
      </c>
      <c r="C96" s="193">
        <v>0.34027777777777773</v>
      </c>
      <c r="D96" s="194">
        <f t="shared" si="1"/>
        <v>69.999999999999915</v>
      </c>
      <c r="E96" s="189" t="s">
        <v>2723</v>
      </c>
      <c r="F96" s="190"/>
      <c r="G96" s="189" t="s">
        <v>978</v>
      </c>
      <c r="H96" s="190" t="s">
        <v>484</v>
      </c>
      <c r="I96" s="190" t="s">
        <v>480</v>
      </c>
      <c r="J96" s="190" t="s">
        <v>481</v>
      </c>
    </row>
    <row r="97" spans="1:10" s="189" customFormat="1" x14ac:dyDescent="0.25">
      <c r="A97" s="195">
        <v>43989</v>
      </c>
      <c r="B97" s="116">
        <v>0.33333333333333331</v>
      </c>
      <c r="C97" s="193">
        <v>0.34375</v>
      </c>
      <c r="D97" s="194">
        <f t="shared" si="1"/>
        <v>15.000000000000027</v>
      </c>
      <c r="E97" s="189" t="s">
        <v>2724</v>
      </c>
      <c r="F97" s="190"/>
      <c r="G97" s="189" t="s">
        <v>978</v>
      </c>
      <c r="H97" s="190" t="s">
        <v>513</v>
      </c>
      <c r="I97" s="190" t="s">
        <v>553</v>
      </c>
      <c r="J97" s="190" t="s">
        <v>481</v>
      </c>
    </row>
    <row r="98" spans="1:10" s="189" customFormat="1" ht="30" x14ac:dyDescent="0.25">
      <c r="A98" s="195">
        <v>43989</v>
      </c>
      <c r="B98" s="116">
        <v>0.33333333333333331</v>
      </c>
      <c r="C98" s="193">
        <v>0.375</v>
      </c>
      <c r="D98" s="194">
        <f t="shared" si="1"/>
        <v>60.000000000000028</v>
      </c>
      <c r="E98" s="189" t="s">
        <v>2725</v>
      </c>
      <c r="F98" s="190"/>
      <c r="G98" s="189" t="s">
        <v>2726</v>
      </c>
      <c r="H98" s="190" t="s">
        <v>556</v>
      </c>
      <c r="I98" s="190" t="s">
        <v>492</v>
      </c>
      <c r="J98" s="190" t="s">
        <v>427</v>
      </c>
    </row>
    <row r="99" spans="1:10" s="189" customFormat="1" x14ac:dyDescent="0.25">
      <c r="A99" s="195">
        <v>43989</v>
      </c>
      <c r="B99" s="116">
        <v>0.3125</v>
      </c>
      <c r="C99" s="193">
        <v>0.33333333333333331</v>
      </c>
      <c r="D99" s="194">
        <f t="shared" si="1"/>
        <v>29.999999999999972</v>
      </c>
      <c r="E99" s="189" t="s">
        <v>2727</v>
      </c>
      <c r="F99" s="190"/>
      <c r="G99" s="189" t="s">
        <v>581</v>
      </c>
      <c r="H99" s="190" t="s">
        <v>495</v>
      </c>
      <c r="I99" s="190" t="s">
        <v>492</v>
      </c>
      <c r="J99" s="190" t="s">
        <v>481</v>
      </c>
    </row>
    <row r="100" spans="1:10" s="189" customFormat="1" x14ac:dyDescent="0.25">
      <c r="A100" s="195">
        <v>43989</v>
      </c>
      <c r="B100" s="116">
        <v>0.4375</v>
      </c>
      <c r="C100" s="193">
        <v>0.45833333333333331</v>
      </c>
      <c r="D100" s="194">
        <f t="shared" si="1"/>
        <v>29.999999999999972</v>
      </c>
      <c r="E100" s="189" t="s">
        <v>2728</v>
      </c>
      <c r="F100" s="190"/>
      <c r="G100" s="189" t="s">
        <v>533</v>
      </c>
      <c r="H100" s="190" t="s">
        <v>484</v>
      </c>
      <c r="I100" s="190" t="s">
        <v>480</v>
      </c>
      <c r="J100" s="190" t="s">
        <v>481</v>
      </c>
    </row>
    <row r="101" spans="1:10" s="189" customFormat="1" x14ac:dyDescent="0.25">
      <c r="A101" s="195">
        <v>43989</v>
      </c>
      <c r="B101" s="116">
        <v>0.27083333333333331</v>
      </c>
      <c r="C101" s="193">
        <v>0.52083333333333337</v>
      </c>
      <c r="D101" s="194">
        <f t="shared" si="1"/>
        <v>360.00000000000011</v>
      </c>
      <c r="E101" s="189" t="s">
        <v>2729</v>
      </c>
      <c r="F101" s="190"/>
      <c r="G101" s="189" t="s">
        <v>1074</v>
      </c>
      <c r="H101" s="190" t="s">
        <v>495</v>
      </c>
      <c r="I101" s="190" t="s">
        <v>492</v>
      </c>
      <c r="J101" s="190" t="s">
        <v>499</v>
      </c>
    </row>
    <row r="102" spans="1:10" s="189" customFormat="1" x14ac:dyDescent="0.25">
      <c r="A102" s="195">
        <v>43989</v>
      </c>
      <c r="B102" s="116">
        <v>0.63541666666666663</v>
      </c>
      <c r="C102" s="193">
        <v>0.65625</v>
      </c>
      <c r="D102" s="194">
        <f t="shared" si="1"/>
        <v>30.000000000000053</v>
      </c>
      <c r="E102" s="189" t="s">
        <v>2730</v>
      </c>
      <c r="F102" s="190"/>
      <c r="G102" s="189" t="s">
        <v>1074</v>
      </c>
      <c r="H102" s="190" t="s">
        <v>498</v>
      </c>
      <c r="I102" s="190" t="s">
        <v>498</v>
      </c>
      <c r="J102" s="190" t="s">
        <v>481</v>
      </c>
    </row>
    <row r="103" spans="1:10" s="189" customFormat="1" x14ac:dyDescent="0.25">
      <c r="A103" s="195">
        <v>43989</v>
      </c>
      <c r="B103" s="116">
        <v>0.28819444444444448</v>
      </c>
      <c r="C103" s="193">
        <v>0.3125</v>
      </c>
      <c r="D103" s="194">
        <f t="shared" si="1"/>
        <v>34.999999999999957</v>
      </c>
      <c r="E103" s="189" t="s">
        <v>2731</v>
      </c>
      <c r="F103" s="190">
        <v>1</v>
      </c>
      <c r="G103" s="189" t="s">
        <v>2732</v>
      </c>
      <c r="H103" s="190" t="s">
        <v>498</v>
      </c>
      <c r="I103" s="190" t="s">
        <v>498</v>
      </c>
      <c r="J103" s="190" t="s">
        <v>481</v>
      </c>
    </row>
    <row r="104" spans="1:10" s="189" customFormat="1" x14ac:dyDescent="0.25">
      <c r="A104" s="195">
        <v>43989</v>
      </c>
      <c r="B104" s="116">
        <v>0.35416666666666669</v>
      </c>
      <c r="C104" s="193">
        <v>0.58333333333333337</v>
      </c>
      <c r="D104" s="194">
        <f t="shared" si="1"/>
        <v>330</v>
      </c>
      <c r="E104" s="189" t="s">
        <v>2733</v>
      </c>
      <c r="F104" s="190">
        <v>2</v>
      </c>
      <c r="G104" s="189" t="s">
        <v>2732</v>
      </c>
      <c r="H104" s="190" t="s">
        <v>498</v>
      </c>
      <c r="I104" s="190" t="s">
        <v>541</v>
      </c>
      <c r="J104" s="190" t="s">
        <v>481</v>
      </c>
    </row>
    <row r="105" spans="1:10" s="189" customFormat="1" x14ac:dyDescent="0.25">
      <c r="A105" s="195">
        <v>43989</v>
      </c>
      <c r="B105" s="116">
        <v>0.91666666666666663</v>
      </c>
      <c r="C105" s="193">
        <v>0.9375</v>
      </c>
      <c r="D105" s="194">
        <f t="shared" si="1"/>
        <v>30.000000000000053</v>
      </c>
      <c r="E105" s="189" t="s">
        <v>2734</v>
      </c>
      <c r="F105" s="190">
        <v>1</v>
      </c>
      <c r="G105" s="189" t="s">
        <v>2697</v>
      </c>
      <c r="H105" s="190" t="s">
        <v>556</v>
      </c>
      <c r="I105" s="190" t="s">
        <v>492</v>
      </c>
      <c r="J105" s="190" t="s">
        <v>481</v>
      </c>
    </row>
    <row r="106" spans="1:10" s="189" customFormat="1" x14ac:dyDescent="0.25">
      <c r="A106" s="195">
        <v>43989</v>
      </c>
      <c r="B106" s="116">
        <v>0.95833333333333337</v>
      </c>
      <c r="C106" s="193">
        <v>0.97222222222222221</v>
      </c>
      <c r="D106" s="194">
        <f t="shared" si="1"/>
        <v>19.999999999999929</v>
      </c>
      <c r="E106" s="189" t="s">
        <v>2735</v>
      </c>
      <c r="F106" s="190">
        <v>1</v>
      </c>
      <c r="G106" s="189" t="s">
        <v>2697</v>
      </c>
      <c r="H106" s="190" t="s">
        <v>484</v>
      </c>
      <c r="I106" s="190" t="s">
        <v>492</v>
      </c>
      <c r="J106" s="190" t="s">
        <v>481</v>
      </c>
    </row>
    <row r="107" spans="1:10" s="189" customFormat="1" x14ac:dyDescent="0.25">
      <c r="A107" s="195">
        <v>43989</v>
      </c>
      <c r="B107" s="116">
        <v>0.95833333333333337</v>
      </c>
      <c r="C107" s="193">
        <v>0.97916666666666663</v>
      </c>
      <c r="D107" s="194">
        <f t="shared" si="1"/>
        <v>29.999999999999893</v>
      </c>
      <c r="E107" s="189" t="s">
        <v>2736</v>
      </c>
      <c r="F107" s="190">
        <v>1</v>
      </c>
      <c r="G107" s="189" t="s">
        <v>2697</v>
      </c>
      <c r="H107" s="190" t="s">
        <v>484</v>
      </c>
      <c r="I107" s="190" t="s">
        <v>492</v>
      </c>
      <c r="J107" s="190" t="s">
        <v>481</v>
      </c>
    </row>
    <row r="108" spans="1:10" s="189" customFormat="1" x14ac:dyDescent="0.25">
      <c r="A108" s="195">
        <v>43989</v>
      </c>
      <c r="B108" s="116">
        <v>0</v>
      </c>
      <c r="C108" s="193">
        <v>6.25E-2</v>
      </c>
      <c r="D108" s="194">
        <f t="shared" si="1"/>
        <v>90</v>
      </c>
      <c r="E108" s="189" t="s">
        <v>2737</v>
      </c>
      <c r="F108" s="190"/>
      <c r="G108" s="189" t="s">
        <v>2697</v>
      </c>
      <c r="H108" s="190" t="s">
        <v>484</v>
      </c>
      <c r="I108" s="190" t="s">
        <v>492</v>
      </c>
      <c r="J108" s="190" t="s">
        <v>481</v>
      </c>
    </row>
    <row r="109" spans="1:10" s="189" customFormat="1" x14ac:dyDescent="0.25">
      <c r="A109" s="195">
        <v>43989</v>
      </c>
      <c r="B109" s="116">
        <v>0.99652777777777779</v>
      </c>
      <c r="C109" s="193">
        <v>6.9444444444444441E-3</v>
      </c>
      <c r="D109" s="194">
        <f t="shared" si="1"/>
        <v>14.999999999999982</v>
      </c>
      <c r="E109" s="189" t="s">
        <v>2738</v>
      </c>
      <c r="F109" s="190"/>
      <c r="G109" s="189" t="s">
        <v>2697</v>
      </c>
      <c r="H109" s="190" t="s">
        <v>507</v>
      </c>
      <c r="I109" s="190" t="s">
        <v>633</v>
      </c>
      <c r="J109" s="190" t="s">
        <v>481</v>
      </c>
    </row>
    <row r="110" spans="1:10" s="189" customFormat="1" x14ac:dyDescent="0.25">
      <c r="A110" s="195">
        <v>43989</v>
      </c>
      <c r="B110" s="116">
        <v>0.9375</v>
      </c>
      <c r="C110" s="193">
        <v>0.94791666666666663</v>
      </c>
      <c r="D110" s="194">
        <f t="shared" si="1"/>
        <v>14.999999999999947</v>
      </c>
      <c r="E110" s="189" t="s">
        <v>2739</v>
      </c>
      <c r="F110" s="190"/>
      <c r="G110" s="189" t="s">
        <v>2697</v>
      </c>
      <c r="H110" s="190" t="s">
        <v>507</v>
      </c>
      <c r="I110" s="190" t="s">
        <v>633</v>
      </c>
      <c r="J110" s="190" t="s">
        <v>481</v>
      </c>
    </row>
    <row r="111" spans="1:10" s="189" customFormat="1" x14ac:dyDescent="0.25">
      <c r="A111" s="195">
        <v>43990</v>
      </c>
      <c r="B111" s="116">
        <v>0.33333333333333331</v>
      </c>
      <c r="C111" s="193">
        <v>0.39583333333333331</v>
      </c>
      <c r="D111" s="194">
        <f t="shared" si="1"/>
        <v>90</v>
      </c>
      <c r="E111" s="189" t="s">
        <v>2740</v>
      </c>
      <c r="F111" s="190"/>
      <c r="G111" s="189" t="s">
        <v>518</v>
      </c>
      <c r="H111" s="190" t="s">
        <v>484</v>
      </c>
      <c r="I111" s="190" t="s">
        <v>492</v>
      </c>
      <c r="J111" s="190" t="s">
        <v>481</v>
      </c>
    </row>
    <row r="112" spans="1:10" s="189" customFormat="1" x14ac:dyDescent="0.25">
      <c r="A112" s="195">
        <v>43990</v>
      </c>
      <c r="B112" s="116">
        <v>0.375</v>
      </c>
      <c r="C112" s="193">
        <v>0.38541666666666669</v>
      </c>
      <c r="D112" s="194">
        <f t="shared" si="1"/>
        <v>15.000000000000027</v>
      </c>
      <c r="E112" s="189" t="s">
        <v>1026</v>
      </c>
      <c r="F112" s="190"/>
      <c r="G112" s="189" t="s">
        <v>530</v>
      </c>
      <c r="H112" s="190" t="s">
        <v>507</v>
      </c>
      <c r="I112" s="190" t="s">
        <v>527</v>
      </c>
      <c r="J112" s="190" t="s">
        <v>481</v>
      </c>
    </row>
    <row r="113" spans="1:11" s="189" customFormat="1" x14ac:dyDescent="0.25">
      <c r="A113" s="195">
        <v>43990</v>
      </c>
      <c r="B113" s="116">
        <v>0.44791666666666669</v>
      </c>
      <c r="C113" s="193">
        <v>0.45833333333333331</v>
      </c>
      <c r="D113" s="194">
        <f t="shared" si="1"/>
        <v>14.999999999999947</v>
      </c>
      <c r="E113" s="189" t="s">
        <v>2741</v>
      </c>
      <c r="F113" s="190"/>
      <c r="G113" s="189" t="s">
        <v>516</v>
      </c>
      <c r="H113" s="190" t="s">
        <v>513</v>
      </c>
      <c r="I113" s="190" t="s">
        <v>711</v>
      </c>
      <c r="J113" s="190" t="s">
        <v>481</v>
      </c>
    </row>
    <row r="114" spans="1:11" s="189" customFormat="1" ht="30" x14ac:dyDescent="0.25">
      <c r="A114" s="195">
        <v>43990</v>
      </c>
      <c r="B114" s="116">
        <v>0.375</v>
      </c>
      <c r="C114" s="193">
        <v>0.5</v>
      </c>
      <c r="D114" s="194">
        <f t="shared" si="1"/>
        <v>180</v>
      </c>
      <c r="E114" s="189" t="s">
        <v>2742</v>
      </c>
      <c r="F114" s="190"/>
      <c r="G114" s="189" t="s">
        <v>2743</v>
      </c>
      <c r="H114" s="190" t="s">
        <v>479</v>
      </c>
      <c r="I114" s="190" t="s">
        <v>489</v>
      </c>
      <c r="J114" s="190" t="s">
        <v>481</v>
      </c>
    </row>
    <row r="115" spans="1:11" s="189" customFormat="1" x14ac:dyDescent="0.25">
      <c r="A115" s="195">
        <v>43990</v>
      </c>
      <c r="B115" s="116">
        <v>0.45833333333333331</v>
      </c>
      <c r="C115" s="193">
        <v>0.47916666666666669</v>
      </c>
      <c r="D115" s="194">
        <f t="shared" si="1"/>
        <v>30.000000000000053</v>
      </c>
      <c r="E115" s="189" t="s">
        <v>2744</v>
      </c>
      <c r="F115" s="190"/>
      <c r="G115" s="189" t="s">
        <v>865</v>
      </c>
      <c r="H115" s="190" t="s">
        <v>479</v>
      </c>
      <c r="I115" s="190" t="s">
        <v>492</v>
      </c>
      <c r="J115" s="190" t="s">
        <v>481</v>
      </c>
    </row>
    <row r="116" spans="1:11" s="189" customFormat="1" x14ac:dyDescent="0.25">
      <c r="A116" s="195">
        <v>43990</v>
      </c>
      <c r="B116" s="116">
        <v>0.625</v>
      </c>
      <c r="C116" s="193">
        <v>0.64583333333333337</v>
      </c>
      <c r="D116" s="194">
        <f t="shared" si="1"/>
        <v>30.000000000000053</v>
      </c>
      <c r="E116" s="189" t="s">
        <v>2745</v>
      </c>
      <c r="F116" s="190"/>
      <c r="G116" s="189" t="s">
        <v>1425</v>
      </c>
      <c r="H116" s="190" t="s">
        <v>556</v>
      </c>
      <c r="I116" s="190" t="s">
        <v>489</v>
      </c>
      <c r="J116" s="190" t="s">
        <v>481</v>
      </c>
    </row>
    <row r="117" spans="1:11" s="189" customFormat="1" x14ac:dyDescent="0.25">
      <c r="A117" s="195">
        <v>43990</v>
      </c>
      <c r="B117" s="116">
        <v>0.35416666666666669</v>
      </c>
      <c r="C117" s="193">
        <v>0.58333333333333337</v>
      </c>
      <c r="D117" s="194">
        <f t="shared" si="1"/>
        <v>330</v>
      </c>
      <c r="E117" s="189" t="s">
        <v>2746</v>
      </c>
      <c r="F117" s="190"/>
      <c r="G117" s="189" t="s">
        <v>1711</v>
      </c>
      <c r="H117" s="190" t="s">
        <v>498</v>
      </c>
      <c r="I117" s="190" t="s">
        <v>541</v>
      </c>
      <c r="J117" s="190" t="s">
        <v>481</v>
      </c>
    </row>
    <row r="118" spans="1:11" s="189" customFormat="1" x14ac:dyDescent="0.25">
      <c r="A118" s="195">
        <v>43990</v>
      </c>
      <c r="B118" s="116">
        <v>0.26041666666666669</v>
      </c>
      <c r="C118" s="193">
        <v>0.29166666666666669</v>
      </c>
      <c r="D118" s="194">
        <f t="shared" si="1"/>
        <v>45</v>
      </c>
      <c r="E118" s="189" t="s">
        <v>2747</v>
      </c>
      <c r="F118" s="190"/>
      <c r="G118" s="189" t="s">
        <v>1041</v>
      </c>
      <c r="H118" s="190" t="s">
        <v>498</v>
      </c>
      <c r="I118" s="190" t="s">
        <v>498</v>
      </c>
      <c r="J118" s="190" t="s">
        <v>481</v>
      </c>
    </row>
    <row r="119" spans="1:11" s="189" customFormat="1" x14ac:dyDescent="0.25">
      <c r="A119" s="195">
        <v>43990</v>
      </c>
      <c r="B119" s="116">
        <v>0.26041666666666669</v>
      </c>
      <c r="C119" s="193">
        <v>0.29166666666666669</v>
      </c>
      <c r="D119" s="194">
        <f t="shared" si="1"/>
        <v>45</v>
      </c>
      <c r="E119" s="189" t="s">
        <v>2748</v>
      </c>
      <c r="F119" s="190">
        <v>1</v>
      </c>
      <c r="G119" s="189" t="s">
        <v>1714</v>
      </c>
      <c r="H119" s="190" t="s">
        <v>507</v>
      </c>
      <c r="I119" s="190" t="s">
        <v>633</v>
      </c>
      <c r="J119" s="190" t="s">
        <v>481</v>
      </c>
    </row>
    <row r="120" spans="1:11" s="189" customFormat="1" x14ac:dyDescent="0.25">
      <c r="A120" s="195">
        <v>43990</v>
      </c>
      <c r="B120" s="116">
        <v>0.64583333333333337</v>
      </c>
      <c r="C120" s="193">
        <v>0.67361111111111116</v>
      </c>
      <c r="D120" s="194">
        <f t="shared" si="1"/>
        <v>40.000000000000014</v>
      </c>
      <c r="E120" s="189" t="s">
        <v>2749</v>
      </c>
      <c r="F120" s="190"/>
      <c r="G120" s="189" t="s">
        <v>1121</v>
      </c>
      <c r="H120" s="190" t="s">
        <v>498</v>
      </c>
      <c r="I120" s="190" t="s">
        <v>498</v>
      </c>
      <c r="J120" s="190" t="s">
        <v>481</v>
      </c>
    </row>
    <row r="121" spans="1:11" s="189" customFormat="1" x14ac:dyDescent="0.25">
      <c r="A121" s="195">
        <v>43990</v>
      </c>
      <c r="B121" s="116">
        <v>0.6875</v>
      </c>
      <c r="C121" s="193">
        <v>0.69444444444444453</v>
      </c>
      <c r="D121" s="194">
        <f t="shared" si="1"/>
        <v>10.000000000000124</v>
      </c>
      <c r="E121" s="189" t="s">
        <v>1026</v>
      </c>
      <c r="F121" s="190"/>
      <c r="G121" s="189" t="s">
        <v>1121</v>
      </c>
      <c r="H121" s="190" t="s">
        <v>507</v>
      </c>
      <c r="I121" s="190" t="s">
        <v>527</v>
      </c>
      <c r="J121" s="190" t="s">
        <v>481</v>
      </c>
    </row>
    <row r="122" spans="1:11" s="189" customFormat="1" x14ac:dyDescent="0.25">
      <c r="A122" s="195">
        <v>43990</v>
      </c>
      <c r="B122" s="116">
        <v>0.76736111111111116</v>
      </c>
      <c r="C122" s="193">
        <v>0.79166666666666663</v>
      </c>
      <c r="D122" s="194">
        <f t="shared" si="1"/>
        <v>34.999999999999872</v>
      </c>
      <c r="E122" s="189" t="s">
        <v>2750</v>
      </c>
      <c r="F122" s="190">
        <v>1</v>
      </c>
      <c r="G122" s="189" t="s">
        <v>2697</v>
      </c>
      <c r="H122" s="190" t="s">
        <v>479</v>
      </c>
      <c r="I122" s="190" t="s">
        <v>480</v>
      </c>
      <c r="J122" s="190" t="s">
        <v>481</v>
      </c>
    </row>
    <row r="123" spans="1:11" s="189" customFormat="1" x14ac:dyDescent="0.25">
      <c r="A123" s="195">
        <v>43990</v>
      </c>
      <c r="B123" s="116">
        <v>0.79166666666666663</v>
      </c>
      <c r="C123" s="193">
        <v>0.8125</v>
      </c>
      <c r="D123" s="194">
        <f t="shared" si="1"/>
        <v>30.000000000000053</v>
      </c>
      <c r="E123" s="189" t="s">
        <v>2751</v>
      </c>
      <c r="F123" s="190">
        <v>1</v>
      </c>
      <c r="G123" s="189" t="s">
        <v>2697</v>
      </c>
      <c r="H123" s="190" t="s">
        <v>484</v>
      </c>
      <c r="I123" s="190" t="s">
        <v>480</v>
      </c>
      <c r="J123" s="190" t="s">
        <v>481</v>
      </c>
    </row>
    <row r="124" spans="1:11" s="189" customFormat="1" x14ac:dyDescent="0.25">
      <c r="A124" s="195">
        <v>43990</v>
      </c>
      <c r="B124" s="116">
        <v>0.84722222222222221</v>
      </c>
      <c r="C124" s="193">
        <v>0.85763888888888884</v>
      </c>
      <c r="D124" s="194">
        <f t="shared" si="1"/>
        <v>14.999999999999947</v>
      </c>
      <c r="E124" s="189" t="s">
        <v>2566</v>
      </c>
      <c r="F124" s="190">
        <v>1</v>
      </c>
      <c r="G124" s="189" t="s">
        <v>2697</v>
      </c>
      <c r="H124" s="190" t="s">
        <v>556</v>
      </c>
      <c r="I124" s="190" t="s">
        <v>492</v>
      </c>
      <c r="J124" s="190" t="s">
        <v>481</v>
      </c>
    </row>
    <row r="125" spans="1:11" s="189" customFormat="1" x14ac:dyDescent="0.25">
      <c r="A125" s="195">
        <v>43990</v>
      </c>
      <c r="B125" s="116">
        <v>0.13541666666666666</v>
      </c>
      <c r="C125" s="193">
        <v>0.15625</v>
      </c>
      <c r="D125" s="194">
        <f t="shared" si="1"/>
        <v>30.000000000000014</v>
      </c>
      <c r="E125" s="189" t="s">
        <v>2752</v>
      </c>
      <c r="F125" s="190"/>
      <c r="G125" s="189" t="s">
        <v>2697</v>
      </c>
      <c r="H125" s="190" t="s">
        <v>479</v>
      </c>
      <c r="I125" s="190" t="s">
        <v>492</v>
      </c>
      <c r="J125" s="190" t="s">
        <v>427</v>
      </c>
    </row>
    <row r="126" spans="1:11" s="189" customFormat="1" x14ac:dyDescent="0.25">
      <c r="A126" s="195">
        <v>43990</v>
      </c>
      <c r="B126" s="116">
        <v>9.0277777777777776E-2</v>
      </c>
      <c r="C126" s="193">
        <v>0.10069444444444443</v>
      </c>
      <c r="D126" s="194">
        <f t="shared" si="1"/>
        <v>14.999999999999986</v>
      </c>
      <c r="E126" s="189" t="s">
        <v>2753</v>
      </c>
      <c r="F126" s="190"/>
      <c r="G126" s="189" t="s">
        <v>2697</v>
      </c>
      <c r="H126" s="190" t="s">
        <v>507</v>
      </c>
      <c r="I126" s="190" t="s">
        <v>531</v>
      </c>
      <c r="J126" s="190" t="s">
        <v>427</v>
      </c>
    </row>
    <row r="127" spans="1:11" s="189" customFormat="1" x14ac:dyDescent="0.25">
      <c r="A127" s="195">
        <v>43991</v>
      </c>
      <c r="B127" s="116">
        <v>0.35416666666666669</v>
      </c>
      <c r="C127" s="193">
        <v>0.5625</v>
      </c>
      <c r="D127" s="194">
        <f t="shared" si="1"/>
        <v>300</v>
      </c>
      <c r="E127" s="189" t="s">
        <v>2754</v>
      </c>
      <c r="F127" s="190"/>
      <c r="G127" s="189" t="s">
        <v>2179</v>
      </c>
      <c r="H127" s="190"/>
      <c r="I127" s="190"/>
      <c r="J127" s="190"/>
    </row>
    <row r="128" spans="1:11" s="189" customFormat="1" x14ac:dyDescent="0.25">
      <c r="A128" s="195">
        <v>43991</v>
      </c>
      <c r="B128" s="116">
        <v>0.27083333333333331</v>
      </c>
      <c r="C128" s="193">
        <v>0.5625</v>
      </c>
      <c r="D128" s="194">
        <f t="shared" si="1"/>
        <v>420</v>
      </c>
      <c r="E128" s="189" t="s">
        <v>2755</v>
      </c>
      <c r="F128" s="190"/>
      <c r="G128" s="189" t="s">
        <v>1037</v>
      </c>
      <c r="H128" s="190"/>
      <c r="I128" s="190"/>
      <c r="J128" s="190"/>
      <c r="K128" s="189" t="s">
        <v>2563</v>
      </c>
    </row>
    <row r="129" spans="1:11" s="189" customFormat="1" x14ac:dyDescent="0.25">
      <c r="A129" s="195">
        <v>43991</v>
      </c>
      <c r="B129" s="116">
        <v>0.54166666666666663</v>
      </c>
      <c r="C129" s="193">
        <v>0.55555555555555558</v>
      </c>
      <c r="D129" s="194">
        <f t="shared" si="1"/>
        <v>20.000000000000089</v>
      </c>
      <c r="E129" s="189" t="s">
        <v>2756</v>
      </c>
      <c r="F129" s="190"/>
      <c r="G129" s="189" t="s">
        <v>1037</v>
      </c>
      <c r="H129" s="190" t="s">
        <v>513</v>
      </c>
      <c r="I129" s="190" t="s">
        <v>514</v>
      </c>
      <c r="J129" s="190" t="s">
        <v>481</v>
      </c>
    </row>
    <row r="130" spans="1:11" s="189" customFormat="1" x14ac:dyDescent="0.25">
      <c r="A130" s="195">
        <v>43991</v>
      </c>
      <c r="B130" s="116">
        <v>0.54861111111111105</v>
      </c>
      <c r="C130" s="193">
        <v>0.64583333333333337</v>
      </c>
      <c r="D130" s="194">
        <f t="shared" si="1"/>
        <v>140.00000000000014</v>
      </c>
      <c r="E130" s="189" t="s">
        <v>2757</v>
      </c>
      <c r="F130" s="190"/>
      <c r="G130" s="189" t="s">
        <v>2179</v>
      </c>
      <c r="H130" s="190"/>
      <c r="I130" s="190"/>
      <c r="J130" s="190"/>
    </row>
    <row r="131" spans="1:11" s="189" customFormat="1" x14ac:dyDescent="0.25">
      <c r="A131" s="195">
        <v>43991</v>
      </c>
      <c r="B131" s="116">
        <v>0.61805555555555558</v>
      </c>
      <c r="C131" s="193">
        <v>0.62847222222222221</v>
      </c>
      <c r="D131" s="194">
        <f t="shared" si="1"/>
        <v>14.999999999999947</v>
      </c>
      <c r="E131" s="189" t="s">
        <v>887</v>
      </c>
      <c r="F131" s="190"/>
      <c r="G131" s="189" t="s">
        <v>2179</v>
      </c>
      <c r="H131" s="190" t="s">
        <v>513</v>
      </c>
      <c r="I131" s="190" t="s">
        <v>550</v>
      </c>
      <c r="J131" s="190" t="s">
        <v>481</v>
      </c>
    </row>
    <row r="132" spans="1:11" s="189" customFormat="1" ht="30" x14ac:dyDescent="0.25">
      <c r="A132" s="195">
        <v>43991</v>
      </c>
      <c r="B132" s="116">
        <v>0.39583333333333331</v>
      </c>
      <c r="C132" s="193">
        <v>0.6875</v>
      </c>
      <c r="D132" s="194">
        <f t="shared" si="1"/>
        <v>420</v>
      </c>
      <c r="E132" s="189" t="s">
        <v>2758</v>
      </c>
      <c r="F132" s="190"/>
      <c r="G132" s="189" t="s">
        <v>2759</v>
      </c>
      <c r="H132" s="190" t="s">
        <v>484</v>
      </c>
      <c r="I132" s="190" t="s">
        <v>492</v>
      </c>
      <c r="J132" s="190" t="s">
        <v>499</v>
      </c>
      <c r="K132" s="189" t="s">
        <v>1022</v>
      </c>
    </row>
    <row r="133" spans="1:11" s="189" customFormat="1" x14ac:dyDescent="0.25">
      <c r="A133" s="195">
        <v>43991</v>
      </c>
      <c r="B133" s="116">
        <v>0.66319444444444442</v>
      </c>
      <c r="C133" s="193">
        <v>0.68055555555555547</v>
      </c>
      <c r="D133" s="194">
        <f t="shared" si="1"/>
        <v>24.999999999999911</v>
      </c>
      <c r="E133" s="189" t="s">
        <v>2760</v>
      </c>
      <c r="F133" s="190"/>
      <c r="G133" s="189" t="s">
        <v>978</v>
      </c>
      <c r="H133" s="190" t="s">
        <v>507</v>
      </c>
      <c r="I133" s="190" t="s">
        <v>633</v>
      </c>
      <c r="J133" s="190" t="s">
        <v>481</v>
      </c>
    </row>
    <row r="134" spans="1:11" s="189" customFormat="1" x14ac:dyDescent="0.25">
      <c r="A134" s="195">
        <v>43991</v>
      </c>
      <c r="B134" s="116">
        <v>0.66319444444444442</v>
      </c>
      <c r="C134" s="193">
        <v>0.68055555555555547</v>
      </c>
      <c r="D134" s="194">
        <f t="shared" si="1"/>
        <v>24.999999999999911</v>
      </c>
      <c r="E134" s="189" t="s">
        <v>2761</v>
      </c>
      <c r="F134" s="190"/>
      <c r="G134" s="189" t="s">
        <v>1215</v>
      </c>
      <c r="H134" s="190" t="s">
        <v>507</v>
      </c>
      <c r="I134" s="190" t="s">
        <v>527</v>
      </c>
      <c r="J134" s="190" t="s">
        <v>481</v>
      </c>
    </row>
    <row r="135" spans="1:11" s="189" customFormat="1" x14ac:dyDescent="0.25">
      <c r="A135" s="195">
        <v>43991</v>
      </c>
      <c r="B135" s="116">
        <v>0.26041666666666669</v>
      </c>
      <c r="C135" s="193">
        <v>0.29166666666666669</v>
      </c>
      <c r="D135" s="194">
        <f t="shared" si="1"/>
        <v>45</v>
      </c>
      <c r="E135" s="189" t="s">
        <v>2762</v>
      </c>
      <c r="F135" s="190"/>
      <c r="G135" s="189" t="s">
        <v>2763</v>
      </c>
      <c r="H135" s="190" t="s">
        <v>498</v>
      </c>
      <c r="I135" s="190" t="s">
        <v>498</v>
      </c>
      <c r="J135" s="190" t="s">
        <v>481</v>
      </c>
    </row>
    <row r="136" spans="1:11" s="189" customFormat="1" x14ac:dyDescent="0.25">
      <c r="A136" s="195">
        <v>43991</v>
      </c>
      <c r="B136" s="116">
        <v>0.3125</v>
      </c>
      <c r="C136" s="193">
        <v>0.32291666666666669</v>
      </c>
      <c r="D136" s="194">
        <f t="shared" si="1"/>
        <v>15.000000000000027</v>
      </c>
      <c r="E136" s="189" t="s">
        <v>2764</v>
      </c>
      <c r="F136" s="190">
        <v>1</v>
      </c>
      <c r="G136" s="189" t="s">
        <v>1547</v>
      </c>
      <c r="H136" s="190" t="s">
        <v>498</v>
      </c>
      <c r="I136" s="190" t="s">
        <v>541</v>
      </c>
      <c r="J136" s="190" t="s">
        <v>481</v>
      </c>
    </row>
    <row r="137" spans="1:11" s="189" customFormat="1" x14ac:dyDescent="0.25">
      <c r="A137" s="195">
        <v>43991</v>
      </c>
      <c r="B137" s="116">
        <v>0.35416666666666669</v>
      </c>
      <c r="C137" s="193">
        <v>0.58333333333333337</v>
      </c>
      <c r="D137" s="194">
        <f t="shared" si="1"/>
        <v>330</v>
      </c>
      <c r="E137" s="189" t="s">
        <v>2765</v>
      </c>
      <c r="F137" s="190"/>
      <c r="G137" s="189" t="s">
        <v>1711</v>
      </c>
      <c r="H137" s="190" t="s">
        <v>498</v>
      </c>
      <c r="I137" s="190" t="s">
        <v>541</v>
      </c>
      <c r="J137" s="190" t="s">
        <v>481</v>
      </c>
    </row>
    <row r="138" spans="1:11" s="189" customFormat="1" x14ac:dyDescent="0.25">
      <c r="A138" s="195">
        <v>43991</v>
      </c>
      <c r="B138" s="116">
        <v>0.77083333333333337</v>
      </c>
      <c r="C138" s="193">
        <v>0.79166666666666663</v>
      </c>
      <c r="D138" s="194">
        <f t="shared" si="1"/>
        <v>29.999999999999893</v>
      </c>
      <c r="E138" s="189" t="s">
        <v>2766</v>
      </c>
      <c r="F138" s="190"/>
      <c r="G138" s="189" t="s">
        <v>2697</v>
      </c>
      <c r="H138" s="190" t="s">
        <v>513</v>
      </c>
      <c r="I138" s="190" t="s">
        <v>550</v>
      </c>
      <c r="J138" s="190" t="s">
        <v>427</v>
      </c>
    </row>
    <row r="139" spans="1:11" s="189" customFormat="1" x14ac:dyDescent="0.25">
      <c r="A139" s="195">
        <v>43991</v>
      </c>
      <c r="B139" s="116">
        <v>0.79166666666666663</v>
      </c>
      <c r="C139" s="193">
        <v>0.80555555555555547</v>
      </c>
      <c r="D139" s="194">
        <f t="shared" si="1"/>
        <v>19.999999999999929</v>
      </c>
      <c r="E139" s="189" t="s">
        <v>2767</v>
      </c>
      <c r="F139" s="190"/>
      <c r="G139" s="189" t="s">
        <v>2697</v>
      </c>
      <c r="H139" s="190" t="s">
        <v>513</v>
      </c>
      <c r="I139" s="190" t="s">
        <v>514</v>
      </c>
      <c r="J139" s="190" t="s">
        <v>427</v>
      </c>
    </row>
    <row r="140" spans="1:11" s="189" customFormat="1" x14ac:dyDescent="0.25">
      <c r="A140" s="195">
        <v>43991</v>
      </c>
      <c r="B140" s="116">
        <v>0.84722222222222221</v>
      </c>
      <c r="C140" s="193">
        <v>0.875</v>
      </c>
      <c r="D140" s="194">
        <f t="shared" si="1"/>
        <v>40.000000000000014</v>
      </c>
      <c r="E140" s="189" t="s">
        <v>2768</v>
      </c>
      <c r="F140" s="190">
        <v>1</v>
      </c>
      <c r="G140" s="189" t="s">
        <v>2697</v>
      </c>
      <c r="H140" s="190" t="s">
        <v>484</v>
      </c>
      <c r="I140" s="190" t="s">
        <v>492</v>
      </c>
      <c r="J140" s="190" t="s">
        <v>481</v>
      </c>
    </row>
    <row r="141" spans="1:11" s="189" customFormat="1" x14ac:dyDescent="0.25">
      <c r="A141" s="195">
        <v>43991</v>
      </c>
      <c r="B141" s="116">
        <v>0.94097222222222221</v>
      </c>
      <c r="C141" s="193">
        <v>0.94791666666666663</v>
      </c>
      <c r="D141" s="194">
        <f t="shared" si="1"/>
        <v>9.9999999999999645</v>
      </c>
      <c r="E141" s="189" t="s">
        <v>2769</v>
      </c>
      <c r="F141" s="190">
        <v>1</v>
      </c>
      <c r="G141" s="189" t="s">
        <v>2697</v>
      </c>
      <c r="H141" s="190" t="s">
        <v>484</v>
      </c>
      <c r="I141" s="190" t="s">
        <v>492</v>
      </c>
      <c r="J141" s="190" t="s">
        <v>427</v>
      </c>
    </row>
    <row r="142" spans="1:11" s="189" customFormat="1" x14ac:dyDescent="0.25">
      <c r="A142" s="195">
        <v>43991</v>
      </c>
      <c r="B142" s="116">
        <v>0</v>
      </c>
      <c r="C142" s="193">
        <v>1.3888888888888888E-2</v>
      </c>
      <c r="D142" s="194">
        <f t="shared" si="1"/>
        <v>20</v>
      </c>
      <c r="E142" s="189" t="s">
        <v>2768</v>
      </c>
      <c r="F142" s="190">
        <v>1</v>
      </c>
      <c r="G142" s="189" t="s">
        <v>2697</v>
      </c>
      <c r="H142" s="190" t="s">
        <v>484</v>
      </c>
      <c r="I142" s="190" t="s">
        <v>492</v>
      </c>
      <c r="J142" s="190" t="s">
        <v>481</v>
      </c>
    </row>
    <row r="143" spans="1:11" s="189" customFormat="1" x14ac:dyDescent="0.25">
      <c r="A143" s="195">
        <v>43991</v>
      </c>
      <c r="B143" s="116">
        <v>0.10416666666666667</v>
      </c>
      <c r="C143" s="193">
        <v>0.13194444444444445</v>
      </c>
      <c r="D143" s="194">
        <f t="shared" si="1"/>
        <v>40</v>
      </c>
      <c r="E143" s="189" t="s">
        <v>2770</v>
      </c>
      <c r="F143" s="190">
        <v>1</v>
      </c>
      <c r="G143" s="189" t="s">
        <v>2697</v>
      </c>
      <c r="H143" s="190" t="s">
        <v>484</v>
      </c>
      <c r="I143" s="190" t="s">
        <v>492</v>
      </c>
      <c r="J143" s="190" t="s">
        <v>427</v>
      </c>
    </row>
    <row r="144" spans="1:11" s="189" customFormat="1" x14ac:dyDescent="0.25">
      <c r="A144" s="195">
        <v>43991</v>
      </c>
      <c r="B144" s="116">
        <v>9.0277777777777776E-2</v>
      </c>
      <c r="C144" s="193">
        <v>0.1111111111111111</v>
      </c>
      <c r="D144" s="194">
        <f t="shared" si="1"/>
        <v>29.999999999999993</v>
      </c>
      <c r="E144" s="189" t="s">
        <v>2771</v>
      </c>
      <c r="F144" s="190"/>
      <c r="G144" s="189" t="s">
        <v>2697</v>
      </c>
      <c r="H144" s="190" t="s">
        <v>498</v>
      </c>
      <c r="I144" s="190" t="s">
        <v>498</v>
      </c>
      <c r="J144" s="190" t="s">
        <v>481</v>
      </c>
    </row>
    <row r="145" spans="1:11" s="189" customFormat="1" x14ac:dyDescent="0.25">
      <c r="A145" s="195">
        <v>43991</v>
      </c>
      <c r="B145" s="116">
        <v>0.97916666666666663</v>
      </c>
      <c r="C145" s="193">
        <v>0.98958333333333337</v>
      </c>
      <c r="D145" s="194">
        <f t="shared" si="1"/>
        <v>15.000000000000107</v>
      </c>
      <c r="E145" s="189" t="s">
        <v>2772</v>
      </c>
      <c r="F145" s="190">
        <v>1</v>
      </c>
      <c r="G145" s="189" t="s">
        <v>2697</v>
      </c>
      <c r="H145" s="190" t="s">
        <v>507</v>
      </c>
      <c r="I145" s="190" t="s">
        <v>633</v>
      </c>
      <c r="J145" s="190" t="s">
        <v>481</v>
      </c>
    </row>
    <row r="146" spans="1:11" s="189" customFormat="1" x14ac:dyDescent="0.25">
      <c r="A146" s="195">
        <v>43991</v>
      </c>
      <c r="B146" s="116">
        <v>4.8611111111111112E-2</v>
      </c>
      <c r="C146" s="193">
        <v>5.9027777777777783E-2</v>
      </c>
      <c r="D146" s="194">
        <f t="shared" si="1"/>
        <v>15.000000000000007</v>
      </c>
      <c r="E146" s="189" t="s">
        <v>2773</v>
      </c>
      <c r="F146" s="190">
        <v>1</v>
      </c>
      <c r="G146" s="189" t="s">
        <v>2697</v>
      </c>
      <c r="H146" s="190" t="s">
        <v>507</v>
      </c>
      <c r="I146" s="190" t="s">
        <v>633</v>
      </c>
      <c r="J146" s="190" t="s">
        <v>481</v>
      </c>
    </row>
    <row r="147" spans="1:11" s="189" customFormat="1" x14ac:dyDescent="0.25">
      <c r="A147" s="195">
        <v>43991</v>
      </c>
      <c r="B147" s="116">
        <v>0.125</v>
      </c>
      <c r="C147" s="193">
        <v>0.13194444444444445</v>
      </c>
      <c r="D147" s="194">
        <f t="shared" si="1"/>
        <v>10.000000000000004</v>
      </c>
      <c r="E147" s="189" t="s">
        <v>2774</v>
      </c>
      <c r="F147" s="190"/>
      <c r="G147" s="189" t="s">
        <v>2697</v>
      </c>
      <c r="H147" s="190" t="s">
        <v>498</v>
      </c>
      <c r="I147" s="190" t="s">
        <v>498</v>
      </c>
      <c r="J147" s="190" t="s">
        <v>481</v>
      </c>
    </row>
    <row r="148" spans="1:11" s="189" customFormat="1" x14ac:dyDescent="0.25">
      <c r="A148" s="195">
        <v>43992</v>
      </c>
      <c r="B148" s="116">
        <v>0.26041666666666669</v>
      </c>
      <c r="C148" s="193">
        <v>0.28125</v>
      </c>
      <c r="D148" s="194">
        <f t="shared" si="1"/>
        <v>29.999999999999972</v>
      </c>
      <c r="E148" s="189" t="s">
        <v>2775</v>
      </c>
      <c r="F148" s="190"/>
      <c r="G148" s="189" t="s">
        <v>518</v>
      </c>
      <c r="H148" s="190" t="s">
        <v>484</v>
      </c>
      <c r="I148" s="190" t="s">
        <v>492</v>
      </c>
      <c r="J148" s="190" t="s">
        <v>481</v>
      </c>
    </row>
    <row r="149" spans="1:11" s="189" customFormat="1" x14ac:dyDescent="0.25">
      <c r="A149" s="195">
        <v>43992</v>
      </c>
      <c r="B149" s="116">
        <v>0.33333333333333331</v>
      </c>
      <c r="C149" s="193">
        <v>0.35416666666666669</v>
      </c>
      <c r="D149" s="194">
        <f t="shared" si="1"/>
        <v>30.000000000000053</v>
      </c>
      <c r="E149" s="189" t="s">
        <v>2776</v>
      </c>
      <c r="F149" s="190"/>
      <c r="G149" s="189" t="s">
        <v>2777</v>
      </c>
      <c r="H149" s="190" t="s">
        <v>484</v>
      </c>
      <c r="I149" s="190" t="s">
        <v>492</v>
      </c>
      <c r="J149" s="190" t="s">
        <v>481</v>
      </c>
    </row>
    <row r="150" spans="1:11" s="189" customFormat="1" x14ac:dyDescent="0.25">
      <c r="A150" s="195">
        <v>43992</v>
      </c>
      <c r="B150" s="116">
        <v>0.35416666666666669</v>
      </c>
      <c r="C150" s="193">
        <v>0.5625</v>
      </c>
      <c r="D150" s="194">
        <f t="shared" si="1"/>
        <v>300</v>
      </c>
      <c r="E150" s="189" t="s">
        <v>2562</v>
      </c>
      <c r="F150" s="190"/>
      <c r="G150" s="189" t="s">
        <v>1037</v>
      </c>
      <c r="H150" s="190"/>
      <c r="I150" s="190"/>
      <c r="J150" s="190"/>
      <c r="K150" s="189" t="s">
        <v>2563</v>
      </c>
    </row>
    <row r="151" spans="1:11" s="189" customFormat="1" x14ac:dyDescent="0.25">
      <c r="A151" s="195">
        <v>43992</v>
      </c>
      <c r="B151" s="116">
        <v>0.35416666666666669</v>
      </c>
      <c r="C151" s="193">
        <v>0.36458333333333331</v>
      </c>
      <c r="D151" s="194">
        <f t="shared" si="1"/>
        <v>14.999999999999947</v>
      </c>
      <c r="E151" s="189" t="s">
        <v>2778</v>
      </c>
      <c r="F151" s="190"/>
      <c r="G151" s="189" t="s">
        <v>857</v>
      </c>
      <c r="H151" s="190" t="s">
        <v>484</v>
      </c>
      <c r="I151" s="190" t="s">
        <v>492</v>
      </c>
      <c r="J151" s="190" t="s">
        <v>481</v>
      </c>
    </row>
    <row r="152" spans="1:11" s="189" customFormat="1" x14ac:dyDescent="0.25">
      <c r="A152" s="195">
        <v>43992</v>
      </c>
      <c r="B152" s="116">
        <v>0.625</v>
      </c>
      <c r="C152" s="193">
        <v>0.64583333333333337</v>
      </c>
      <c r="D152" s="194">
        <f t="shared" si="1"/>
        <v>30.000000000000053</v>
      </c>
      <c r="E152" s="189" t="s">
        <v>2779</v>
      </c>
      <c r="F152" s="190"/>
      <c r="G152" s="189" t="s">
        <v>1148</v>
      </c>
      <c r="H152" s="190" t="s">
        <v>513</v>
      </c>
      <c r="I152" s="190" t="s">
        <v>514</v>
      </c>
      <c r="J152" s="190" t="s">
        <v>481</v>
      </c>
    </row>
    <row r="153" spans="1:11" s="189" customFormat="1" ht="30" x14ac:dyDescent="0.25">
      <c r="A153" s="195">
        <v>43992</v>
      </c>
      <c r="B153" s="116">
        <v>0.66666666666666663</v>
      </c>
      <c r="C153" s="193">
        <v>0.69791666666666663</v>
      </c>
      <c r="D153" s="194">
        <f t="shared" si="1"/>
        <v>45</v>
      </c>
      <c r="E153" s="189" t="s">
        <v>2780</v>
      </c>
      <c r="F153" s="190"/>
      <c r="G153" s="189" t="s">
        <v>986</v>
      </c>
      <c r="H153" s="190" t="s">
        <v>513</v>
      </c>
      <c r="I153" s="190" t="s">
        <v>514</v>
      </c>
      <c r="J153" s="190" t="s">
        <v>427</v>
      </c>
    </row>
    <row r="154" spans="1:11" s="189" customFormat="1" x14ac:dyDescent="0.25">
      <c r="A154" s="195">
        <v>43992</v>
      </c>
      <c r="B154" s="116">
        <v>0.26041666666666669</v>
      </c>
      <c r="C154" s="193">
        <v>0.34027777777777773</v>
      </c>
      <c r="D154" s="194">
        <f t="shared" si="1"/>
        <v>114.99999999999991</v>
      </c>
      <c r="E154" s="189" t="s">
        <v>2781</v>
      </c>
      <c r="F154" s="190"/>
      <c r="G154" s="189" t="s">
        <v>1593</v>
      </c>
      <c r="H154" s="190" t="s">
        <v>498</v>
      </c>
      <c r="I154" s="190" t="s">
        <v>498</v>
      </c>
      <c r="J154" s="190" t="s">
        <v>481</v>
      </c>
    </row>
    <row r="155" spans="1:11" s="189" customFormat="1" x14ac:dyDescent="0.25">
      <c r="A155" s="195">
        <v>43992</v>
      </c>
      <c r="B155" s="116">
        <v>0.26041666666666669</v>
      </c>
      <c r="C155" s="193">
        <v>0.32291666666666669</v>
      </c>
      <c r="D155" s="194">
        <f t="shared" si="1"/>
        <v>90</v>
      </c>
      <c r="E155" s="189" t="s">
        <v>2782</v>
      </c>
      <c r="F155" s="190"/>
      <c r="G155" s="189" t="s">
        <v>2783</v>
      </c>
      <c r="H155" s="190" t="s">
        <v>498</v>
      </c>
      <c r="I155" s="190" t="s">
        <v>498</v>
      </c>
      <c r="J155" s="190" t="s">
        <v>481</v>
      </c>
    </row>
    <row r="156" spans="1:11" s="189" customFormat="1" x14ac:dyDescent="0.25">
      <c r="A156" s="195">
        <v>43992</v>
      </c>
      <c r="B156" s="116">
        <v>0.35416666666666669</v>
      </c>
      <c r="C156" s="193">
        <v>0.57291666666666663</v>
      </c>
      <c r="D156" s="194">
        <f t="shared" si="1"/>
        <v>314.99999999999989</v>
      </c>
      <c r="E156" s="189" t="s">
        <v>2784</v>
      </c>
      <c r="F156" s="190"/>
      <c r="G156" s="189" t="s">
        <v>1473</v>
      </c>
      <c r="H156" s="190" t="s">
        <v>507</v>
      </c>
      <c r="I156" s="190" t="s">
        <v>633</v>
      </c>
      <c r="J156" s="190" t="s">
        <v>481</v>
      </c>
    </row>
    <row r="157" spans="1:11" s="189" customFormat="1" x14ac:dyDescent="0.25">
      <c r="A157" s="195">
        <v>43992</v>
      </c>
      <c r="B157" s="116">
        <v>0.38194444444444442</v>
      </c>
      <c r="C157" s="193">
        <v>0.4375</v>
      </c>
      <c r="D157" s="194">
        <f t="shared" si="1"/>
        <v>80.000000000000028</v>
      </c>
      <c r="E157" s="189" t="s">
        <v>2785</v>
      </c>
      <c r="F157" s="190"/>
      <c r="G157" s="189" t="s">
        <v>640</v>
      </c>
      <c r="H157" s="190" t="s">
        <v>507</v>
      </c>
      <c r="I157" s="190" t="s">
        <v>633</v>
      </c>
      <c r="J157" s="190" t="s">
        <v>481</v>
      </c>
    </row>
    <row r="158" spans="1:11" s="189" customFormat="1" x14ac:dyDescent="0.25">
      <c r="A158" s="195">
        <v>43992</v>
      </c>
      <c r="B158" s="116">
        <v>0.35416666666666669</v>
      </c>
      <c r="C158" s="193">
        <v>0.36458333333333331</v>
      </c>
      <c r="D158" s="194">
        <f t="shared" si="1"/>
        <v>14.999999999999947</v>
      </c>
      <c r="E158" s="189" t="s">
        <v>2786</v>
      </c>
      <c r="F158" s="190">
        <v>1</v>
      </c>
      <c r="G158" s="189" t="s">
        <v>1074</v>
      </c>
      <c r="H158" s="190" t="s">
        <v>507</v>
      </c>
      <c r="I158" s="190" t="s">
        <v>527</v>
      </c>
      <c r="J158" s="190" t="s">
        <v>481</v>
      </c>
    </row>
    <row r="159" spans="1:11" s="189" customFormat="1" x14ac:dyDescent="0.25">
      <c r="A159" s="195">
        <v>43992</v>
      </c>
      <c r="B159" s="116">
        <v>0.625</v>
      </c>
      <c r="C159" s="193">
        <v>0.64583333333333337</v>
      </c>
      <c r="D159" s="194">
        <f t="shared" si="1"/>
        <v>30.000000000000053</v>
      </c>
      <c r="E159" s="189" t="s">
        <v>1748</v>
      </c>
      <c r="F159" s="190">
        <v>1</v>
      </c>
      <c r="G159" s="189" t="s">
        <v>530</v>
      </c>
      <c r="H159" s="190" t="s">
        <v>507</v>
      </c>
      <c r="I159" s="190" t="s">
        <v>633</v>
      </c>
      <c r="J159" s="190" t="s">
        <v>481</v>
      </c>
    </row>
    <row r="160" spans="1:11" s="189" customFormat="1" x14ac:dyDescent="0.25">
      <c r="A160" s="195">
        <v>43992</v>
      </c>
      <c r="B160" s="116">
        <v>0.80208333333333337</v>
      </c>
      <c r="C160" s="193">
        <v>5.2083333333333336E-2</v>
      </c>
      <c r="D160" s="194">
        <f t="shared" si="1"/>
        <v>359.99999999999994</v>
      </c>
      <c r="E160" s="189" t="s">
        <v>2787</v>
      </c>
      <c r="F160" s="190"/>
      <c r="G160" s="189" t="s">
        <v>596</v>
      </c>
      <c r="H160" s="190" t="s">
        <v>498</v>
      </c>
      <c r="I160" s="190" t="s">
        <v>498</v>
      </c>
      <c r="J160" s="190"/>
    </row>
    <row r="161" spans="1:11" s="189" customFormat="1" x14ac:dyDescent="0.25">
      <c r="A161" s="195">
        <v>43992</v>
      </c>
      <c r="B161" s="116">
        <v>0.88541666666666663</v>
      </c>
      <c r="C161" s="193">
        <v>0.89236111111111116</v>
      </c>
      <c r="D161" s="194">
        <f t="shared" si="1"/>
        <v>10.000000000000124</v>
      </c>
      <c r="E161" s="189" t="s">
        <v>2788</v>
      </c>
      <c r="F161" s="190">
        <v>1</v>
      </c>
      <c r="G161" s="189" t="s">
        <v>596</v>
      </c>
      <c r="H161" s="190" t="s">
        <v>498</v>
      </c>
      <c r="I161" s="190" t="s">
        <v>498</v>
      </c>
      <c r="J161" s="190" t="s">
        <v>481</v>
      </c>
    </row>
    <row r="162" spans="1:11" s="189" customFormat="1" x14ac:dyDescent="0.25">
      <c r="A162" s="195">
        <v>43992</v>
      </c>
      <c r="B162" s="116">
        <v>6.9444444444444441E-3</v>
      </c>
      <c r="C162" s="193">
        <v>1.3888888888888888E-2</v>
      </c>
      <c r="D162" s="194">
        <f t="shared" si="1"/>
        <v>10</v>
      </c>
      <c r="E162" s="189" t="s">
        <v>2788</v>
      </c>
      <c r="F162" s="190">
        <v>1</v>
      </c>
      <c r="G162" s="189" t="s">
        <v>596</v>
      </c>
      <c r="H162" s="190" t="s">
        <v>498</v>
      </c>
      <c r="I162" s="190" t="s">
        <v>498</v>
      </c>
      <c r="J162" s="190" t="s">
        <v>481</v>
      </c>
    </row>
    <row r="163" spans="1:11" s="189" customFormat="1" x14ac:dyDescent="0.25">
      <c r="A163" s="195">
        <v>43992</v>
      </c>
      <c r="B163" s="116">
        <v>0.95833333333333337</v>
      </c>
      <c r="C163" s="193">
        <v>0.97222222222222221</v>
      </c>
      <c r="D163" s="194">
        <f t="shared" si="1"/>
        <v>19.999999999999929</v>
      </c>
      <c r="E163" s="189" t="s">
        <v>628</v>
      </c>
      <c r="F163" s="190"/>
      <c r="G163" s="189" t="s">
        <v>596</v>
      </c>
      <c r="H163" s="190" t="s">
        <v>507</v>
      </c>
      <c r="I163" s="190" t="s">
        <v>531</v>
      </c>
      <c r="J163" s="190" t="s">
        <v>427</v>
      </c>
    </row>
    <row r="164" spans="1:11" s="189" customFormat="1" x14ac:dyDescent="0.25">
      <c r="A164" s="195">
        <v>43992</v>
      </c>
      <c r="B164" s="116">
        <v>0.16319444444444445</v>
      </c>
      <c r="C164" s="193">
        <v>0.17361111111111113</v>
      </c>
      <c r="D164" s="194">
        <f t="shared" si="1"/>
        <v>15.000000000000027</v>
      </c>
      <c r="E164" s="189" t="s">
        <v>2789</v>
      </c>
      <c r="F164" s="190"/>
      <c r="G164" s="189" t="s">
        <v>2697</v>
      </c>
      <c r="H164" s="190" t="s">
        <v>507</v>
      </c>
      <c r="I164" s="190" t="s">
        <v>633</v>
      </c>
      <c r="J164" s="190" t="s">
        <v>427</v>
      </c>
    </row>
    <row r="165" spans="1:11" s="189" customFormat="1" x14ac:dyDescent="0.25">
      <c r="A165" s="195">
        <v>43992</v>
      </c>
      <c r="B165" s="116">
        <v>0.8125</v>
      </c>
      <c r="C165" s="193">
        <v>0</v>
      </c>
      <c r="D165" s="194">
        <f t="shared" si="1"/>
        <v>270</v>
      </c>
      <c r="E165" s="189" t="s">
        <v>2790</v>
      </c>
      <c r="F165" s="190"/>
      <c r="G165" s="189" t="s">
        <v>2697</v>
      </c>
      <c r="H165" s="190" t="s">
        <v>484</v>
      </c>
      <c r="I165" s="190" t="s">
        <v>492</v>
      </c>
      <c r="J165" s="190" t="s">
        <v>481</v>
      </c>
    </row>
    <row r="166" spans="1:11" s="189" customFormat="1" x14ac:dyDescent="0.25">
      <c r="A166" s="195">
        <v>43992</v>
      </c>
      <c r="B166" s="116">
        <v>0.95833333333333337</v>
      </c>
      <c r="C166" s="193">
        <v>0.97569444444444453</v>
      </c>
      <c r="D166" s="194">
        <f t="shared" si="1"/>
        <v>25.000000000000071</v>
      </c>
      <c r="E166" s="189" t="s">
        <v>2635</v>
      </c>
      <c r="F166" s="190"/>
      <c r="G166" s="189" t="s">
        <v>2697</v>
      </c>
      <c r="H166" s="190" t="s">
        <v>513</v>
      </c>
      <c r="I166" s="190" t="s">
        <v>519</v>
      </c>
      <c r="J166" s="190" t="s">
        <v>481</v>
      </c>
    </row>
    <row r="167" spans="1:11" s="189" customFormat="1" x14ac:dyDescent="0.25">
      <c r="A167" s="195">
        <v>43992</v>
      </c>
      <c r="B167" s="116">
        <v>0.9375</v>
      </c>
      <c r="C167" s="193">
        <v>0.94791666666666663</v>
      </c>
      <c r="D167" s="194">
        <f t="shared" si="1"/>
        <v>14.999999999999947</v>
      </c>
      <c r="E167" s="189" t="s">
        <v>2791</v>
      </c>
      <c r="F167" s="190">
        <v>1</v>
      </c>
      <c r="G167" s="189" t="s">
        <v>2697</v>
      </c>
      <c r="H167" s="190" t="s">
        <v>479</v>
      </c>
      <c r="I167" s="190" t="s">
        <v>492</v>
      </c>
      <c r="J167" s="190" t="s">
        <v>481</v>
      </c>
    </row>
    <row r="168" spans="1:11" s="189" customFormat="1" x14ac:dyDescent="0.25">
      <c r="A168" s="195">
        <v>43993</v>
      </c>
      <c r="B168" s="116">
        <v>0.375</v>
      </c>
      <c r="C168" s="193">
        <v>0.52083333333333337</v>
      </c>
      <c r="D168" s="194">
        <f t="shared" si="1"/>
        <v>210.00000000000006</v>
      </c>
      <c r="E168" s="189" t="s">
        <v>2792</v>
      </c>
      <c r="F168" s="190"/>
      <c r="G168" s="189" t="s">
        <v>2793</v>
      </c>
      <c r="H168" s="190" t="s">
        <v>495</v>
      </c>
      <c r="I168" s="190" t="s">
        <v>492</v>
      </c>
      <c r="J168" s="190" t="s">
        <v>499</v>
      </c>
      <c r="K168" s="189" t="s">
        <v>1022</v>
      </c>
    </row>
    <row r="169" spans="1:11" s="189" customFormat="1" x14ac:dyDescent="0.25">
      <c r="A169" s="195">
        <v>43993</v>
      </c>
      <c r="B169" s="116">
        <v>0.47916666666666669</v>
      </c>
      <c r="C169" s="193">
        <v>0.49305555555555558</v>
      </c>
      <c r="D169" s="194">
        <f t="shared" si="1"/>
        <v>20.000000000000007</v>
      </c>
      <c r="E169" s="189" t="s">
        <v>2794</v>
      </c>
      <c r="F169" s="190"/>
      <c r="G169" s="189" t="s">
        <v>857</v>
      </c>
      <c r="H169" s="190" t="s">
        <v>484</v>
      </c>
      <c r="I169" s="190" t="s">
        <v>492</v>
      </c>
      <c r="J169" s="190" t="s">
        <v>481</v>
      </c>
    </row>
    <row r="170" spans="1:11" s="189" customFormat="1" x14ac:dyDescent="0.25">
      <c r="A170" s="195">
        <v>43993</v>
      </c>
      <c r="B170" s="116">
        <v>0.51388888888888895</v>
      </c>
      <c r="C170" s="193">
        <v>0.52777777777777779</v>
      </c>
      <c r="D170" s="194">
        <f t="shared" si="1"/>
        <v>19.999999999999929</v>
      </c>
      <c r="E170" s="189" t="s">
        <v>2795</v>
      </c>
      <c r="F170" s="190">
        <v>1</v>
      </c>
      <c r="G170" s="189" t="s">
        <v>986</v>
      </c>
      <c r="H170" s="190" t="s">
        <v>484</v>
      </c>
      <c r="I170" s="190" t="s">
        <v>489</v>
      </c>
      <c r="J170" s="190" t="s">
        <v>481</v>
      </c>
    </row>
    <row r="171" spans="1:11" s="189" customFormat="1" x14ac:dyDescent="0.25">
      <c r="A171" s="195">
        <v>43993</v>
      </c>
      <c r="B171" s="116">
        <v>0.52083333333333337</v>
      </c>
      <c r="C171" s="193">
        <v>0.53472222222222221</v>
      </c>
      <c r="D171" s="194">
        <f t="shared" si="1"/>
        <v>19.999999999999929</v>
      </c>
      <c r="E171" s="189" t="s">
        <v>2796</v>
      </c>
      <c r="F171" s="190"/>
      <c r="G171" s="189" t="s">
        <v>986</v>
      </c>
      <c r="H171" s="190" t="s">
        <v>484</v>
      </c>
      <c r="I171" s="190" t="s">
        <v>480</v>
      </c>
      <c r="J171" s="190" t="s">
        <v>481</v>
      </c>
    </row>
    <row r="172" spans="1:11" s="189" customFormat="1" x14ac:dyDescent="0.25">
      <c r="A172" s="195">
        <v>43993</v>
      </c>
      <c r="B172" s="116">
        <v>0.625</v>
      </c>
      <c r="C172" s="193">
        <v>0.63888888888888895</v>
      </c>
      <c r="D172" s="194">
        <f t="shared" si="1"/>
        <v>20.000000000000089</v>
      </c>
      <c r="E172" s="189" t="s">
        <v>1548</v>
      </c>
      <c r="F172" s="190"/>
      <c r="G172" s="189" t="s">
        <v>540</v>
      </c>
      <c r="H172" s="190" t="s">
        <v>479</v>
      </c>
      <c r="I172" s="190" t="s">
        <v>489</v>
      </c>
      <c r="J172" s="190" t="s">
        <v>481</v>
      </c>
    </row>
    <row r="173" spans="1:11" s="189" customFormat="1" ht="30" x14ac:dyDescent="0.25">
      <c r="A173" s="195">
        <v>43993</v>
      </c>
      <c r="B173" s="116">
        <v>0.26041666666666669</v>
      </c>
      <c r="C173" s="193">
        <v>0.52083333333333337</v>
      </c>
      <c r="D173" s="194">
        <f t="shared" si="1"/>
        <v>375</v>
      </c>
      <c r="E173" s="189" t="s">
        <v>2797</v>
      </c>
      <c r="F173" s="190"/>
      <c r="G173" s="189" t="s">
        <v>1473</v>
      </c>
      <c r="H173" s="190" t="s">
        <v>498</v>
      </c>
      <c r="I173" s="190" t="s">
        <v>504</v>
      </c>
      <c r="J173" s="190" t="s">
        <v>481</v>
      </c>
    </row>
    <row r="174" spans="1:11" s="189" customFormat="1" x14ac:dyDescent="0.25">
      <c r="A174" s="195">
        <v>43993</v>
      </c>
      <c r="B174" s="116">
        <v>0.53125</v>
      </c>
      <c r="C174" s="193">
        <v>0.55208333333333337</v>
      </c>
      <c r="D174" s="194">
        <f t="shared" si="1"/>
        <v>30.000000000000053</v>
      </c>
      <c r="E174" s="189" t="s">
        <v>2781</v>
      </c>
      <c r="F174" s="190"/>
      <c r="G174" s="189" t="s">
        <v>2096</v>
      </c>
      <c r="H174" s="190" t="s">
        <v>498</v>
      </c>
      <c r="I174" s="190" t="s">
        <v>498</v>
      </c>
      <c r="J174" s="190" t="s">
        <v>481</v>
      </c>
    </row>
    <row r="175" spans="1:11" s="189" customFormat="1" x14ac:dyDescent="0.25">
      <c r="A175" s="195">
        <v>43993</v>
      </c>
      <c r="B175" s="116">
        <v>0.36458333333333331</v>
      </c>
      <c r="C175" s="193">
        <v>0.38194444444444442</v>
      </c>
      <c r="D175" s="194">
        <f t="shared" si="1"/>
        <v>24.999999999999993</v>
      </c>
      <c r="E175" s="189" t="s">
        <v>2798</v>
      </c>
      <c r="F175" s="190"/>
      <c r="G175" s="189" t="s">
        <v>1278</v>
      </c>
      <c r="H175" s="190" t="s">
        <v>498</v>
      </c>
      <c r="I175" s="190" t="s">
        <v>498</v>
      </c>
      <c r="J175" s="190" t="s">
        <v>481</v>
      </c>
    </row>
    <row r="176" spans="1:11" s="189" customFormat="1" x14ac:dyDescent="0.25">
      <c r="A176" s="195">
        <v>43993</v>
      </c>
      <c r="B176" s="116">
        <v>0.54861111111111105</v>
      </c>
      <c r="C176" s="193">
        <v>0.625</v>
      </c>
      <c r="D176" s="194">
        <f t="shared" si="1"/>
        <v>110.00000000000009</v>
      </c>
      <c r="E176" s="189" t="s">
        <v>2799</v>
      </c>
      <c r="F176" s="190"/>
      <c r="G176" s="189" t="s">
        <v>1711</v>
      </c>
      <c r="H176" s="190" t="s">
        <v>507</v>
      </c>
      <c r="I176" s="190" t="s">
        <v>633</v>
      </c>
      <c r="J176" s="190" t="s">
        <v>427</v>
      </c>
    </row>
    <row r="177" spans="1:10" s="189" customFormat="1" ht="30" x14ac:dyDescent="0.25">
      <c r="A177" s="195">
        <v>43993</v>
      </c>
      <c r="B177" s="116">
        <v>0.79166666666666663</v>
      </c>
      <c r="C177" s="193">
        <v>0</v>
      </c>
      <c r="D177" s="194" t="s">
        <v>2800</v>
      </c>
      <c r="E177" s="189" t="s">
        <v>2801</v>
      </c>
      <c r="F177" s="190"/>
      <c r="G177" s="189" t="s">
        <v>2802</v>
      </c>
      <c r="H177" s="190" t="s">
        <v>507</v>
      </c>
      <c r="I177" s="190" t="s">
        <v>633</v>
      </c>
      <c r="J177" s="190" t="s">
        <v>427</v>
      </c>
    </row>
    <row r="178" spans="1:10" s="189" customFormat="1" x14ac:dyDescent="0.25">
      <c r="A178" s="195">
        <v>43993</v>
      </c>
      <c r="B178" s="116">
        <v>0</v>
      </c>
      <c r="C178" s="193">
        <v>0.33333333333333331</v>
      </c>
      <c r="D178" s="194" t="s">
        <v>2803</v>
      </c>
      <c r="E178" s="189" t="s">
        <v>2804</v>
      </c>
      <c r="F178" s="190"/>
      <c r="G178" s="189" t="s">
        <v>1711</v>
      </c>
      <c r="H178" s="190" t="s">
        <v>507</v>
      </c>
      <c r="I178" s="190" t="s">
        <v>633</v>
      </c>
      <c r="J178" s="190" t="s">
        <v>427</v>
      </c>
    </row>
    <row r="179" spans="1:10" s="189" customFormat="1" x14ac:dyDescent="0.25">
      <c r="A179" s="195">
        <v>43994</v>
      </c>
      <c r="B179" s="116">
        <v>0.27083333333333331</v>
      </c>
      <c r="C179" s="193">
        <v>0.3125</v>
      </c>
      <c r="D179" s="194">
        <f t="shared" si="1"/>
        <v>60.000000000000028</v>
      </c>
      <c r="E179" s="189" t="s">
        <v>2805</v>
      </c>
      <c r="F179" s="190"/>
      <c r="G179" s="189" t="s">
        <v>2021</v>
      </c>
      <c r="H179" s="190" t="s">
        <v>484</v>
      </c>
      <c r="I179" s="190" t="s">
        <v>480</v>
      </c>
      <c r="J179" s="190" t="s">
        <v>481</v>
      </c>
    </row>
    <row r="180" spans="1:10" s="189" customFormat="1" x14ac:dyDescent="0.25">
      <c r="A180" s="195">
        <v>43994</v>
      </c>
      <c r="B180" s="116">
        <v>0.35416666666666669</v>
      </c>
      <c r="C180" s="193">
        <v>0.39583333333333331</v>
      </c>
      <c r="D180" s="194">
        <f t="shared" si="1"/>
        <v>59.999999999999943</v>
      </c>
      <c r="E180" s="189" t="s">
        <v>2806</v>
      </c>
      <c r="F180" s="190">
        <v>1</v>
      </c>
      <c r="G180" s="189" t="s">
        <v>2021</v>
      </c>
      <c r="H180" s="190"/>
      <c r="I180" s="190"/>
      <c r="J180" s="190"/>
    </row>
    <row r="181" spans="1:10" s="189" customFormat="1" x14ac:dyDescent="0.25">
      <c r="A181" s="195">
        <v>43994</v>
      </c>
      <c r="B181" s="116">
        <v>0.27083333333333331</v>
      </c>
      <c r="C181" s="193">
        <v>0.3125</v>
      </c>
      <c r="D181" s="194">
        <f t="shared" si="1"/>
        <v>60.000000000000028</v>
      </c>
      <c r="E181" s="189" t="s">
        <v>2807</v>
      </c>
      <c r="F181" s="190"/>
      <c r="G181" s="189" t="s">
        <v>1855</v>
      </c>
      <c r="H181" s="190" t="s">
        <v>513</v>
      </c>
      <c r="I181" s="190" t="s">
        <v>514</v>
      </c>
      <c r="J181" s="190" t="s">
        <v>481</v>
      </c>
    </row>
    <row r="182" spans="1:10" s="189" customFormat="1" ht="30" x14ac:dyDescent="0.25">
      <c r="A182" s="195">
        <v>43994</v>
      </c>
      <c r="B182" s="116">
        <v>0.35416666666666669</v>
      </c>
      <c r="C182" s="193">
        <v>0.4375</v>
      </c>
      <c r="D182" s="194">
        <f t="shared" si="1"/>
        <v>119.99999999999997</v>
      </c>
      <c r="E182" s="189" t="s">
        <v>2808</v>
      </c>
      <c r="F182" s="190"/>
      <c r="G182" s="189" t="s">
        <v>2809</v>
      </c>
      <c r="H182" s="190" t="s">
        <v>484</v>
      </c>
      <c r="I182" s="190" t="s">
        <v>489</v>
      </c>
      <c r="J182" s="190" t="s">
        <v>481</v>
      </c>
    </row>
    <row r="183" spans="1:10" s="189" customFormat="1" x14ac:dyDescent="0.25">
      <c r="A183" s="195">
        <v>43994</v>
      </c>
      <c r="B183" s="116">
        <v>0.45833333333333331</v>
      </c>
      <c r="C183" s="193">
        <v>0.54166666666666663</v>
      </c>
      <c r="D183" s="194">
        <f t="shared" si="1"/>
        <v>119.99999999999997</v>
      </c>
      <c r="E183" s="189" t="s">
        <v>2810</v>
      </c>
      <c r="F183" s="190"/>
      <c r="G183" s="189" t="s">
        <v>1359</v>
      </c>
      <c r="H183" s="190" t="s">
        <v>556</v>
      </c>
      <c r="I183" s="190" t="s">
        <v>492</v>
      </c>
      <c r="J183" s="190" t="s">
        <v>481</v>
      </c>
    </row>
    <row r="184" spans="1:10" s="189" customFormat="1" x14ac:dyDescent="0.25">
      <c r="A184" s="195">
        <v>43994</v>
      </c>
      <c r="B184" s="116">
        <v>0.26041666666666669</v>
      </c>
      <c r="C184" s="193">
        <v>0.32291666666666669</v>
      </c>
      <c r="D184" s="194">
        <f t="shared" si="1"/>
        <v>90</v>
      </c>
      <c r="E184" s="189" t="s">
        <v>2811</v>
      </c>
      <c r="F184" s="190">
        <v>1</v>
      </c>
      <c r="G184" s="189" t="s">
        <v>1204</v>
      </c>
      <c r="H184" s="190" t="s">
        <v>498</v>
      </c>
      <c r="I184" s="190" t="s">
        <v>498</v>
      </c>
      <c r="J184" s="190" t="s">
        <v>481</v>
      </c>
    </row>
    <row r="185" spans="1:10" s="189" customFormat="1" ht="30" x14ac:dyDescent="0.25">
      <c r="A185" s="195">
        <v>43994</v>
      </c>
      <c r="B185" s="116">
        <v>0.32291666666666669</v>
      </c>
      <c r="C185" s="193">
        <v>0.34375</v>
      </c>
      <c r="D185" s="194">
        <f t="shared" si="1"/>
        <v>29.999999999999972</v>
      </c>
      <c r="E185" s="189" t="s">
        <v>2812</v>
      </c>
      <c r="F185" s="190"/>
      <c r="G185" s="189" t="s">
        <v>2813</v>
      </c>
      <c r="H185" s="190" t="s">
        <v>507</v>
      </c>
      <c r="I185" s="190" t="s">
        <v>633</v>
      </c>
      <c r="J185" s="190" t="s">
        <v>427</v>
      </c>
    </row>
    <row r="186" spans="1:10" s="189" customFormat="1" x14ac:dyDescent="0.25">
      <c r="A186" s="195">
        <v>43994</v>
      </c>
      <c r="B186" s="116">
        <v>0.34375</v>
      </c>
      <c r="C186" s="193">
        <v>0.33333333333333331</v>
      </c>
      <c r="D186" s="194" t="s">
        <v>2126</v>
      </c>
      <c r="E186" s="189" t="s">
        <v>2814</v>
      </c>
      <c r="F186" s="190"/>
      <c r="H186" s="190" t="s">
        <v>507</v>
      </c>
      <c r="I186" s="190" t="s">
        <v>633</v>
      </c>
      <c r="J186" s="190" t="s">
        <v>427</v>
      </c>
    </row>
    <row r="187" spans="1:10" s="189" customFormat="1" ht="30" x14ac:dyDescent="0.25">
      <c r="A187" s="195">
        <v>43994</v>
      </c>
      <c r="B187" s="116">
        <v>0.375</v>
      </c>
      <c r="C187" s="193">
        <v>0.58333333333333337</v>
      </c>
      <c r="D187" s="194">
        <f t="shared" si="1"/>
        <v>300.00000000000006</v>
      </c>
      <c r="E187" s="189" t="s">
        <v>2815</v>
      </c>
      <c r="F187" s="190"/>
      <c r="G187" s="189" t="s">
        <v>2816</v>
      </c>
      <c r="H187" s="190" t="s">
        <v>507</v>
      </c>
      <c r="I187" s="190" t="s">
        <v>633</v>
      </c>
      <c r="J187" s="190" t="s">
        <v>481</v>
      </c>
    </row>
    <row r="188" spans="1:10" s="189" customFormat="1" ht="30" x14ac:dyDescent="0.25">
      <c r="A188" s="195">
        <v>43994</v>
      </c>
      <c r="B188" s="116">
        <v>0.5</v>
      </c>
      <c r="C188" s="193">
        <v>0.52083333333333337</v>
      </c>
      <c r="D188" s="194">
        <f t="shared" si="1"/>
        <v>30.000000000000053</v>
      </c>
      <c r="E188" s="189" t="s">
        <v>2817</v>
      </c>
      <c r="F188" s="190"/>
      <c r="G188" s="189" t="s">
        <v>1204</v>
      </c>
      <c r="H188" s="190" t="s">
        <v>498</v>
      </c>
      <c r="I188" s="190" t="s">
        <v>498</v>
      </c>
      <c r="J188" s="190" t="s">
        <v>481</v>
      </c>
    </row>
    <row r="189" spans="1:10" s="189" customFormat="1" x14ac:dyDescent="0.25">
      <c r="A189" s="195">
        <v>43994</v>
      </c>
      <c r="B189" s="116">
        <v>0.54166666666666663</v>
      </c>
      <c r="C189" s="193">
        <v>0.58333333333333337</v>
      </c>
      <c r="D189" s="194">
        <f t="shared" si="1"/>
        <v>60.000000000000107</v>
      </c>
      <c r="E189" s="189" t="s">
        <v>2818</v>
      </c>
      <c r="F189" s="190"/>
      <c r="G189" s="189" t="s">
        <v>1204</v>
      </c>
      <c r="H189" s="190" t="s">
        <v>498</v>
      </c>
      <c r="I189" s="190" t="s">
        <v>498</v>
      </c>
      <c r="J189" s="190" t="s">
        <v>481</v>
      </c>
    </row>
    <row r="190" spans="1:10" s="189" customFormat="1" ht="30" x14ac:dyDescent="0.25">
      <c r="A190" s="195">
        <v>43994</v>
      </c>
      <c r="B190" s="116">
        <v>0.625</v>
      </c>
      <c r="C190" s="193">
        <v>0.65625</v>
      </c>
      <c r="D190" s="194">
        <f t="shared" si="1"/>
        <v>45</v>
      </c>
      <c r="E190" s="189" t="s">
        <v>2819</v>
      </c>
      <c r="F190" s="190"/>
      <c r="G190" s="189" t="s">
        <v>1204</v>
      </c>
      <c r="H190" s="190" t="s">
        <v>498</v>
      </c>
      <c r="I190" s="190" t="s">
        <v>498</v>
      </c>
      <c r="J190" s="190" t="s">
        <v>481</v>
      </c>
    </row>
    <row r="191" spans="1:10" s="189" customFormat="1" ht="30" x14ac:dyDescent="0.25">
      <c r="A191" s="195">
        <v>43994</v>
      </c>
      <c r="B191" s="116">
        <v>0.66666666666666663</v>
      </c>
      <c r="C191" s="193">
        <v>0.6875</v>
      </c>
      <c r="D191" s="194">
        <f t="shared" ref="D191:D458" si="2">(IF(C191&gt;B191, C191-B191, 1-B191+C191))*24*60</f>
        <v>30.000000000000053</v>
      </c>
      <c r="E191" s="189" t="s">
        <v>2820</v>
      </c>
      <c r="F191" s="190"/>
      <c r="G191" s="189" t="s">
        <v>1204</v>
      </c>
      <c r="H191" s="190" t="s">
        <v>507</v>
      </c>
      <c r="I191" s="190" t="s">
        <v>531</v>
      </c>
      <c r="J191" s="190" t="s">
        <v>481</v>
      </c>
    </row>
    <row r="192" spans="1:10" s="189" customFormat="1" x14ac:dyDescent="0.25">
      <c r="A192" s="195">
        <v>43994</v>
      </c>
      <c r="B192" s="116">
        <v>0.77777777777777779</v>
      </c>
      <c r="C192" s="193">
        <v>0.79166666666666663</v>
      </c>
      <c r="D192" s="194">
        <f t="shared" si="2"/>
        <v>19.999999999999929</v>
      </c>
      <c r="E192" s="189" t="s">
        <v>2821</v>
      </c>
      <c r="F192" s="190"/>
      <c r="G192" s="189" t="s">
        <v>2822</v>
      </c>
      <c r="H192" s="190" t="s">
        <v>498</v>
      </c>
      <c r="I192" s="190" t="s">
        <v>498</v>
      </c>
      <c r="J192" s="190" t="s">
        <v>481</v>
      </c>
    </row>
    <row r="193" spans="1:11" s="189" customFormat="1" x14ac:dyDescent="0.25">
      <c r="A193" s="195">
        <v>43995</v>
      </c>
      <c r="B193" s="116">
        <v>0.33333333333333331</v>
      </c>
      <c r="C193" s="193">
        <v>0.39583333333333331</v>
      </c>
      <c r="D193" s="194">
        <f t="shared" si="2"/>
        <v>90</v>
      </c>
      <c r="E193" s="189" t="s">
        <v>2823</v>
      </c>
      <c r="F193" s="190"/>
      <c r="G193" s="189" t="s">
        <v>1425</v>
      </c>
      <c r="H193" s="190" t="s">
        <v>479</v>
      </c>
      <c r="I193" s="190" t="s">
        <v>489</v>
      </c>
      <c r="J193" s="190" t="s">
        <v>481</v>
      </c>
    </row>
    <row r="194" spans="1:11" s="189" customFormat="1" x14ac:dyDescent="0.25">
      <c r="A194" s="195">
        <v>43995</v>
      </c>
      <c r="B194" s="116">
        <v>0.33333333333333331</v>
      </c>
      <c r="C194" s="193">
        <v>0.34722222222222227</v>
      </c>
      <c r="D194" s="194">
        <f t="shared" si="2"/>
        <v>20.000000000000089</v>
      </c>
      <c r="E194" s="189" t="s">
        <v>2824</v>
      </c>
      <c r="F194" s="190"/>
      <c r="G194" s="189" t="s">
        <v>886</v>
      </c>
      <c r="H194" s="190" t="s">
        <v>484</v>
      </c>
      <c r="I194" s="190" t="s">
        <v>492</v>
      </c>
      <c r="J194" s="190" t="s">
        <v>481</v>
      </c>
    </row>
    <row r="195" spans="1:11" s="189" customFormat="1" x14ac:dyDescent="0.25">
      <c r="A195" s="195">
        <v>43995</v>
      </c>
      <c r="B195" s="116">
        <v>0.41666666666666669</v>
      </c>
      <c r="C195" s="193">
        <v>0.42708333333333331</v>
      </c>
      <c r="D195" s="194">
        <f t="shared" si="2"/>
        <v>14.999999999999947</v>
      </c>
      <c r="E195" s="189" t="s">
        <v>1479</v>
      </c>
      <c r="F195" s="190">
        <v>1</v>
      </c>
      <c r="G195" s="189" t="s">
        <v>978</v>
      </c>
      <c r="H195" s="190" t="s">
        <v>513</v>
      </c>
      <c r="I195" s="190" t="s">
        <v>553</v>
      </c>
      <c r="J195" s="190" t="s">
        <v>481</v>
      </c>
    </row>
    <row r="196" spans="1:11" s="189" customFormat="1" x14ac:dyDescent="0.25">
      <c r="A196" s="195">
        <v>43995</v>
      </c>
      <c r="B196" s="116">
        <v>0.42708333333333331</v>
      </c>
      <c r="C196" s="193">
        <v>0.4375</v>
      </c>
      <c r="D196" s="194">
        <f t="shared" si="2"/>
        <v>15.000000000000027</v>
      </c>
      <c r="E196" s="189" t="s">
        <v>2825</v>
      </c>
      <c r="F196" s="190"/>
      <c r="G196" s="189" t="s">
        <v>978</v>
      </c>
      <c r="H196" s="190" t="s">
        <v>479</v>
      </c>
      <c r="I196" s="190" t="s">
        <v>492</v>
      </c>
      <c r="J196" s="190" t="s">
        <v>481</v>
      </c>
    </row>
    <row r="197" spans="1:11" s="189" customFormat="1" x14ac:dyDescent="0.25">
      <c r="A197" s="195">
        <v>43995</v>
      </c>
      <c r="B197" s="116">
        <v>0.43055555555555558</v>
      </c>
      <c r="C197" s="193">
        <v>0.44444444444444442</v>
      </c>
      <c r="D197" s="194">
        <f t="shared" si="2"/>
        <v>19.999999999999929</v>
      </c>
      <c r="E197" s="189" t="s">
        <v>2826</v>
      </c>
      <c r="F197" s="190"/>
      <c r="G197" s="189" t="s">
        <v>886</v>
      </c>
      <c r="H197" s="190" t="s">
        <v>484</v>
      </c>
      <c r="I197" s="190" t="s">
        <v>492</v>
      </c>
      <c r="J197" s="190" t="s">
        <v>481</v>
      </c>
    </row>
    <row r="198" spans="1:11" s="189" customFormat="1" x14ac:dyDescent="0.25">
      <c r="A198" s="195">
        <v>43995</v>
      </c>
      <c r="B198" s="116">
        <v>0.45833333333333331</v>
      </c>
      <c r="C198" s="193">
        <v>0.46875</v>
      </c>
      <c r="D198" s="194">
        <f t="shared" si="2"/>
        <v>15.000000000000027</v>
      </c>
      <c r="E198" s="189" t="s">
        <v>2827</v>
      </c>
      <c r="F198" s="190"/>
      <c r="G198" s="189" t="s">
        <v>2129</v>
      </c>
      <c r="H198" s="190" t="s">
        <v>484</v>
      </c>
      <c r="I198" s="190" t="s">
        <v>489</v>
      </c>
      <c r="J198" s="190" t="s">
        <v>481</v>
      </c>
    </row>
    <row r="199" spans="1:11" s="189" customFormat="1" x14ac:dyDescent="0.25">
      <c r="A199" s="195">
        <v>43995</v>
      </c>
      <c r="B199" s="116">
        <v>0.4375</v>
      </c>
      <c r="C199" s="193">
        <v>0.44791666666666669</v>
      </c>
      <c r="D199" s="194">
        <f t="shared" si="2"/>
        <v>15.000000000000027</v>
      </c>
      <c r="E199" s="189" t="s">
        <v>2828</v>
      </c>
      <c r="F199" s="190"/>
      <c r="G199" s="189" t="s">
        <v>886</v>
      </c>
      <c r="H199" s="190" t="s">
        <v>479</v>
      </c>
      <c r="I199" s="190" t="s">
        <v>492</v>
      </c>
      <c r="J199" s="190" t="s">
        <v>481</v>
      </c>
    </row>
    <row r="200" spans="1:11" s="189" customFormat="1" x14ac:dyDescent="0.25">
      <c r="A200" s="195">
        <v>43995</v>
      </c>
      <c r="B200" s="116">
        <v>0.57291666666666663</v>
      </c>
      <c r="C200" s="193">
        <v>0.58333333333333337</v>
      </c>
      <c r="D200" s="194">
        <f t="shared" si="2"/>
        <v>15.000000000000107</v>
      </c>
      <c r="E200" s="189" t="s">
        <v>2829</v>
      </c>
      <c r="F200" s="190"/>
      <c r="G200" s="189" t="s">
        <v>2019</v>
      </c>
      <c r="H200" s="190" t="s">
        <v>484</v>
      </c>
      <c r="I200" s="190" t="s">
        <v>492</v>
      </c>
      <c r="J200" s="190" t="s">
        <v>481</v>
      </c>
    </row>
    <row r="201" spans="1:11" s="189" customFormat="1" x14ac:dyDescent="0.25">
      <c r="A201" s="195">
        <v>43995</v>
      </c>
      <c r="B201" s="116">
        <v>0.39583333333333331</v>
      </c>
      <c r="C201" s="193">
        <v>0.5625</v>
      </c>
      <c r="D201" s="194">
        <f t="shared" si="2"/>
        <v>240</v>
      </c>
      <c r="E201" s="189" t="s">
        <v>2830</v>
      </c>
      <c r="F201" s="190"/>
      <c r="G201" s="189" t="s">
        <v>1275</v>
      </c>
      <c r="H201" s="190" t="s">
        <v>484</v>
      </c>
      <c r="I201" s="190" t="s">
        <v>489</v>
      </c>
      <c r="J201" s="190" t="s">
        <v>481</v>
      </c>
    </row>
    <row r="202" spans="1:11" s="189" customFormat="1" x14ac:dyDescent="0.25">
      <c r="A202" s="195">
        <v>43995</v>
      </c>
      <c r="B202" s="116">
        <v>0.27083333333333331</v>
      </c>
      <c r="C202" s="193">
        <v>0.4375</v>
      </c>
      <c r="D202" s="194">
        <f t="shared" si="2"/>
        <v>240</v>
      </c>
      <c r="E202" s="189" t="s">
        <v>2562</v>
      </c>
      <c r="F202" s="190"/>
      <c r="G202" s="189" t="s">
        <v>1037</v>
      </c>
      <c r="H202" s="190"/>
      <c r="I202" s="190"/>
      <c r="J202" s="190"/>
      <c r="K202" s="189" t="s">
        <v>2563</v>
      </c>
    </row>
    <row r="203" spans="1:11" s="189" customFormat="1" x14ac:dyDescent="0.25">
      <c r="A203" s="195">
        <v>43995</v>
      </c>
      <c r="B203" s="116">
        <v>0.41666666666666669</v>
      </c>
      <c r="C203" s="193">
        <v>0.45833333333333331</v>
      </c>
      <c r="D203" s="194">
        <f t="shared" si="2"/>
        <v>59.999999999999943</v>
      </c>
      <c r="E203" s="189" t="s">
        <v>2831</v>
      </c>
      <c r="F203" s="190"/>
      <c r="G203" s="189" t="s">
        <v>1916</v>
      </c>
      <c r="H203" s="190" t="s">
        <v>498</v>
      </c>
      <c r="I203" s="190" t="s">
        <v>498</v>
      </c>
      <c r="J203" s="190" t="s">
        <v>481</v>
      </c>
    </row>
    <row r="204" spans="1:11" s="189" customFormat="1" x14ac:dyDescent="0.25">
      <c r="A204" s="195">
        <v>43995</v>
      </c>
      <c r="B204" s="116">
        <v>0.35416666666666669</v>
      </c>
      <c r="C204" s="193">
        <v>0.38194444444444442</v>
      </c>
      <c r="D204" s="194">
        <f t="shared" si="2"/>
        <v>39.999999999999936</v>
      </c>
      <c r="E204" s="189" t="s">
        <v>2832</v>
      </c>
      <c r="F204" s="190">
        <v>1</v>
      </c>
      <c r="G204" s="189" t="s">
        <v>2833</v>
      </c>
      <c r="H204" s="190"/>
      <c r="I204" s="190"/>
      <c r="J204" s="190"/>
    </row>
    <row r="205" spans="1:11" s="189" customFormat="1" x14ac:dyDescent="0.25">
      <c r="A205" s="195">
        <v>43995</v>
      </c>
      <c r="B205" s="116">
        <v>0.38541666666666669</v>
      </c>
      <c r="C205" s="193">
        <v>0.45833333333333331</v>
      </c>
      <c r="D205" s="194">
        <f t="shared" si="2"/>
        <v>104.99999999999994</v>
      </c>
      <c r="E205" s="189" t="s">
        <v>2834</v>
      </c>
      <c r="F205" s="190">
        <v>1</v>
      </c>
      <c r="G205" s="189" t="s">
        <v>941</v>
      </c>
      <c r="H205" s="190"/>
      <c r="I205" s="190"/>
      <c r="J205" s="190"/>
    </row>
    <row r="206" spans="1:11" s="189" customFormat="1" x14ac:dyDescent="0.25">
      <c r="A206" s="195">
        <v>43995</v>
      </c>
      <c r="B206" s="116">
        <v>0.33333333333333331</v>
      </c>
      <c r="C206" s="193">
        <v>0.33333333333333331</v>
      </c>
      <c r="D206" s="194" t="s">
        <v>2835</v>
      </c>
      <c r="E206" s="189" t="s">
        <v>2814</v>
      </c>
      <c r="F206" s="190"/>
      <c r="H206" s="190" t="s">
        <v>507</v>
      </c>
      <c r="I206" s="190" t="s">
        <v>633</v>
      </c>
      <c r="J206" s="190" t="s">
        <v>427</v>
      </c>
    </row>
    <row r="207" spans="1:11" s="189" customFormat="1" x14ac:dyDescent="0.25">
      <c r="A207" s="195">
        <v>43995</v>
      </c>
      <c r="B207" s="116">
        <v>0.52083333333333337</v>
      </c>
      <c r="C207" s="193">
        <v>0.55208333333333337</v>
      </c>
      <c r="D207" s="194">
        <f t="shared" si="2"/>
        <v>45</v>
      </c>
      <c r="E207" s="189" t="s">
        <v>2836</v>
      </c>
      <c r="F207" s="190"/>
      <c r="G207" s="189" t="s">
        <v>941</v>
      </c>
      <c r="H207" s="190" t="s">
        <v>507</v>
      </c>
      <c r="I207" s="190" t="s">
        <v>570</v>
      </c>
      <c r="J207" s="190" t="s">
        <v>481</v>
      </c>
    </row>
    <row r="208" spans="1:11" s="189" customFormat="1" x14ac:dyDescent="0.25">
      <c r="A208" s="195">
        <v>43995</v>
      </c>
      <c r="B208" s="116">
        <v>0.46527777777777773</v>
      </c>
      <c r="C208" s="193">
        <v>0.47222222222222227</v>
      </c>
      <c r="D208" s="194">
        <f t="shared" si="2"/>
        <v>10.000000000000124</v>
      </c>
      <c r="E208" s="189" t="s">
        <v>2837</v>
      </c>
      <c r="F208" s="190"/>
      <c r="G208" s="189" t="s">
        <v>596</v>
      </c>
      <c r="H208" s="190"/>
      <c r="I208" s="190"/>
      <c r="J208" s="190"/>
    </row>
    <row r="209" spans="1:11" s="189" customFormat="1" x14ac:dyDescent="0.25">
      <c r="A209" s="195">
        <v>43995</v>
      </c>
      <c r="B209" s="116">
        <v>0.45833333333333331</v>
      </c>
      <c r="C209" s="193">
        <v>0.52083333333333337</v>
      </c>
      <c r="D209" s="194">
        <f>(IF(C209&gt;B209, C209-B209, 1-B209+C209))*24*60</f>
        <v>90.000000000000085</v>
      </c>
      <c r="E209" s="189" t="s">
        <v>2838</v>
      </c>
      <c r="F209" s="190"/>
      <c r="G209" s="189" t="s">
        <v>1327</v>
      </c>
      <c r="H209" s="190" t="s">
        <v>498</v>
      </c>
      <c r="I209" s="190" t="s">
        <v>498</v>
      </c>
      <c r="J209" s="190" t="s">
        <v>481</v>
      </c>
    </row>
    <row r="210" spans="1:11" s="189" customFormat="1" x14ac:dyDescent="0.25">
      <c r="A210" s="195">
        <v>43995</v>
      </c>
      <c r="B210" s="116">
        <v>0.26041666666666669</v>
      </c>
      <c r="C210" s="193">
        <v>0.33333333333333331</v>
      </c>
      <c r="D210" s="194">
        <f>(IF(C210&gt;B210, C210-B210, 1-B210+C210))*24*60</f>
        <v>104.99999999999994</v>
      </c>
      <c r="E210" s="189" t="s">
        <v>2839</v>
      </c>
      <c r="F210" s="190"/>
      <c r="G210" s="189" t="s">
        <v>640</v>
      </c>
      <c r="H210" s="190" t="s">
        <v>498</v>
      </c>
      <c r="I210" s="190" t="s">
        <v>498</v>
      </c>
      <c r="J210" s="190" t="s">
        <v>481</v>
      </c>
    </row>
    <row r="211" spans="1:11" s="189" customFormat="1" x14ac:dyDescent="0.25">
      <c r="A211" s="195">
        <v>43995</v>
      </c>
      <c r="B211" s="116">
        <v>0.94791666666666663</v>
      </c>
      <c r="C211" s="193">
        <v>2.0833333333333332E-2</v>
      </c>
      <c r="D211" s="194">
        <f t="shared" si="2"/>
        <v>105.00000000000006</v>
      </c>
      <c r="E211" s="189" t="s">
        <v>2840</v>
      </c>
      <c r="F211" s="190"/>
      <c r="G211" s="189" t="s">
        <v>2822</v>
      </c>
      <c r="H211" s="190" t="s">
        <v>556</v>
      </c>
      <c r="I211" s="190" t="s">
        <v>489</v>
      </c>
      <c r="J211" s="190" t="s">
        <v>481</v>
      </c>
    </row>
    <row r="212" spans="1:11" s="189" customFormat="1" x14ac:dyDescent="0.25">
      <c r="A212" s="195">
        <v>43995</v>
      </c>
      <c r="B212" s="116">
        <v>0.91666666666666663</v>
      </c>
      <c r="C212" s="193">
        <v>3.125E-2</v>
      </c>
      <c r="D212" s="194">
        <f t="shared" si="2"/>
        <v>165.00000000000006</v>
      </c>
      <c r="E212" s="189" t="s">
        <v>2841</v>
      </c>
      <c r="F212" s="190"/>
      <c r="G212" s="189" t="s">
        <v>2822</v>
      </c>
      <c r="H212" s="190" t="s">
        <v>507</v>
      </c>
      <c r="I212" s="190" t="s">
        <v>570</v>
      </c>
      <c r="J212" s="190" t="s">
        <v>481</v>
      </c>
    </row>
    <row r="213" spans="1:11" s="189" customFormat="1" x14ac:dyDescent="0.25">
      <c r="A213" s="195">
        <v>43995</v>
      </c>
      <c r="B213" s="116">
        <v>5.2083333333333336E-2</v>
      </c>
      <c r="C213" s="193">
        <v>6.25E-2</v>
      </c>
      <c r="D213" s="194">
        <f t="shared" si="2"/>
        <v>14.999999999999996</v>
      </c>
      <c r="E213" s="189" t="s">
        <v>2842</v>
      </c>
      <c r="F213" s="190"/>
      <c r="G213" s="189" t="s">
        <v>530</v>
      </c>
      <c r="H213" s="190" t="s">
        <v>507</v>
      </c>
      <c r="I213" s="190" t="s">
        <v>527</v>
      </c>
      <c r="J213" s="190" t="s">
        <v>481</v>
      </c>
    </row>
    <row r="214" spans="1:11" s="189" customFormat="1" x14ac:dyDescent="0.25">
      <c r="A214" s="195">
        <v>43996</v>
      </c>
      <c r="B214" s="116">
        <v>0.30555555555555552</v>
      </c>
      <c r="C214" s="193">
        <v>0.32291666666666669</v>
      </c>
      <c r="D214" s="194">
        <f t="shared" si="2"/>
        <v>25.000000000000071</v>
      </c>
      <c r="E214" s="189" t="s">
        <v>2843</v>
      </c>
      <c r="F214" s="190"/>
      <c r="G214" s="189" t="s">
        <v>1215</v>
      </c>
      <c r="H214" s="190" t="s">
        <v>484</v>
      </c>
      <c r="I214" s="190" t="s">
        <v>492</v>
      </c>
      <c r="J214" s="190" t="s">
        <v>481</v>
      </c>
    </row>
    <row r="215" spans="1:11" s="189" customFormat="1" x14ac:dyDescent="0.25">
      <c r="A215" s="195">
        <v>43996</v>
      </c>
      <c r="B215" s="116">
        <v>0.375</v>
      </c>
      <c r="C215" s="193">
        <v>0.45833333333333331</v>
      </c>
      <c r="D215" s="194">
        <f t="shared" si="2"/>
        <v>119.99999999999997</v>
      </c>
      <c r="E215" s="189" t="s">
        <v>2844</v>
      </c>
      <c r="F215" s="190"/>
      <c r="G215" s="189" t="s">
        <v>2845</v>
      </c>
      <c r="H215" s="190"/>
      <c r="I215" s="190"/>
      <c r="J215" s="190"/>
    </row>
    <row r="216" spans="1:11" s="189" customFormat="1" x14ac:dyDescent="0.25">
      <c r="A216" s="195">
        <v>43996</v>
      </c>
      <c r="B216" s="116">
        <v>0.48958333333333331</v>
      </c>
      <c r="C216" s="193">
        <v>0.50347222222222221</v>
      </c>
      <c r="D216" s="194">
        <f t="shared" si="2"/>
        <v>20.000000000000007</v>
      </c>
      <c r="E216" s="189" t="s">
        <v>2846</v>
      </c>
      <c r="F216" s="190"/>
      <c r="G216" s="189" t="s">
        <v>886</v>
      </c>
      <c r="H216" s="190"/>
      <c r="I216" s="190"/>
      <c r="J216" s="190"/>
    </row>
    <row r="217" spans="1:11" s="189" customFormat="1" x14ac:dyDescent="0.25">
      <c r="A217" s="195">
        <v>43996</v>
      </c>
      <c r="B217" s="116">
        <v>0.26041666666666669</v>
      </c>
      <c r="C217" s="193">
        <v>0.73958333333333337</v>
      </c>
      <c r="D217" s="194">
        <f t="shared" si="2"/>
        <v>690</v>
      </c>
      <c r="E217" s="189" t="s">
        <v>2755</v>
      </c>
      <c r="F217" s="190"/>
      <c r="G217" s="189" t="s">
        <v>1037</v>
      </c>
      <c r="H217" s="190"/>
      <c r="I217" s="190"/>
      <c r="J217" s="190"/>
      <c r="K217" s="189" t="s">
        <v>2563</v>
      </c>
    </row>
    <row r="218" spans="1:11" s="189" customFormat="1" x14ac:dyDescent="0.25">
      <c r="A218" s="195">
        <v>43996</v>
      </c>
      <c r="B218" s="116">
        <v>0.60416666666666663</v>
      </c>
      <c r="C218" s="193">
        <v>0.6875</v>
      </c>
      <c r="D218" s="194">
        <f t="shared" si="2"/>
        <v>120.00000000000006</v>
      </c>
      <c r="E218" s="189" t="s">
        <v>2847</v>
      </c>
      <c r="F218" s="190"/>
      <c r="G218" s="189" t="s">
        <v>533</v>
      </c>
      <c r="H218" s="190" t="s">
        <v>513</v>
      </c>
      <c r="I218" s="190" t="s">
        <v>514</v>
      </c>
      <c r="J218" s="190" t="s">
        <v>427</v>
      </c>
    </row>
    <row r="219" spans="1:11" s="189" customFormat="1" x14ac:dyDescent="0.25">
      <c r="A219" s="195">
        <v>43996</v>
      </c>
      <c r="B219" s="116">
        <v>0.35416666666666669</v>
      </c>
      <c r="C219" s="193">
        <v>0.37847222222222227</v>
      </c>
      <c r="D219" s="194">
        <f t="shared" si="2"/>
        <v>35.000000000000036</v>
      </c>
      <c r="E219" s="189" t="s">
        <v>2848</v>
      </c>
      <c r="F219" s="190"/>
      <c r="G219" s="189" t="s">
        <v>941</v>
      </c>
      <c r="H219" s="190" t="s">
        <v>498</v>
      </c>
      <c r="I219" s="190" t="s">
        <v>498</v>
      </c>
      <c r="J219" s="190" t="s">
        <v>481</v>
      </c>
    </row>
    <row r="220" spans="1:11" s="189" customFormat="1" x14ac:dyDescent="0.25">
      <c r="A220" s="195">
        <v>43996</v>
      </c>
      <c r="B220" s="116">
        <v>0.27083333333333331</v>
      </c>
      <c r="C220" s="193">
        <v>0.33333333333333331</v>
      </c>
      <c r="D220" s="194">
        <f t="shared" si="2"/>
        <v>90</v>
      </c>
      <c r="E220" s="189" t="s">
        <v>2849</v>
      </c>
      <c r="F220" s="190"/>
      <c r="G220" s="189" t="s">
        <v>596</v>
      </c>
      <c r="H220" s="190"/>
      <c r="I220" s="190"/>
      <c r="J220" s="190"/>
    </row>
    <row r="221" spans="1:11" s="189" customFormat="1" x14ac:dyDescent="0.25">
      <c r="A221" s="195">
        <v>43996</v>
      </c>
      <c r="B221" s="116">
        <v>0.4375</v>
      </c>
      <c r="C221" s="193">
        <v>0.46875</v>
      </c>
      <c r="D221" s="194">
        <f t="shared" si="2"/>
        <v>45</v>
      </c>
      <c r="E221" s="189" t="s">
        <v>2850</v>
      </c>
      <c r="F221" s="190"/>
      <c r="G221" s="189" t="s">
        <v>941</v>
      </c>
      <c r="H221" s="190" t="s">
        <v>507</v>
      </c>
      <c r="I221" s="190" t="s">
        <v>570</v>
      </c>
      <c r="J221" s="190" t="s">
        <v>481</v>
      </c>
    </row>
    <row r="222" spans="1:11" s="189" customFormat="1" x14ac:dyDescent="0.25">
      <c r="A222" s="195">
        <v>43996</v>
      </c>
      <c r="B222" s="116">
        <v>0.33333333333333331</v>
      </c>
      <c r="C222" s="193">
        <v>0.33333333333333331</v>
      </c>
      <c r="D222" s="194" t="s">
        <v>2835</v>
      </c>
      <c r="E222" s="189" t="s">
        <v>2814</v>
      </c>
      <c r="F222" s="190"/>
      <c r="H222" s="190" t="s">
        <v>507</v>
      </c>
      <c r="I222" s="190" t="s">
        <v>633</v>
      </c>
      <c r="J222" s="190" t="s">
        <v>427</v>
      </c>
    </row>
    <row r="223" spans="1:11" s="189" customFormat="1" x14ac:dyDescent="0.25">
      <c r="A223" s="195">
        <v>43996</v>
      </c>
      <c r="B223" s="116">
        <v>0.5</v>
      </c>
      <c r="C223" s="193">
        <v>0.5625</v>
      </c>
      <c r="D223" s="194">
        <f t="shared" si="2"/>
        <v>90</v>
      </c>
      <c r="E223" s="189" t="s">
        <v>2851</v>
      </c>
      <c r="F223" s="190"/>
      <c r="G223" s="189" t="s">
        <v>941</v>
      </c>
      <c r="H223" s="190" t="s">
        <v>507</v>
      </c>
      <c r="I223" s="190" t="s">
        <v>570</v>
      </c>
      <c r="J223" s="190" t="s">
        <v>481</v>
      </c>
    </row>
    <row r="224" spans="1:11" s="189" customFormat="1" x14ac:dyDescent="0.25">
      <c r="A224" s="195">
        <v>43996</v>
      </c>
      <c r="B224" s="116">
        <v>0.3888888888888889</v>
      </c>
      <c r="C224" s="193">
        <v>0.40972222222222227</v>
      </c>
      <c r="D224" s="194">
        <f t="shared" si="2"/>
        <v>30.000000000000053</v>
      </c>
      <c r="E224" s="189" t="s">
        <v>2852</v>
      </c>
      <c r="F224" s="190"/>
      <c r="G224" s="189" t="s">
        <v>941</v>
      </c>
      <c r="H224" s="190" t="s">
        <v>498</v>
      </c>
      <c r="I224" s="190" t="s">
        <v>498</v>
      </c>
      <c r="J224" s="190" t="s">
        <v>481</v>
      </c>
    </row>
    <row r="225" spans="1:11" s="189" customFormat="1" x14ac:dyDescent="0.25">
      <c r="A225" s="195">
        <v>43996</v>
      </c>
      <c r="B225" s="116">
        <v>0.61111111111111105</v>
      </c>
      <c r="C225" s="193">
        <v>0.64583333333333337</v>
      </c>
      <c r="D225" s="194">
        <f t="shared" si="2"/>
        <v>50.000000000000142</v>
      </c>
      <c r="E225" s="189" t="s">
        <v>2853</v>
      </c>
      <c r="F225" s="190"/>
      <c r="G225" s="189" t="s">
        <v>1204</v>
      </c>
      <c r="H225" s="190" t="s">
        <v>498</v>
      </c>
      <c r="I225" s="190" t="s">
        <v>498</v>
      </c>
      <c r="J225" s="190" t="s">
        <v>481</v>
      </c>
    </row>
    <row r="226" spans="1:11" s="189" customFormat="1" x14ac:dyDescent="0.25">
      <c r="A226" s="195">
        <v>43996</v>
      </c>
      <c r="B226" s="116">
        <v>0.76388888888888884</v>
      </c>
      <c r="C226" s="193">
        <v>0.78472222222222221</v>
      </c>
      <c r="D226" s="194">
        <f t="shared" si="2"/>
        <v>30.000000000000053</v>
      </c>
      <c r="E226" s="189" t="s">
        <v>675</v>
      </c>
      <c r="F226" s="190"/>
      <c r="G226" s="189" t="s">
        <v>2822</v>
      </c>
      <c r="H226" s="190" t="s">
        <v>513</v>
      </c>
      <c r="I226" s="190" t="s">
        <v>519</v>
      </c>
      <c r="J226" s="190" t="s">
        <v>481</v>
      </c>
    </row>
    <row r="227" spans="1:11" s="189" customFormat="1" x14ac:dyDescent="0.25">
      <c r="A227" s="195">
        <v>43996</v>
      </c>
      <c r="B227" s="116">
        <v>0.79166666666666663</v>
      </c>
      <c r="C227" s="193">
        <v>0.80555555555555547</v>
      </c>
      <c r="D227" s="194">
        <f t="shared" si="2"/>
        <v>19.999999999999929</v>
      </c>
      <c r="E227" s="189" t="s">
        <v>2854</v>
      </c>
      <c r="F227" s="190"/>
      <c r="G227" s="189" t="s">
        <v>2822</v>
      </c>
      <c r="H227" s="190" t="s">
        <v>484</v>
      </c>
      <c r="I227" s="190" t="s">
        <v>480</v>
      </c>
      <c r="J227" s="190" t="s">
        <v>481</v>
      </c>
    </row>
    <row r="228" spans="1:11" s="189" customFormat="1" x14ac:dyDescent="0.25">
      <c r="A228" s="195">
        <v>43996</v>
      </c>
      <c r="B228" s="116">
        <v>0.8125</v>
      </c>
      <c r="C228" s="193">
        <v>0.83333333333333337</v>
      </c>
      <c r="D228" s="194">
        <f t="shared" si="2"/>
        <v>30.000000000000053</v>
      </c>
      <c r="E228" s="189" t="s">
        <v>2855</v>
      </c>
      <c r="F228" s="190"/>
      <c r="G228" s="189" t="s">
        <v>2822</v>
      </c>
      <c r="H228" s="190" t="s">
        <v>513</v>
      </c>
      <c r="I228" s="190" t="s">
        <v>519</v>
      </c>
      <c r="J228" s="190" t="s">
        <v>481</v>
      </c>
    </row>
    <row r="229" spans="1:11" s="189" customFormat="1" x14ac:dyDescent="0.25">
      <c r="A229" s="195">
        <v>43996</v>
      </c>
      <c r="B229" s="116">
        <v>0.16666666666666666</v>
      </c>
      <c r="C229" s="193">
        <v>0.19791666666666666</v>
      </c>
      <c r="D229" s="194">
        <f t="shared" si="2"/>
        <v>45</v>
      </c>
      <c r="E229" s="189" t="s">
        <v>2856</v>
      </c>
      <c r="F229" s="190"/>
      <c r="G229" s="189" t="s">
        <v>2822</v>
      </c>
      <c r="H229" s="190" t="s">
        <v>507</v>
      </c>
      <c r="I229" s="190" t="s">
        <v>570</v>
      </c>
      <c r="J229" s="190" t="s">
        <v>481</v>
      </c>
    </row>
    <row r="230" spans="1:11" s="189" customFormat="1" x14ac:dyDescent="0.25">
      <c r="A230" s="195">
        <v>43997</v>
      </c>
      <c r="B230" s="116">
        <v>0.27083333333333331</v>
      </c>
      <c r="C230" s="193">
        <v>0.29166666666666669</v>
      </c>
      <c r="D230" s="194">
        <f t="shared" si="2"/>
        <v>30.000000000000053</v>
      </c>
      <c r="E230" s="189" t="s">
        <v>2857</v>
      </c>
      <c r="F230" s="190"/>
      <c r="G230" s="189" t="s">
        <v>1564</v>
      </c>
      <c r="H230" s="190" t="s">
        <v>513</v>
      </c>
      <c r="I230" s="190" t="s">
        <v>514</v>
      </c>
      <c r="J230" s="190" t="s">
        <v>481</v>
      </c>
    </row>
    <row r="231" spans="1:11" s="189" customFormat="1" x14ac:dyDescent="0.25">
      <c r="A231" s="195">
        <v>43997</v>
      </c>
      <c r="B231" s="116">
        <v>0.35416666666666669</v>
      </c>
      <c r="C231" s="193">
        <v>0.375</v>
      </c>
      <c r="D231" s="194">
        <f t="shared" si="2"/>
        <v>29.999999999999972</v>
      </c>
      <c r="E231" s="189" t="s">
        <v>2858</v>
      </c>
      <c r="F231" s="190"/>
      <c r="G231" s="189" t="s">
        <v>2859</v>
      </c>
      <c r="H231" s="190" t="s">
        <v>513</v>
      </c>
      <c r="I231" s="190" t="s">
        <v>550</v>
      </c>
      <c r="J231" s="190" t="s">
        <v>481</v>
      </c>
    </row>
    <row r="232" spans="1:11" s="189" customFormat="1" x14ac:dyDescent="0.25">
      <c r="A232" s="195">
        <v>43997</v>
      </c>
      <c r="B232" s="116">
        <v>0.3125</v>
      </c>
      <c r="C232" s="193">
        <v>0.3263888888888889</v>
      </c>
      <c r="D232" s="194">
        <f t="shared" si="2"/>
        <v>20.000000000000007</v>
      </c>
      <c r="E232" s="189" t="s">
        <v>2860</v>
      </c>
      <c r="F232" s="190">
        <v>1</v>
      </c>
      <c r="G232" s="189" t="s">
        <v>886</v>
      </c>
      <c r="H232" s="190" t="s">
        <v>484</v>
      </c>
      <c r="I232" s="190" t="s">
        <v>492</v>
      </c>
      <c r="J232" s="190" t="s">
        <v>481</v>
      </c>
    </row>
    <row r="233" spans="1:11" s="189" customFormat="1" x14ac:dyDescent="0.25">
      <c r="A233" s="195">
        <v>43997</v>
      </c>
      <c r="B233" s="116">
        <v>0.47916666666666669</v>
      </c>
      <c r="C233" s="193">
        <v>0.48958333333333331</v>
      </c>
      <c r="D233" s="194">
        <f t="shared" si="2"/>
        <v>14.999999999999947</v>
      </c>
      <c r="E233" s="189" t="s">
        <v>2861</v>
      </c>
      <c r="F233" s="190">
        <v>1</v>
      </c>
      <c r="G233" s="189" t="s">
        <v>516</v>
      </c>
      <c r="H233" s="190" t="s">
        <v>556</v>
      </c>
      <c r="I233" s="190" t="s">
        <v>492</v>
      </c>
      <c r="J233" s="190" t="s">
        <v>481</v>
      </c>
    </row>
    <row r="234" spans="1:11" s="189" customFormat="1" x14ac:dyDescent="0.25">
      <c r="A234" s="195">
        <v>43997</v>
      </c>
      <c r="B234" s="116">
        <v>0.625</v>
      </c>
      <c r="C234" s="193">
        <v>0.66666666666666663</v>
      </c>
      <c r="D234" s="194">
        <f t="shared" si="2"/>
        <v>59.999999999999943</v>
      </c>
      <c r="E234" s="189" t="s">
        <v>2635</v>
      </c>
      <c r="F234" s="190">
        <v>1</v>
      </c>
      <c r="G234" s="189" t="s">
        <v>888</v>
      </c>
      <c r="H234" s="190" t="s">
        <v>513</v>
      </c>
      <c r="I234" s="190" t="s">
        <v>519</v>
      </c>
      <c r="J234" s="190" t="s">
        <v>481</v>
      </c>
    </row>
    <row r="235" spans="1:11" s="189" customFormat="1" x14ac:dyDescent="0.25">
      <c r="A235" s="195">
        <v>43997</v>
      </c>
      <c r="B235" s="116">
        <v>0.27083333333333331</v>
      </c>
      <c r="C235" s="193">
        <v>0.72916666666666663</v>
      </c>
      <c r="D235" s="194">
        <f t="shared" si="2"/>
        <v>660</v>
      </c>
      <c r="E235" s="189" t="s">
        <v>2755</v>
      </c>
      <c r="F235" s="190"/>
      <c r="G235" s="189" t="s">
        <v>1037</v>
      </c>
      <c r="H235" s="190"/>
      <c r="I235" s="190"/>
      <c r="J235" s="190"/>
      <c r="K235" s="189" t="s">
        <v>2563</v>
      </c>
    </row>
    <row r="236" spans="1:11" s="189" customFormat="1" x14ac:dyDescent="0.25">
      <c r="A236" s="195">
        <v>43997</v>
      </c>
      <c r="B236" s="116">
        <v>0.27083333333333331</v>
      </c>
      <c r="C236" s="193">
        <v>0.33333333333333331</v>
      </c>
      <c r="D236" s="194">
        <f t="shared" si="2"/>
        <v>90</v>
      </c>
      <c r="E236" s="189" t="s">
        <v>2862</v>
      </c>
      <c r="F236" s="190"/>
      <c r="G236" s="189" t="s">
        <v>640</v>
      </c>
      <c r="H236" s="190" t="s">
        <v>498</v>
      </c>
      <c r="I236" s="190" t="s">
        <v>498</v>
      </c>
      <c r="J236" s="190" t="s">
        <v>481</v>
      </c>
    </row>
    <row r="237" spans="1:11" s="189" customFormat="1" ht="30" x14ac:dyDescent="0.25">
      <c r="A237" s="195">
        <v>43997</v>
      </c>
      <c r="B237" s="116">
        <v>0.30555555555555552</v>
      </c>
      <c r="C237" s="193">
        <v>0.3263888888888889</v>
      </c>
      <c r="D237" s="194">
        <f t="shared" si="2"/>
        <v>30.000000000000053</v>
      </c>
      <c r="E237" s="189" t="s">
        <v>2863</v>
      </c>
      <c r="F237" s="190"/>
      <c r="G237" s="189" t="s">
        <v>2440</v>
      </c>
      <c r="H237" s="190" t="s">
        <v>498</v>
      </c>
      <c r="I237" s="190" t="s">
        <v>498</v>
      </c>
      <c r="J237" s="190" t="s">
        <v>481</v>
      </c>
    </row>
    <row r="238" spans="1:11" s="189" customFormat="1" ht="30" x14ac:dyDescent="0.25">
      <c r="A238" s="195">
        <v>43997</v>
      </c>
      <c r="B238" s="116">
        <v>0.3611111111111111</v>
      </c>
      <c r="C238" s="193">
        <v>0.5625</v>
      </c>
      <c r="D238" s="194">
        <f t="shared" si="2"/>
        <v>290.00000000000006</v>
      </c>
      <c r="E238" s="189" t="s">
        <v>2864</v>
      </c>
      <c r="F238" s="190"/>
      <c r="G238" s="189" t="s">
        <v>686</v>
      </c>
      <c r="H238" s="190" t="s">
        <v>498</v>
      </c>
      <c r="I238" s="190" t="s">
        <v>504</v>
      </c>
      <c r="J238" s="190" t="s">
        <v>499</v>
      </c>
    </row>
    <row r="239" spans="1:11" s="189" customFormat="1" x14ac:dyDescent="0.25">
      <c r="A239" s="195">
        <v>43997</v>
      </c>
      <c r="B239" s="116">
        <v>0.46527777777777773</v>
      </c>
      <c r="C239" s="193">
        <v>0.47222222222222227</v>
      </c>
      <c r="D239" s="194">
        <f t="shared" si="2"/>
        <v>10.000000000000124</v>
      </c>
      <c r="E239" s="189" t="s">
        <v>1113</v>
      </c>
      <c r="F239" s="190"/>
      <c r="G239" s="189" t="s">
        <v>596</v>
      </c>
      <c r="H239" s="190" t="s">
        <v>507</v>
      </c>
      <c r="I239" s="190" t="s">
        <v>531</v>
      </c>
      <c r="J239" s="190" t="s">
        <v>481</v>
      </c>
    </row>
    <row r="240" spans="1:11" s="189" customFormat="1" x14ac:dyDescent="0.25">
      <c r="A240" s="195">
        <v>43997</v>
      </c>
      <c r="B240" s="116">
        <v>0.6875</v>
      </c>
      <c r="C240" s="193">
        <v>0.69791666666666663</v>
      </c>
      <c r="D240" s="194">
        <f t="shared" si="2"/>
        <v>14.999999999999947</v>
      </c>
      <c r="E240" s="189" t="s">
        <v>1376</v>
      </c>
      <c r="F240" s="190"/>
      <c r="G240" s="189" t="s">
        <v>625</v>
      </c>
      <c r="H240" s="190" t="s">
        <v>498</v>
      </c>
      <c r="I240" s="190" t="s">
        <v>641</v>
      </c>
      <c r="J240" s="190" t="s">
        <v>481</v>
      </c>
    </row>
    <row r="241" spans="1:11" s="189" customFormat="1" x14ac:dyDescent="0.25">
      <c r="A241" s="195">
        <v>43997</v>
      </c>
      <c r="B241" s="116">
        <v>0.33333333333333331</v>
      </c>
      <c r="C241" s="193">
        <v>0.33333333333333331</v>
      </c>
      <c r="D241" s="194" t="s">
        <v>2835</v>
      </c>
      <c r="E241" s="189" t="s">
        <v>2814</v>
      </c>
      <c r="F241" s="190"/>
      <c r="H241" s="190" t="s">
        <v>507</v>
      </c>
      <c r="I241" s="190" t="s">
        <v>633</v>
      </c>
      <c r="J241" s="190" t="s">
        <v>427</v>
      </c>
    </row>
    <row r="242" spans="1:11" s="189" customFormat="1" x14ac:dyDescent="0.25">
      <c r="A242" s="195">
        <v>43997</v>
      </c>
      <c r="B242" s="116">
        <v>0.67361111111111116</v>
      </c>
      <c r="C242" s="193">
        <v>0.68402777777777779</v>
      </c>
      <c r="D242" s="194">
        <f t="shared" si="2"/>
        <v>14.999999999999947</v>
      </c>
      <c r="E242" s="189" t="s">
        <v>1113</v>
      </c>
      <c r="F242" s="190"/>
      <c r="G242" s="189" t="s">
        <v>774</v>
      </c>
      <c r="H242" s="190" t="s">
        <v>507</v>
      </c>
      <c r="I242" s="190" t="s">
        <v>531</v>
      </c>
      <c r="J242" s="190" t="s">
        <v>481</v>
      </c>
    </row>
    <row r="243" spans="1:11" s="189" customFormat="1" x14ac:dyDescent="0.25">
      <c r="A243" s="195">
        <v>43997</v>
      </c>
      <c r="B243" s="116">
        <v>0.63541666666666663</v>
      </c>
      <c r="C243" s="193">
        <v>0.65277777777777779</v>
      </c>
      <c r="D243" s="194">
        <f t="shared" si="2"/>
        <v>25.000000000000071</v>
      </c>
      <c r="E243" s="189" t="s">
        <v>2865</v>
      </c>
      <c r="F243" s="190"/>
      <c r="G243" s="189" t="s">
        <v>686</v>
      </c>
      <c r="H243" s="190" t="s">
        <v>498</v>
      </c>
      <c r="I243" s="190" t="s">
        <v>498</v>
      </c>
      <c r="J243" s="190" t="s">
        <v>481</v>
      </c>
    </row>
    <row r="244" spans="1:11" s="189" customFormat="1" x14ac:dyDescent="0.25">
      <c r="A244" s="195">
        <v>43998</v>
      </c>
      <c r="B244" s="116">
        <v>0.29166666666666669</v>
      </c>
      <c r="C244" s="193">
        <v>0.33333333333333331</v>
      </c>
      <c r="D244" s="194">
        <f t="shared" si="2"/>
        <v>59.999999999999943</v>
      </c>
      <c r="E244" s="189" t="s">
        <v>2660</v>
      </c>
      <c r="F244" s="190"/>
      <c r="G244" s="189" t="s">
        <v>1187</v>
      </c>
      <c r="H244" s="190" t="s">
        <v>484</v>
      </c>
      <c r="I244" s="190" t="s">
        <v>480</v>
      </c>
      <c r="J244" s="190" t="s">
        <v>481</v>
      </c>
    </row>
    <row r="245" spans="1:11" s="189" customFormat="1" x14ac:dyDescent="0.25">
      <c r="A245" s="195">
        <v>43998</v>
      </c>
      <c r="B245" s="116">
        <v>0.38541666666666669</v>
      </c>
      <c r="C245" s="193">
        <v>0.40972222222222227</v>
      </c>
      <c r="D245" s="194">
        <f t="shared" si="2"/>
        <v>35.000000000000036</v>
      </c>
      <c r="E245" s="189" t="s">
        <v>2866</v>
      </c>
      <c r="F245" s="190"/>
      <c r="G245" s="189" t="s">
        <v>803</v>
      </c>
      <c r="H245" s="190" t="s">
        <v>484</v>
      </c>
      <c r="I245" s="190" t="s">
        <v>489</v>
      </c>
      <c r="J245" s="190" t="s">
        <v>481</v>
      </c>
    </row>
    <row r="246" spans="1:11" s="189" customFormat="1" x14ac:dyDescent="0.25">
      <c r="A246" s="195">
        <v>43998</v>
      </c>
      <c r="B246" s="116">
        <v>0.41666666666666669</v>
      </c>
      <c r="C246" s="193">
        <v>0.43055555555555558</v>
      </c>
      <c r="D246" s="194">
        <f t="shared" si="2"/>
        <v>20.000000000000007</v>
      </c>
      <c r="E246" s="189" t="s">
        <v>2867</v>
      </c>
      <c r="F246" s="190"/>
      <c r="G246" s="189" t="s">
        <v>886</v>
      </c>
      <c r="H246" s="190" t="s">
        <v>479</v>
      </c>
      <c r="I246" s="190" t="s">
        <v>489</v>
      </c>
      <c r="J246" s="190" t="s">
        <v>481</v>
      </c>
    </row>
    <row r="247" spans="1:11" s="189" customFormat="1" x14ac:dyDescent="0.25">
      <c r="A247" s="195">
        <v>43998</v>
      </c>
      <c r="B247" s="116">
        <v>0.45833333333333331</v>
      </c>
      <c r="C247" s="193">
        <v>0.5</v>
      </c>
      <c r="D247" s="194">
        <f t="shared" si="2"/>
        <v>60.000000000000028</v>
      </c>
      <c r="E247" s="189" t="s">
        <v>2868</v>
      </c>
      <c r="F247" s="190">
        <v>1</v>
      </c>
      <c r="G247" s="189" t="s">
        <v>2019</v>
      </c>
      <c r="H247" s="190"/>
      <c r="I247" s="190"/>
      <c r="J247" s="190"/>
    </row>
    <row r="248" spans="1:11" s="189" customFormat="1" x14ac:dyDescent="0.25">
      <c r="A248" s="195">
        <v>43998</v>
      </c>
      <c r="B248" s="116">
        <v>0.625</v>
      </c>
      <c r="C248" s="193">
        <v>0.65625</v>
      </c>
      <c r="D248" s="194">
        <f t="shared" si="2"/>
        <v>45</v>
      </c>
      <c r="E248" s="189" t="s">
        <v>2869</v>
      </c>
      <c r="F248" s="190"/>
      <c r="G248" s="189" t="s">
        <v>2129</v>
      </c>
      <c r="H248" s="190"/>
      <c r="I248" s="190"/>
      <c r="J248" s="190"/>
    </row>
    <row r="249" spans="1:11" s="189" customFormat="1" x14ac:dyDescent="0.25">
      <c r="A249" s="195">
        <v>43998</v>
      </c>
      <c r="B249" s="116">
        <v>0.51388888888888895</v>
      </c>
      <c r="C249" s="193">
        <v>0.52083333333333337</v>
      </c>
      <c r="D249" s="194">
        <f t="shared" si="2"/>
        <v>9.9999999999999645</v>
      </c>
      <c r="E249" s="189" t="s">
        <v>2870</v>
      </c>
      <c r="F249" s="190"/>
      <c r="G249" s="189" t="s">
        <v>2871</v>
      </c>
      <c r="H249" s="190" t="s">
        <v>479</v>
      </c>
      <c r="I249" s="190" t="s">
        <v>489</v>
      </c>
      <c r="J249" s="190" t="s">
        <v>481</v>
      </c>
    </row>
    <row r="250" spans="1:11" s="189" customFormat="1" x14ac:dyDescent="0.25">
      <c r="A250" s="195">
        <v>43998</v>
      </c>
      <c r="B250" s="116">
        <v>0.27083333333333331</v>
      </c>
      <c r="C250" s="193">
        <v>0.70833333333333337</v>
      </c>
      <c r="D250" s="194">
        <f t="shared" si="2"/>
        <v>630.00000000000011</v>
      </c>
      <c r="E250" s="189" t="s">
        <v>1035</v>
      </c>
      <c r="F250" s="190"/>
      <c r="G250" s="189" t="s">
        <v>1037</v>
      </c>
      <c r="H250" s="190"/>
      <c r="I250" s="190"/>
      <c r="J250" s="190"/>
      <c r="K250" s="189" t="s">
        <v>2563</v>
      </c>
    </row>
    <row r="251" spans="1:11" s="189" customFormat="1" x14ac:dyDescent="0.25">
      <c r="A251" s="195">
        <v>43998</v>
      </c>
      <c r="B251" s="116">
        <v>0.3125</v>
      </c>
      <c r="C251" s="193">
        <v>0.40972222222222227</v>
      </c>
      <c r="D251" s="194">
        <f t="shared" si="2"/>
        <v>140.00000000000006</v>
      </c>
      <c r="E251" s="189" t="s">
        <v>2872</v>
      </c>
      <c r="F251" s="190"/>
      <c r="G251" s="189" t="s">
        <v>941</v>
      </c>
      <c r="H251" s="190" t="s">
        <v>498</v>
      </c>
      <c r="I251" s="190" t="s">
        <v>541</v>
      </c>
      <c r="J251" s="190" t="s">
        <v>481</v>
      </c>
    </row>
    <row r="252" spans="1:11" s="189" customFormat="1" x14ac:dyDescent="0.25">
      <c r="A252" s="195">
        <v>43998</v>
      </c>
      <c r="B252" s="116">
        <v>0.40277777777777773</v>
      </c>
      <c r="C252" s="193">
        <v>0.4861111111111111</v>
      </c>
      <c r="D252" s="194">
        <f t="shared" si="2"/>
        <v>120.00000000000006</v>
      </c>
      <c r="E252" s="189" t="s">
        <v>2873</v>
      </c>
      <c r="F252" s="190"/>
      <c r="G252" s="189" t="s">
        <v>941</v>
      </c>
      <c r="H252" s="190" t="s">
        <v>507</v>
      </c>
      <c r="I252" s="190" t="s">
        <v>531</v>
      </c>
      <c r="J252" s="190" t="s">
        <v>427</v>
      </c>
    </row>
    <row r="253" spans="1:11" s="189" customFormat="1" x14ac:dyDescent="0.25">
      <c r="A253" s="195">
        <v>43998</v>
      </c>
      <c r="B253" s="116">
        <v>0.51041666666666663</v>
      </c>
      <c r="C253" s="193">
        <v>0.53472222222222221</v>
      </c>
      <c r="D253" s="194">
        <f t="shared" si="2"/>
        <v>35.000000000000036</v>
      </c>
      <c r="E253" s="189" t="s">
        <v>2874</v>
      </c>
      <c r="F253" s="190"/>
      <c r="G253" s="189" t="s">
        <v>625</v>
      </c>
      <c r="H253" s="190" t="s">
        <v>498</v>
      </c>
      <c r="I253" s="190" t="s">
        <v>498</v>
      </c>
      <c r="J253" s="190" t="s">
        <v>481</v>
      </c>
    </row>
    <row r="254" spans="1:11" s="189" customFormat="1" x14ac:dyDescent="0.25">
      <c r="A254" s="195">
        <v>43998</v>
      </c>
      <c r="B254" s="116">
        <v>0.54166666666666663</v>
      </c>
      <c r="C254" s="193">
        <v>0.5625</v>
      </c>
      <c r="D254" s="194">
        <f t="shared" si="2"/>
        <v>30.000000000000053</v>
      </c>
      <c r="E254" s="189" t="s">
        <v>2875</v>
      </c>
      <c r="F254" s="190"/>
      <c r="G254" s="189" t="s">
        <v>941</v>
      </c>
      <c r="H254" s="190" t="s">
        <v>498</v>
      </c>
      <c r="I254" s="190" t="s">
        <v>498</v>
      </c>
      <c r="J254" s="190" t="s">
        <v>481</v>
      </c>
    </row>
    <row r="255" spans="1:11" s="189" customFormat="1" x14ac:dyDescent="0.25">
      <c r="A255" s="195">
        <v>43998</v>
      </c>
      <c r="B255" s="116">
        <v>0.625</v>
      </c>
      <c r="C255" s="193">
        <v>0.64583333333333337</v>
      </c>
      <c r="D255" s="194">
        <f t="shared" si="2"/>
        <v>30.000000000000053</v>
      </c>
      <c r="E255" s="189" t="s">
        <v>2876</v>
      </c>
      <c r="F255" s="190"/>
      <c r="G255" s="189" t="s">
        <v>625</v>
      </c>
      <c r="H255" s="190" t="s">
        <v>498</v>
      </c>
      <c r="I255" s="190" t="s">
        <v>498</v>
      </c>
      <c r="J255" s="190" t="s">
        <v>481</v>
      </c>
    </row>
    <row r="256" spans="1:11" s="189" customFormat="1" x14ac:dyDescent="0.25">
      <c r="A256" s="195">
        <v>43998</v>
      </c>
      <c r="B256" s="116">
        <v>0.33333333333333331</v>
      </c>
      <c r="C256" s="193">
        <v>0.25</v>
      </c>
      <c r="D256" s="194" t="s">
        <v>2877</v>
      </c>
      <c r="E256" s="189" t="s">
        <v>2814</v>
      </c>
      <c r="F256" s="190"/>
      <c r="H256" s="190" t="s">
        <v>507</v>
      </c>
      <c r="I256" s="190" t="s">
        <v>633</v>
      </c>
      <c r="J256" s="190" t="s">
        <v>427</v>
      </c>
    </row>
    <row r="257" spans="1:10" s="189" customFormat="1" x14ac:dyDescent="0.25">
      <c r="A257" s="195">
        <v>43998</v>
      </c>
      <c r="B257" s="116">
        <v>0.68055555555555547</v>
      </c>
      <c r="C257" s="193">
        <v>0.69097222222222221</v>
      </c>
      <c r="D257" s="194">
        <f t="shared" si="2"/>
        <v>15.000000000000107</v>
      </c>
      <c r="E257" s="189" t="s">
        <v>2753</v>
      </c>
      <c r="F257" s="190"/>
      <c r="G257" s="189" t="s">
        <v>625</v>
      </c>
      <c r="H257" s="190" t="s">
        <v>507</v>
      </c>
      <c r="I257" s="190" t="s">
        <v>531</v>
      </c>
      <c r="J257" s="190" t="s">
        <v>481</v>
      </c>
    </row>
    <row r="258" spans="1:10" s="189" customFormat="1" x14ac:dyDescent="0.25">
      <c r="A258" s="195">
        <v>43998</v>
      </c>
      <c r="B258" s="116">
        <v>0.69791666666666663</v>
      </c>
      <c r="C258" s="193">
        <v>0.70833333333333337</v>
      </c>
      <c r="D258" s="194">
        <f t="shared" si="2"/>
        <v>15.000000000000107</v>
      </c>
      <c r="E258" s="189" t="s">
        <v>2878</v>
      </c>
      <c r="F258" s="190"/>
      <c r="G258" s="189" t="s">
        <v>625</v>
      </c>
      <c r="H258" s="190" t="s">
        <v>507</v>
      </c>
      <c r="I258" s="190" t="s">
        <v>531</v>
      </c>
      <c r="J258" s="190" t="s">
        <v>481</v>
      </c>
    </row>
    <row r="259" spans="1:10" s="189" customFormat="1" x14ac:dyDescent="0.25">
      <c r="A259" s="195">
        <v>43998</v>
      </c>
      <c r="B259" s="116">
        <v>0.875</v>
      </c>
      <c r="C259" s="193">
        <v>0.88541666666666663</v>
      </c>
      <c r="D259" s="194">
        <f t="shared" si="2"/>
        <v>14.999999999999947</v>
      </c>
      <c r="E259" s="189" t="s">
        <v>571</v>
      </c>
      <c r="F259" s="190">
        <v>1</v>
      </c>
      <c r="G259" s="189" t="s">
        <v>2822</v>
      </c>
      <c r="H259" s="190" t="s">
        <v>513</v>
      </c>
      <c r="I259" s="190" t="s">
        <v>550</v>
      </c>
      <c r="J259" s="190" t="s">
        <v>481</v>
      </c>
    </row>
    <row r="260" spans="1:10" s="189" customFormat="1" x14ac:dyDescent="0.25">
      <c r="A260" s="195">
        <v>43998</v>
      </c>
      <c r="B260" s="116">
        <v>0.88541666666666663</v>
      </c>
      <c r="C260" s="193">
        <v>0.89583333333333337</v>
      </c>
      <c r="D260" s="194">
        <f t="shared" si="2"/>
        <v>15.000000000000107</v>
      </c>
      <c r="E260" s="189" t="s">
        <v>2709</v>
      </c>
      <c r="F260" s="190">
        <v>1</v>
      </c>
      <c r="G260" s="189" t="s">
        <v>2822</v>
      </c>
      <c r="H260" s="190" t="s">
        <v>513</v>
      </c>
      <c r="I260" s="190" t="s">
        <v>550</v>
      </c>
      <c r="J260" s="190" t="s">
        <v>481</v>
      </c>
    </row>
    <row r="261" spans="1:10" s="189" customFormat="1" x14ac:dyDescent="0.25">
      <c r="A261" s="195">
        <v>43998</v>
      </c>
      <c r="B261" s="116">
        <v>0.95833333333333337</v>
      </c>
      <c r="C261" s="193">
        <v>0.97916666666666663</v>
      </c>
      <c r="D261" s="194">
        <f t="shared" si="2"/>
        <v>29.999999999999893</v>
      </c>
      <c r="E261" s="189" t="s">
        <v>2879</v>
      </c>
      <c r="F261" s="190">
        <v>1</v>
      </c>
      <c r="G261" s="189" t="s">
        <v>2822</v>
      </c>
      <c r="H261" s="190" t="s">
        <v>479</v>
      </c>
      <c r="I261" s="190" t="s">
        <v>480</v>
      </c>
      <c r="J261" s="190" t="s">
        <v>481</v>
      </c>
    </row>
    <row r="262" spans="1:10" s="189" customFormat="1" x14ac:dyDescent="0.25">
      <c r="A262" s="195">
        <v>43998</v>
      </c>
      <c r="B262" s="116">
        <v>0.97916666666666663</v>
      </c>
      <c r="C262" s="193">
        <v>0</v>
      </c>
      <c r="D262" s="194">
        <f t="shared" si="2"/>
        <v>30.000000000000053</v>
      </c>
      <c r="E262" s="189" t="s">
        <v>2880</v>
      </c>
      <c r="F262" s="190"/>
      <c r="G262" s="189" t="s">
        <v>2822</v>
      </c>
      <c r="H262" s="190" t="s">
        <v>484</v>
      </c>
      <c r="I262" s="190" t="s">
        <v>492</v>
      </c>
      <c r="J262" s="190" t="s">
        <v>481</v>
      </c>
    </row>
    <row r="263" spans="1:10" s="189" customFormat="1" x14ac:dyDescent="0.25">
      <c r="A263" s="195">
        <v>43999</v>
      </c>
      <c r="B263" s="116">
        <v>0.29166666666666669</v>
      </c>
      <c r="C263" s="193">
        <v>0.32291666666666669</v>
      </c>
      <c r="D263" s="194">
        <f t="shared" si="2"/>
        <v>45</v>
      </c>
      <c r="E263" s="189" t="s">
        <v>2881</v>
      </c>
      <c r="F263" s="190"/>
      <c r="G263" s="189" t="s">
        <v>2318</v>
      </c>
      <c r="H263" s="190" t="s">
        <v>513</v>
      </c>
      <c r="I263" s="190" t="s">
        <v>514</v>
      </c>
      <c r="J263" s="190" t="s">
        <v>427</v>
      </c>
    </row>
    <row r="264" spans="1:10" s="189" customFormat="1" x14ac:dyDescent="0.25">
      <c r="A264" s="195">
        <v>43999</v>
      </c>
      <c r="B264" s="116">
        <v>0.3611111111111111</v>
      </c>
      <c r="C264" s="193">
        <v>0.375</v>
      </c>
      <c r="D264" s="194">
        <f t="shared" si="2"/>
        <v>20.000000000000007</v>
      </c>
      <c r="E264" s="189" t="s">
        <v>2829</v>
      </c>
      <c r="F264" s="190"/>
      <c r="G264" s="189" t="s">
        <v>886</v>
      </c>
      <c r="H264" s="190" t="s">
        <v>484</v>
      </c>
      <c r="I264" s="190" t="s">
        <v>492</v>
      </c>
      <c r="J264" s="190" t="s">
        <v>481</v>
      </c>
    </row>
    <row r="265" spans="1:10" s="189" customFormat="1" x14ac:dyDescent="0.25">
      <c r="A265" s="195">
        <v>43999</v>
      </c>
      <c r="B265" s="116">
        <v>0.44097222222222227</v>
      </c>
      <c r="C265" s="193">
        <v>0.46527777777777773</v>
      </c>
      <c r="D265" s="194">
        <f t="shared" si="2"/>
        <v>34.999999999999872</v>
      </c>
      <c r="E265" s="189" t="s">
        <v>2882</v>
      </c>
      <c r="F265" s="190"/>
      <c r="G265" s="189" t="s">
        <v>999</v>
      </c>
      <c r="H265" s="190" t="s">
        <v>479</v>
      </c>
      <c r="I265" s="190" t="s">
        <v>480</v>
      </c>
      <c r="J265" s="190" t="s">
        <v>481</v>
      </c>
    </row>
    <row r="266" spans="1:10" s="189" customFormat="1" x14ac:dyDescent="0.25">
      <c r="A266" s="195">
        <v>43999</v>
      </c>
      <c r="B266" s="116">
        <v>0.47569444444444442</v>
      </c>
      <c r="C266" s="193">
        <v>0.4861111111111111</v>
      </c>
      <c r="D266" s="194">
        <f t="shared" si="2"/>
        <v>15.000000000000027</v>
      </c>
      <c r="E266" s="189" t="s">
        <v>2883</v>
      </c>
      <c r="F266" s="190"/>
      <c r="G266" s="189" t="s">
        <v>857</v>
      </c>
      <c r="H266" s="190" t="s">
        <v>479</v>
      </c>
      <c r="I266" s="190" t="s">
        <v>492</v>
      </c>
      <c r="J266" s="190" t="s">
        <v>481</v>
      </c>
    </row>
    <row r="267" spans="1:10" s="189" customFormat="1" x14ac:dyDescent="0.25">
      <c r="A267" s="195">
        <v>43999</v>
      </c>
      <c r="B267" s="116">
        <v>0.51388888888888895</v>
      </c>
      <c r="C267" s="193">
        <v>0.52083333333333337</v>
      </c>
      <c r="D267" s="194">
        <f t="shared" si="2"/>
        <v>9.9999999999999645</v>
      </c>
      <c r="E267" s="189" t="s">
        <v>2709</v>
      </c>
      <c r="F267" s="190"/>
      <c r="G267" s="189" t="s">
        <v>1275</v>
      </c>
      <c r="H267" s="190" t="s">
        <v>513</v>
      </c>
      <c r="I267" s="190" t="s">
        <v>550</v>
      </c>
      <c r="J267" s="190" t="s">
        <v>481</v>
      </c>
    </row>
    <row r="268" spans="1:10" s="189" customFormat="1" x14ac:dyDescent="0.25">
      <c r="A268" s="195">
        <v>43999</v>
      </c>
      <c r="B268" s="116">
        <v>0.3125</v>
      </c>
      <c r="C268" s="193">
        <v>0.3263888888888889</v>
      </c>
      <c r="D268" s="194">
        <f t="shared" si="2"/>
        <v>20.000000000000007</v>
      </c>
      <c r="E268" s="189" t="s">
        <v>2884</v>
      </c>
      <c r="F268" s="190"/>
      <c r="G268" s="189" t="s">
        <v>1187</v>
      </c>
      <c r="H268" s="190" t="s">
        <v>513</v>
      </c>
      <c r="I268" s="190" t="s">
        <v>550</v>
      </c>
      <c r="J268" s="190" t="s">
        <v>481</v>
      </c>
    </row>
    <row r="269" spans="1:10" s="189" customFormat="1" ht="30" x14ac:dyDescent="0.25">
      <c r="A269" s="195">
        <v>43999</v>
      </c>
      <c r="B269" s="116">
        <v>0.26041666666666669</v>
      </c>
      <c r="C269" s="193">
        <v>0.41666666666666669</v>
      </c>
      <c r="D269" s="194" t="s">
        <v>185</v>
      </c>
      <c r="E269" s="189" t="s">
        <v>2885</v>
      </c>
      <c r="F269" s="190"/>
      <c r="G269" s="189" t="s">
        <v>1337</v>
      </c>
      <c r="H269" s="190" t="s">
        <v>507</v>
      </c>
      <c r="I269" s="190" t="s">
        <v>633</v>
      </c>
      <c r="J269" s="190" t="s">
        <v>427</v>
      </c>
    </row>
    <row r="270" spans="1:10" s="189" customFormat="1" ht="30" x14ac:dyDescent="0.25">
      <c r="A270" s="195">
        <v>43999</v>
      </c>
      <c r="B270" s="116">
        <v>0.41666666666666669</v>
      </c>
      <c r="C270" s="193">
        <v>0.49652777777777773</v>
      </c>
      <c r="D270" s="194">
        <f t="shared" si="2"/>
        <v>114.99999999999991</v>
      </c>
      <c r="E270" s="189" t="s">
        <v>2886</v>
      </c>
      <c r="F270" s="190"/>
      <c r="G270" s="189" t="s">
        <v>1337</v>
      </c>
      <c r="H270" s="190" t="s">
        <v>507</v>
      </c>
      <c r="I270" s="190" t="s">
        <v>633</v>
      </c>
      <c r="J270" s="190" t="s">
        <v>481</v>
      </c>
    </row>
    <row r="271" spans="1:10" s="189" customFormat="1" x14ac:dyDescent="0.25">
      <c r="A271" s="195">
        <v>43999</v>
      </c>
      <c r="B271" s="116">
        <v>0.58333333333333337</v>
      </c>
      <c r="C271" s="193">
        <v>0.66666666666666663</v>
      </c>
      <c r="D271" s="194">
        <f t="shared" si="2"/>
        <v>119.99999999999989</v>
      </c>
      <c r="E271" s="189" t="s">
        <v>2887</v>
      </c>
      <c r="F271" s="190"/>
      <c r="G271" s="189" t="s">
        <v>1916</v>
      </c>
      <c r="H271" s="190" t="s">
        <v>498</v>
      </c>
      <c r="I271" s="190" t="s">
        <v>498</v>
      </c>
      <c r="J271" s="190" t="s">
        <v>481</v>
      </c>
    </row>
    <row r="272" spans="1:10" s="189" customFormat="1" x14ac:dyDescent="0.25">
      <c r="A272" s="195">
        <v>43999</v>
      </c>
      <c r="B272" s="116">
        <v>0.2638888888888889</v>
      </c>
      <c r="C272" s="193">
        <v>0.27430555555555552</v>
      </c>
      <c r="D272" s="194">
        <f t="shared" si="2"/>
        <v>14.999999999999947</v>
      </c>
      <c r="E272" s="189" t="s">
        <v>2878</v>
      </c>
      <c r="F272" s="190"/>
      <c r="G272" s="189" t="s">
        <v>596</v>
      </c>
      <c r="H272" s="190" t="s">
        <v>507</v>
      </c>
      <c r="I272" s="190" t="s">
        <v>531</v>
      </c>
      <c r="J272" s="190" t="s">
        <v>481</v>
      </c>
    </row>
    <row r="273" spans="1:11" s="189" customFormat="1" x14ac:dyDescent="0.25">
      <c r="A273" s="195">
        <v>43999</v>
      </c>
      <c r="B273" s="116">
        <v>0.35416666666666669</v>
      </c>
      <c r="C273" s="193">
        <v>0.375</v>
      </c>
      <c r="D273" s="194">
        <f t="shared" si="2"/>
        <v>29.999999999999972</v>
      </c>
      <c r="E273" s="189" t="s">
        <v>2888</v>
      </c>
      <c r="F273" s="190"/>
      <c r="G273" s="189" t="s">
        <v>596</v>
      </c>
      <c r="H273" s="190"/>
      <c r="I273" s="190"/>
      <c r="J273" s="190"/>
    </row>
    <row r="274" spans="1:11" s="189" customFormat="1" x14ac:dyDescent="0.25">
      <c r="A274" s="195">
        <v>43999</v>
      </c>
      <c r="B274" s="116">
        <v>0.71875</v>
      </c>
      <c r="C274" s="193">
        <v>0.72916666666666663</v>
      </c>
      <c r="D274" s="194">
        <f t="shared" si="2"/>
        <v>14.999999999999947</v>
      </c>
      <c r="E274" s="189" t="s">
        <v>2889</v>
      </c>
      <c r="F274" s="190">
        <v>1</v>
      </c>
      <c r="G274" s="189" t="s">
        <v>596</v>
      </c>
      <c r="H274" s="190" t="s">
        <v>498</v>
      </c>
      <c r="I274" s="190" t="s">
        <v>498</v>
      </c>
      <c r="J274" s="190" t="s">
        <v>481</v>
      </c>
    </row>
    <row r="275" spans="1:11" s="189" customFormat="1" x14ac:dyDescent="0.25">
      <c r="A275" s="195">
        <v>43999</v>
      </c>
      <c r="B275" s="116">
        <v>0.76388888888888884</v>
      </c>
      <c r="C275" s="193">
        <v>0.78125</v>
      </c>
      <c r="D275" s="194">
        <f t="shared" si="2"/>
        <v>25.000000000000071</v>
      </c>
      <c r="E275" s="189" t="s">
        <v>675</v>
      </c>
      <c r="F275" s="190"/>
      <c r="G275" s="189" t="s">
        <v>2822</v>
      </c>
      <c r="H275" s="190" t="s">
        <v>513</v>
      </c>
      <c r="I275" s="190" t="s">
        <v>519</v>
      </c>
      <c r="J275" s="190" t="s">
        <v>481</v>
      </c>
    </row>
    <row r="276" spans="1:11" s="189" customFormat="1" x14ac:dyDescent="0.25">
      <c r="A276" s="195">
        <v>43999</v>
      </c>
      <c r="B276" s="116">
        <v>0.78125</v>
      </c>
      <c r="C276" s="193">
        <v>0.79166666666666663</v>
      </c>
      <c r="D276" s="194">
        <f t="shared" si="2"/>
        <v>14.999999999999947</v>
      </c>
      <c r="E276" s="189" t="s">
        <v>2890</v>
      </c>
      <c r="F276" s="190">
        <v>1</v>
      </c>
      <c r="G276" s="189" t="s">
        <v>2822</v>
      </c>
      <c r="H276" s="190" t="s">
        <v>484</v>
      </c>
      <c r="I276" s="190" t="s">
        <v>492</v>
      </c>
      <c r="J276" s="190" t="s">
        <v>481</v>
      </c>
    </row>
    <row r="277" spans="1:11" s="189" customFormat="1" x14ac:dyDescent="0.25">
      <c r="A277" s="195">
        <v>43999</v>
      </c>
      <c r="B277" s="116">
        <v>0.79166666666666663</v>
      </c>
      <c r="C277" s="193">
        <v>0.80208333333333337</v>
      </c>
      <c r="D277" s="194">
        <f t="shared" si="2"/>
        <v>15.000000000000107</v>
      </c>
      <c r="E277" s="189" t="s">
        <v>2891</v>
      </c>
      <c r="F277" s="190">
        <v>1</v>
      </c>
      <c r="G277" s="189" t="s">
        <v>2822</v>
      </c>
      <c r="H277" s="190" t="s">
        <v>556</v>
      </c>
      <c r="I277" s="190" t="s">
        <v>489</v>
      </c>
      <c r="J277" s="190" t="s">
        <v>481</v>
      </c>
    </row>
    <row r="278" spans="1:11" s="189" customFormat="1" x14ac:dyDescent="0.25">
      <c r="A278" s="195">
        <v>43999</v>
      </c>
      <c r="B278" s="116">
        <v>0.91666666666666663</v>
      </c>
      <c r="C278" s="193">
        <v>0.93055555555555547</v>
      </c>
      <c r="D278" s="194">
        <f t="shared" si="2"/>
        <v>19.999999999999929</v>
      </c>
      <c r="E278" s="189" t="s">
        <v>1177</v>
      </c>
      <c r="F278" s="190">
        <v>1</v>
      </c>
      <c r="G278" s="189" t="s">
        <v>2822</v>
      </c>
      <c r="H278" s="190" t="s">
        <v>507</v>
      </c>
      <c r="I278" s="190" t="s">
        <v>633</v>
      </c>
      <c r="J278" s="190" t="s">
        <v>481</v>
      </c>
    </row>
    <row r="279" spans="1:11" s="189" customFormat="1" x14ac:dyDescent="0.25">
      <c r="A279" s="195">
        <v>43999</v>
      </c>
      <c r="B279" s="116">
        <v>0.96527777777777779</v>
      </c>
      <c r="C279" s="193">
        <v>0.97222222222222221</v>
      </c>
      <c r="D279" s="194">
        <f t="shared" si="2"/>
        <v>9.9999999999999645</v>
      </c>
      <c r="E279" s="189" t="s">
        <v>2892</v>
      </c>
      <c r="F279" s="190"/>
      <c r="G279" s="189" t="s">
        <v>2822</v>
      </c>
      <c r="H279" s="190" t="s">
        <v>513</v>
      </c>
      <c r="I279" s="190" t="s">
        <v>550</v>
      </c>
      <c r="J279" s="190" t="s">
        <v>427</v>
      </c>
    </row>
    <row r="280" spans="1:11" s="189" customFormat="1" x14ac:dyDescent="0.25">
      <c r="A280" s="195">
        <v>44000</v>
      </c>
      <c r="B280" s="116">
        <v>0.27083333333333331</v>
      </c>
      <c r="C280" s="193">
        <v>0.4375</v>
      </c>
      <c r="D280" s="194">
        <f t="shared" si="2"/>
        <v>240</v>
      </c>
      <c r="E280" s="189" t="s">
        <v>2893</v>
      </c>
      <c r="F280" s="190"/>
      <c r="G280" s="189" t="s">
        <v>2359</v>
      </c>
      <c r="H280" s="190" t="s">
        <v>498</v>
      </c>
      <c r="I280" s="190" t="s">
        <v>498</v>
      </c>
      <c r="J280" s="190" t="s">
        <v>499</v>
      </c>
    </row>
    <row r="281" spans="1:11" s="189" customFormat="1" x14ac:dyDescent="0.25">
      <c r="A281" s="195">
        <v>44000</v>
      </c>
      <c r="B281" s="116">
        <v>0.33333333333333331</v>
      </c>
      <c r="C281" s="193">
        <v>0.34722222222222227</v>
      </c>
      <c r="D281" s="194">
        <f t="shared" si="2"/>
        <v>20.000000000000089</v>
      </c>
      <c r="E281" s="189" t="s">
        <v>2894</v>
      </c>
      <c r="F281" s="190"/>
      <c r="G281" s="189" t="s">
        <v>609</v>
      </c>
      <c r="H281" s="190" t="s">
        <v>513</v>
      </c>
      <c r="I281" s="190" t="s">
        <v>550</v>
      </c>
      <c r="J281" s="190" t="s">
        <v>481</v>
      </c>
    </row>
    <row r="282" spans="1:11" s="189" customFormat="1" ht="30" x14ac:dyDescent="0.25">
      <c r="A282" s="195">
        <v>44000</v>
      </c>
      <c r="B282" s="116">
        <v>0.38194444444444442</v>
      </c>
      <c r="C282" s="193">
        <v>0.40277777777777773</v>
      </c>
      <c r="D282" s="194">
        <f t="shared" si="2"/>
        <v>29.999999999999972</v>
      </c>
      <c r="E282" s="189" t="s">
        <v>2895</v>
      </c>
      <c r="F282" s="190"/>
      <c r="G282" s="189" t="s">
        <v>609</v>
      </c>
      <c r="H282" s="190" t="s">
        <v>479</v>
      </c>
      <c r="I282" s="190" t="s">
        <v>492</v>
      </c>
      <c r="J282" s="190" t="s">
        <v>481</v>
      </c>
    </row>
    <row r="283" spans="1:11" s="189" customFormat="1" x14ac:dyDescent="0.25">
      <c r="A283" s="195">
        <v>44000</v>
      </c>
      <c r="B283" s="116">
        <v>0.35416666666666669</v>
      </c>
      <c r="C283" s="193">
        <v>0.39583333333333331</v>
      </c>
      <c r="D283" s="194">
        <f t="shared" si="2"/>
        <v>59.999999999999943</v>
      </c>
      <c r="E283" s="189" t="s">
        <v>2660</v>
      </c>
      <c r="F283" s="190"/>
      <c r="G283" s="189" t="s">
        <v>1375</v>
      </c>
      <c r="H283" s="190" t="s">
        <v>484</v>
      </c>
      <c r="I283" s="190" t="s">
        <v>480</v>
      </c>
      <c r="J283" s="190" t="s">
        <v>481</v>
      </c>
    </row>
    <row r="284" spans="1:11" s="189" customFormat="1" x14ac:dyDescent="0.25">
      <c r="A284" s="195">
        <v>44000</v>
      </c>
      <c r="B284" s="116">
        <v>0.34375</v>
      </c>
      <c r="C284" s="193">
        <v>0.35416666666666669</v>
      </c>
      <c r="D284" s="194">
        <f t="shared" si="2"/>
        <v>15.000000000000027</v>
      </c>
      <c r="E284" s="189" t="s">
        <v>2896</v>
      </c>
      <c r="F284" s="190"/>
      <c r="G284" s="189" t="s">
        <v>533</v>
      </c>
      <c r="H284" s="190" t="s">
        <v>479</v>
      </c>
      <c r="I284" s="190" t="s">
        <v>492</v>
      </c>
      <c r="J284" s="190" t="s">
        <v>481</v>
      </c>
    </row>
    <row r="285" spans="1:11" s="189" customFormat="1" x14ac:dyDescent="0.25">
      <c r="A285" s="195">
        <v>44000</v>
      </c>
      <c r="B285" s="116">
        <v>0.39583333333333331</v>
      </c>
      <c r="C285" s="193">
        <v>0.46527777777777773</v>
      </c>
      <c r="D285" s="194">
        <f t="shared" si="2"/>
        <v>99.999999999999972</v>
      </c>
      <c r="E285" s="189" t="s">
        <v>2897</v>
      </c>
      <c r="F285" s="190"/>
      <c r="G285" s="189" t="s">
        <v>857</v>
      </c>
      <c r="H285" s="190" t="s">
        <v>495</v>
      </c>
      <c r="I285" s="190" t="s">
        <v>489</v>
      </c>
      <c r="J285" s="190" t="s">
        <v>481</v>
      </c>
    </row>
    <row r="286" spans="1:11" s="189" customFormat="1" x14ac:dyDescent="0.25">
      <c r="A286" s="195">
        <v>44000</v>
      </c>
      <c r="B286" s="116">
        <v>0.44791666666666669</v>
      </c>
      <c r="C286" s="193">
        <v>0.47916666666666669</v>
      </c>
      <c r="D286" s="194">
        <f t="shared" si="2"/>
        <v>45</v>
      </c>
      <c r="E286" s="189" t="s">
        <v>2898</v>
      </c>
      <c r="F286" s="190"/>
      <c r="G286" s="189" t="s">
        <v>1275</v>
      </c>
      <c r="H286" s="190" t="s">
        <v>479</v>
      </c>
      <c r="I286" s="190" t="s">
        <v>489</v>
      </c>
      <c r="J286" s="190" t="s">
        <v>481</v>
      </c>
    </row>
    <row r="287" spans="1:11" s="189" customFormat="1" x14ac:dyDescent="0.25">
      <c r="A287" s="195">
        <v>44000</v>
      </c>
      <c r="B287" s="116">
        <v>0.27083333333333331</v>
      </c>
      <c r="C287" s="193">
        <v>0.71875</v>
      </c>
      <c r="D287" s="194">
        <f t="shared" si="2"/>
        <v>645</v>
      </c>
      <c r="E287" s="189" t="s">
        <v>2755</v>
      </c>
      <c r="F287" s="190"/>
      <c r="G287" s="189" t="s">
        <v>1037</v>
      </c>
      <c r="H287" s="190"/>
      <c r="I287" s="190"/>
      <c r="J287" s="190"/>
      <c r="K287" s="189" t="s">
        <v>2563</v>
      </c>
    </row>
    <row r="288" spans="1:11" s="189" customFormat="1" x14ac:dyDescent="0.25">
      <c r="A288" s="195">
        <v>44000</v>
      </c>
      <c r="B288" s="116">
        <v>0.3125</v>
      </c>
      <c r="C288" s="193">
        <v>0.3263888888888889</v>
      </c>
      <c r="D288" s="194">
        <f t="shared" si="2"/>
        <v>20.000000000000007</v>
      </c>
      <c r="E288" s="189" t="s">
        <v>2899</v>
      </c>
      <c r="F288" s="190">
        <v>1</v>
      </c>
      <c r="G288" s="189" t="s">
        <v>1476</v>
      </c>
      <c r="H288" s="190" t="s">
        <v>498</v>
      </c>
      <c r="I288" s="190" t="s">
        <v>498</v>
      </c>
      <c r="J288" s="190" t="s">
        <v>481</v>
      </c>
    </row>
    <row r="289" spans="1:10" s="189" customFormat="1" x14ac:dyDescent="0.25">
      <c r="A289" s="195">
        <v>44000</v>
      </c>
      <c r="B289" s="116">
        <v>0.41666666666666669</v>
      </c>
      <c r="C289" s="193">
        <v>0.45833333333333331</v>
      </c>
      <c r="D289" s="194">
        <f t="shared" si="2"/>
        <v>59.999999999999943</v>
      </c>
      <c r="E289" s="189" t="s">
        <v>726</v>
      </c>
      <c r="F289" s="190">
        <v>1</v>
      </c>
      <c r="G289" s="189" t="s">
        <v>596</v>
      </c>
      <c r="H289" s="190" t="s">
        <v>498</v>
      </c>
      <c r="I289" s="190" t="s">
        <v>498</v>
      </c>
      <c r="J289" s="190" t="s">
        <v>481</v>
      </c>
    </row>
    <row r="290" spans="1:10" s="189" customFormat="1" x14ac:dyDescent="0.25">
      <c r="A290" s="195">
        <v>44000</v>
      </c>
      <c r="B290" s="116">
        <v>0.36805555555555558</v>
      </c>
      <c r="C290" s="193">
        <v>0.39583333333333331</v>
      </c>
      <c r="D290" s="194">
        <f t="shared" si="2"/>
        <v>39.999999999999936</v>
      </c>
      <c r="E290" s="189" t="s">
        <v>2900</v>
      </c>
      <c r="F290" s="190"/>
      <c r="G290" s="189" t="s">
        <v>565</v>
      </c>
      <c r="H290" s="190" t="s">
        <v>498</v>
      </c>
      <c r="I290" s="190" t="s">
        <v>498</v>
      </c>
      <c r="J290" s="190" t="s">
        <v>481</v>
      </c>
    </row>
    <row r="291" spans="1:10" s="189" customFormat="1" x14ac:dyDescent="0.25">
      <c r="A291" s="195">
        <v>44000</v>
      </c>
      <c r="B291" s="116">
        <v>0.625</v>
      </c>
      <c r="C291" s="193">
        <v>0.66666666666666663</v>
      </c>
      <c r="D291" s="194">
        <f t="shared" si="2"/>
        <v>59.999999999999943</v>
      </c>
      <c r="E291" s="189" t="s">
        <v>722</v>
      </c>
      <c r="F291" s="190">
        <v>1</v>
      </c>
      <c r="G291" s="189" t="s">
        <v>720</v>
      </c>
      <c r="H291" s="190" t="s">
        <v>498</v>
      </c>
      <c r="I291" s="190" t="s">
        <v>498</v>
      </c>
      <c r="J291" s="190" t="s">
        <v>481</v>
      </c>
    </row>
    <row r="292" spans="1:10" s="189" customFormat="1" x14ac:dyDescent="0.25">
      <c r="A292" s="195">
        <v>44000</v>
      </c>
      <c r="B292" s="116">
        <v>0.66666666666666663</v>
      </c>
      <c r="C292" s="193">
        <v>0.6875</v>
      </c>
      <c r="D292" s="194">
        <f t="shared" si="2"/>
        <v>30.000000000000053</v>
      </c>
      <c r="E292" s="189" t="s">
        <v>2901</v>
      </c>
      <c r="F292" s="190"/>
      <c r="G292" s="189" t="s">
        <v>720</v>
      </c>
      <c r="H292" s="190" t="s">
        <v>498</v>
      </c>
      <c r="I292" s="190" t="s">
        <v>498</v>
      </c>
      <c r="J292" s="190" t="s">
        <v>481</v>
      </c>
    </row>
    <row r="293" spans="1:10" s="189" customFormat="1" x14ac:dyDescent="0.25">
      <c r="A293" s="195">
        <v>44000</v>
      </c>
      <c r="B293" s="116">
        <v>0.8125</v>
      </c>
      <c r="C293" s="193">
        <v>0.82291666666666663</v>
      </c>
      <c r="D293" s="194">
        <f t="shared" si="2"/>
        <v>14.999999999999947</v>
      </c>
      <c r="E293" s="189" t="s">
        <v>2902</v>
      </c>
      <c r="F293" s="190"/>
      <c r="G293" s="189" t="s">
        <v>2822</v>
      </c>
      <c r="H293" s="190" t="s">
        <v>513</v>
      </c>
      <c r="I293" s="190" t="s">
        <v>519</v>
      </c>
      <c r="J293" s="190" t="s">
        <v>481</v>
      </c>
    </row>
    <row r="294" spans="1:10" s="189" customFormat="1" x14ac:dyDescent="0.25">
      <c r="A294" s="195">
        <v>44000</v>
      </c>
      <c r="B294" s="116">
        <v>0.82291666666666663</v>
      </c>
      <c r="C294" s="193">
        <v>0.83333333333333337</v>
      </c>
      <c r="D294" s="194">
        <f t="shared" si="2"/>
        <v>15.000000000000107</v>
      </c>
      <c r="E294" s="189" t="s">
        <v>2860</v>
      </c>
      <c r="F294" s="190">
        <v>1</v>
      </c>
      <c r="G294" s="189" t="s">
        <v>2822</v>
      </c>
      <c r="H294" s="190" t="s">
        <v>484</v>
      </c>
      <c r="I294" s="190" t="s">
        <v>492</v>
      </c>
      <c r="J294" s="190" t="s">
        <v>481</v>
      </c>
    </row>
    <row r="295" spans="1:10" s="189" customFormat="1" x14ac:dyDescent="0.25">
      <c r="A295" s="195">
        <v>44000</v>
      </c>
      <c r="B295" s="116">
        <v>0.97569444444444453</v>
      </c>
      <c r="C295" s="193">
        <v>0.98263888888888884</v>
      </c>
      <c r="D295" s="194">
        <f t="shared" si="2"/>
        <v>9.9999999999998046</v>
      </c>
      <c r="E295" s="189" t="s">
        <v>1235</v>
      </c>
      <c r="F295" s="190"/>
      <c r="G295" s="189" t="s">
        <v>2822</v>
      </c>
      <c r="H295" s="190" t="s">
        <v>513</v>
      </c>
      <c r="I295" s="190" t="s">
        <v>711</v>
      </c>
      <c r="J295" s="190" t="s">
        <v>481</v>
      </c>
    </row>
    <row r="296" spans="1:10" s="189" customFormat="1" ht="30" x14ac:dyDescent="0.25">
      <c r="A296" s="195">
        <v>44001</v>
      </c>
      <c r="B296" s="116">
        <v>0.27083333333333331</v>
      </c>
      <c r="C296" s="193">
        <v>0.5</v>
      </c>
      <c r="D296" s="194">
        <f t="shared" si="2"/>
        <v>330</v>
      </c>
      <c r="E296" s="189" t="s">
        <v>2903</v>
      </c>
      <c r="F296" s="190"/>
      <c r="G296" s="189" t="s">
        <v>2904</v>
      </c>
      <c r="H296" s="190" t="s">
        <v>556</v>
      </c>
      <c r="I296" s="190" t="s">
        <v>489</v>
      </c>
      <c r="J296" s="190" t="s">
        <v>481</v>
      </c>
    </row>
    <row r="297" spans="1:10" s="189" customFormat="1" x14ac:dyDescent="0.25">
      <c r="A297" s="195">
        <v>44001</v>
      </c>
      <c r="B297" s="116">
        <v>0.35416666666666669</v>
      </c>
      <c r="C297" s="193">
        <v>0.4375</v>
      </c>
      <c r="D297" s="194">
        <f t="shared" si="2"/>
        <v>119.99999999999997</v>
      </c>
      <c r="E297" s="189" t="s">
        <v>2905</v>
      </c>
      <c r="F297" s="190"/>
      <c r="G297" s="189" t="s">
        <v>2906</v>
      </c>
      <c r="H297" s="190" t="s">
        <v>556</v>
      </c>
      <c r="I297" s="190" t="s">
        <v>489</v>
      </c>
      <c r="J297" s="190" t="s">
        <v>481</v>
      </c>
    </row>
    <row r="298" spans="1:10" s="189" customFormat="1" x14ac:dyDescent="0.25">
      <c r="A298" s="195">
        <v>44001</v>
      </c>
      <c r="B298" s="116">
        <v>0.47916666666666669</v>
      </c>
      <c r="C298" s="193">
        <v>0.51388888888888895</v>
      </c>
      <c r="D298" s="194">
        <f t="shared" si="2"/>
        <v>50.000000000000064</v>
      </c>
      <c r="E298" s="189" t="s">
        <v>2907</v>
      </c>
      <c r="F298" s="190"/>
      <c r="G298" s="189" t="s">
        <v>740</v>
      </c>
      <c r="H298" s="190" t="s">
        <v>484</v>
      </c>
      <c r="I298" s="190" t="s">
        <v>489</v>
      </c>
      <c r="J298" s="190" t="s">
        <v>481</v>
      </c>
    </row>
    <row r="299" spans="1:10" s="189" customFormat="1" ht="30" x14ac:dyDescent="0.25">
      <c r="A299" s="195">
        <v>44001</v>
      </c>
      <c r="B299" s="116">
        <v>0.54166666666666663</v>
      </c>
      <c r="C299" s="193">
        <v>0.64583333333333337</v>
      </c>
      <c r="D299" s="194">
        <f t="shared" si="2"/>
        <v>150.00000000000011</v>
      </c>
      <c r="E299" s="189" t="s">
        <v>2908</v>
      </c>
      <c r="F299" s="190"/>
      <c r="G299" s="189" t="s">
        <v>2909</v>
      </c>
      <c r="H299" s="190" t="s">
        <v>479</v>
      </c>
      <c r="I299" s="190" t="s">
        <v>489</v>
      </c>
      <c r="J299" s="190" t="s">
        <v>481</v>
      </c>
    </row>
    <row r="300" spans="1:10" s="189" customFormat="1" x14ac:dyDescent="0.25">
      <c r="A300" s="195">
        <v>44001</v>
      </c>
      <c r="B300" s="116">
        <v>0.5625</v>
      </c>
      <c r="C300" s="193">
        <v>0.66666666666666663</v>
      </c>
      <c r="D300" s="194">
        <f t="shared" si="2"/>
        <v>149.99999999999994</v>
      </c>
      <c r="E300" s="189" t="s">
        <v>2910</v>
      </c>
      <c r="F300" s="190"/>
      <c r="G300" s="189" t="s">
        <v>2911</v>
      </c>
      <c r="H300" s="190" t="s">
        <v>556</v>
      </c>
      <c r="I300" s="190" t="s">
        <v>489</v>
      </c>
      <c r="J300" s="190" t="s">
        <v>481</v>
      </c>
    </row>
    <row r="301" spans="1:10" s="189" customFormat="1" x14ac:dyDescent="0.25">
      <c r="A301" s="195">
        <v>44001</v>
      </c>
      <c r="B301" s="116">
        <v>0.27083333333333331</v>
      </c>
      <c r="C301" s="193">
        <v>0.35416666666666669</v>
      </c>
      <c r="D301" s="194">
        <f t="shared" si="2"/>
        <v>120.00000000000006</v>
      </c>
      <c r="E301" s="189" t="s">
        <v>2912</v>
      </c>
      <c r="F301" s="190"/>
      <c r="G301" s="189" t="s">
        <v>941</v>
      </c>
      <c r="H301" s="190" t="s">
        <v>498</v>
      </c>
      <c r="I301" s="190" t="s">
        <v>641</v>
      </c>
      <c r="J301" s="190" t="s">
        <v>499</v>
      </c>
    </row>
    <row r="302" spans="1:10" s="189" customFormat="1" x14ac:dyDescent="0.25">
      <c r="A302" s="195">
        <v>44001</v>
      </c>
      <c r="B302" s="116">
        <v>0.33333333333333331</v>
      </c>
      <c r="C302" s="193">
        <v>0.375</v>
      </c>
      <c r="D302" s="194">
        <f t="shared" si="2"/>
        <v>60.000000000000028</v>
      </c>
      <c r="E302" s="189" t="s">
        <v>2913</v>
      </c>
      <c r="F302" s="190"/>
      <c r="G302" s="189" t="s">
        <v>941</v>
      </c>
      <c r="H302" s="190" t="s">
        <v>498</v>
      </c>
      <c r="I302" s="190" t="s">
        <v>541</v>
      </c>
      <c r="J302" s="190" t="s">
        <v>499</v>
      </c>
    </row>
    <row r="303" spans="1:10" s="189" customFormat="1" x14ac:dyDescent="0.25">
      <c r="A303" s="195">
        <v>44001</v>
      </c>
      <c r="B303" s="116">
        <v>0.38541666666666669</v>
      </c>
      <c r="C303" s="193">
        <v>0.52083333333333337</v>
      </c>
      <c r="D303" s="194">
        <f t="shared" si="2"/>
        <v>195.00000000000003</v>
      </c>
      <c r="E303" s="189" t="s">
        <v>2914</v>
      </c>
      <c r="F303" s="190"/>
      <c r="G303" s="189" t="s">
        <v>941</v>
      </c>
      <c r="H303" s="190" t="s">
        <v>507</v>
      </c>
      <c r="I303" s="190"/>
      <c r="J303" s="190" t="s">
        <v>499</v>
      </c>
    </row>
    <row r="304" spans="1:10" s="189" customFormat="1" x14ac:dyDescent="0.25">
      <c r="A304" s="195">
        <v>44001</v>
      </c>
      <c r="B304" s="116">
        <v>0.52777777777777779</v>
      </c>
      <c r="C304" s="193">
        <v>0.60763888888888895</v>
      </c>
      <c r="D304" s="194">
        <f t="shared" si="2"/>
        <v>115.00000000000007</v>
      </c>
      <c r="E304" s="189" t="s">
        <v>2915</v>
      </c>
      <c r="F304" s="190"/>
      <c r="G304" s="189" t="s">
        <v>941</v>
      </c>
      <c r="H304" s="190" t="s">
        <v>498</v>
      </c>
      <c r="I304" s="190" t="s">
        <v>498</v>
      </c>
      <c r="J304" s="190" t="s">
        <v>499</v>
      </c>
    </row>
    <row r="305" spans="1:11" s="189" customFormat="1" x14ac:dyDescent="0.25">
      <c r="A305" s="195">
        <v>44001</v>
      </c>
      <c r="B305" s="116">
        <v>0.625</v>
      </c>
      <c r="C305" s="193">
        <v>0.66666666666666663</v>
      </c>
      <c r="D305" s="194">
        <f t="shared" si="2"/>
        <v>59.999999999999943</v>
      </c>
      <c r="E305" s="189" t="s">
        <v>2916</v>
      </c>
      <c r="F305" s="190"/>
      <c r="G305" s="189" t="s">
        <v>941</v>
      </c>
      <c r="H305" s="190" t="s">
        <v>498</v>
      </c>
      <c r="I305" s="190" t="s">
        <v>498</v>
      </c>
      <c r="J305" s="190" t="s">
        <v>481</v>
      </c>
    </row>
    <row r="306" spans="1:11" s="189" customFormat="1" x14ac:dyDescent="0.25">
      <c r="A306" s="195">
        <v>44001</v>
      </c>
      <c r="B306" s="116">
        <v>0.6875</v>
      </c>
      <c r="C306" s="193">
        <v>0.70486111111111116</v>
      </c>
      <c r="D306" s="194">
        <f t="shared" si="2"/>
        <v>25.000000000000071</v>
      </c>
      <c r="E306" s="189" t="s">
        <v>2917</v>
      </c>
      <c r="F306" s="190"/>
      <c r="G306" s="189" t="s">
        <v>941</v>
      </c>
      <c r="H306" s="190" t="s">
        <v>498</v>
      </c>
      <c r="I306" s="190" t="s">
        <v>498</v>
      </c>
      <c r="J306" s="190" t="s">
        <v>481</v>
      </c>
    </row>
    <row r="307" spans="1:11" s="189" customFormat="1" x14ac:dyDescent="0.25">
      <c r="A307" s="195">
        <v>44001</v>
      </c>
      <c r="B307" s="116">
        <v>0.61111111111111105</v>
      </c>
      <c r="C307" s="193">
        <v>0.64583333333333337</v>
      </c>
      <c r="D307" s="194">
        <f t="shared" si="2"/>
        <v>50.000000000000142</v>
      </c>
      <c r="E307" s="189" t="s">
        <v>2918</v>
      </c>
      <c r="F307" s="190"/>
      <c r="G307" s="189" t="s">
        <v>686</v>
      </c>
      <c r="H307" s="190" t="s">
        <v>498</v>
      </c>
      <c r="I307" s="190" t="s">
        <v>498</v>
      </c>
      <c r="J307" s="190" t="s">
        <v>427</v>
      </c>
    </row>
    <row r="308" spans="1:11" s="189" customFormat="1" x14ac:dyDescent="0.25">
      <c r="A308" s="195">
        <v>44001</v>
      </c>
      <c r="B308" s="116">
        <v>0.39930555555555558</v>
      </c>
      <c r="C308" s="193">
        <v>0.41319444444444442</v>
      </c>
      <c r="D308" s="194">
        <f t="shared" si="2"/>
        <v>19.999999999999929</v>
      </c>
      <c r="E308" s="189" t="s">
        <v>2919</v>
      </c>
      <c r="F308" s="190">
        <v>1</v>
      </c>
      <c r="G308" s="189" t="s">
        <v>625</v>
      </c>
      <c r="H308" s="190" t="s">
        <v>498</v>
      </c>
      <c r="I308" s="190" t="s">
        <v>498</v>
      </c>
      <c r="J308" s="190" t="s">
        <v>481</v>
      </c>
    </row>
    <row r="309" spans="1:11" s="189" customFormat="1" x14ac:dyDescent="0.25">
      <c r="A309" s="195">
        <v>44001</v>
      </c>
      <c r="B309" s="116">
        <v>0.53819444444444442</v>
      </c>
      <c r="C309" s="193">
        <v>0.5625</v>
      </c>
      <c r="D309" s="194">
        <f t="shared" si="2"/>
        <v>35.000000000000036</v>
      </c>
      <c r="E309" s="189" t="s">
        <v>2919</v>
      </c>
      <c r="F309" s="190"/>
      <c r="G309" s="189" t="s">
        <v>625</v>
      </c>
      <c r="H309" s="190" t="s">
        <v>498</v>
      </c>
      <c r="I309" s="190" t="s">
        <v>498</v>
      </c>
      <c r="J309" s="190" t="s">
        <v>481</v>
      </c>
    </row>
    <row r="310" spans="1:11" s="189" customFormat="1" x14ac:dyDescent="0.25">
      <c r="A310" s="195">
        <v>44001</v>
      </c>
      <c r="B310" s="116">
        <v>0.75694444444444453</v>
      </c>
      <c r="C310" s="193">
        <v>0.85416666666666663</v>
      </c>
      <c r="D310" s="194">
        <f t="shared" si="2"/>
        <v>139.99999999999983</v>
      </c>
      <c r="E310" s="189" t="s">
        <v>2920</v>
      </c>
      <c r="F310" s="190"/>
      <c r="G310" s="189" t="s">
        <v>2921</v>
      </c>
      <c r="H310" s="190"/>
      <c r="I310" s="190"/>
      <c r="J310" s="190"/>
    </row>
    <row r="311" spans="1:11" s="189" customFormat="1" x14ac:dyDescent="0.25">
      <c r="A311" s="195">
        <v>44001</v>
      </c>
      <c r="B311" s="116">
        <v>0.91666666666666663</v>
      </c>
      <c r="C311" s="193">
        <v>4.1666666666666664E-2</v>
      </c>
      <c r="D311" s="194">
        <f t="shared" si="2"/>
        <v>180.00000000000006</v>
      </c>
      <c r="E311" s="189" t="s">
        <v>2922</v>
      </c>
      <c r="F311" s="190">
        <v>1</v>
      </c>
      <c r="G311" s="189" t="s">
        <v>2921</v>
      </c>
      <c r="H311" s="190"/>
      <c r="I311" s="190"/>
      <c r="J311" s="190"/>
    </row>
    <row r="312" spans="1:11" s="189" customFormat="1" x14ac:dyDescent="0.25">
      <c r="A312" s="195">
        <v>44002</v>
      </c>
      <c r="B312" s="116">
        <v>0.29166666666666669</v>
      </c>
      <c r="C312" s="193">
        <v>0.3125</v>
      </c>
      <c r="D312" s="194">
        <f t="shared" si="2"/>
        <v>29.999999999999972</v>
      </c>
      <c r="E312" s="189" t="s">
        <v>699</v>
      </c>
      <c r="F312" s="190">
        <v>1</v>
      </c>
      <c r="G312" s="189" t="s">
        <v>646</v>
      </c>
      <c r="H312" s="190" t="s">
        <v>513</v>
      </c>
      <c r="I312" s="190" t="s">
        <v>582</v>
      </c>
      <c r="J312" s="190" t="s">
        <v>481</v>
      </c>
    </row>
    <row r="313" spans="1:11" s="189" customFormat="1" x14ac:dyDescent="0.25">
      <c r="A313" s="195">
        <v>44002</v>
      </c>
      <c r="B313" s="116">
        <v>0.375</v>
      </c>
      <c r="C313" s="193">
        <v>0.39583333333333331</v>
      </c>
      <c r="D313" s="194">
        <f t="shared" si="2"/>
        <v>29.999999999999972</v>
      </c>
      <c r="E313" s="189" t="s">
        <v>2923</v>
      </c>
      <c r="F313" s="190">
        <v>1</v>
      </c>
      <c r="G313" s="189" t="s">
        <v>1219</v>
      </c>
      <c r="H313" s="190"/>
      <c r="I313" s="190"/>
      <c r="J313" s="190"/>
    </row>
    <row r="314" spans="1:11" s="189" customFormat="1" ht="30" x14ac:dyDescent="0.25">
      <c r="A314" s="195">
        <v>44002</v>
      </c>
      <c r="B314" s="116">
        <v>0.41666666666666669</v>
      </c>
      <c r="C314" s="193">
        <v>0.47916666666666669</v>
      </c>
      <c r="D314" s="194">
        <f t="shared" si="2"/>
        <v>90</v>
      </c>
      <c r="E314" s="189" t="s">
        <v>2924</v>
      </c>
      <c r="F314" s="190"/>
      <c r="G314" s="189" t="s">
        <v>1219</v>
      </c>
      <c r="H314" s="190" t="s">
        <v>556</v>
      </c>
      <c r="I314" s="190" t="s">
        <v>489</v>
      </c>
      <c r="J314" s="190" t="s">
        <v>481</v>
      </c>
    </row>
    <row r="315" spans="1:11" s="189" customFormat="1" x14ac:dyDescent="0.25">
      <c r="A315" s="195">
        <v>44002</v>
      </c>
      <c r="B315" s="116">
        <v>0.5</v>
      </c>
      <c r="C315" s="193">
        <v>0.60416666666666663</v>
      </c>
      <c r="D315" s="194">
        <f t="shared" si="2"/>
        <v>149.99999999999994</v>
      </c>
      <c r="E315" s="189" t="s">
        <v>2925</v>
      </c>
      <c r="F315" s="190"/>
      <c r="G315" s="189" t="s">
        <v>1219</v>
      </c>
      <c r="H315" s="190" t="s">
        <v>479</v>
      </c>
      <c r="I315" s="190" t="s">
        <v>489</v>
      </c>
      <c r="J315" s="190" t="s">
        <v>481</v>
      </c>
    </row>
    <row r="316" spans="1:11" s="189" customFormat="1" x14ac:dyDescent="0.25">
      <c r="A316" s="195">
        <v>44002</v>
      </c>
      <c r="B316" s="116">
        <v>0.29166666666666669</v>
      </c>
      <c r="C316" s="193">
        <v>0.5625</v>
      </c>
      <c r="D316" s="194">
        <f t="shared" si="2"/>
        <v>390</v>
      </c>
      <c r="E316" s="189" t="s">
        <v>2926</v>
      </c>
      <c r="F316" s="190"/>
      <c r="G316" s="189" t="s">
        <v>1200</v>
      </c>
      <c r="H316" s="190" t="s">
        <v>556</v>
      </c>
      <c r="I316" s="190" t="s">
        <v>492</v>
      </c>
      <c r="J316" s="190" t="s">
        <v>481</v>
      </c>
    </row>
    <row r="317" spans="1:11" s="189" customFormat="1" x14ac:dyDescent="0.25">
      <c r="A317" s="195">
        <v>44002</v>
      </c>
      <c r="B317" s="116">
        <v>0.27083333333333331</v>
      </c>
      <c r="C317" s="193">
        <v>0.70833333333333337</v>
      </c>
      <c r="D317" s="194">
        <f t="shared" si="2"/>
        <v>630.00000000000011</v>
      </c>
      <c r="E317" s="189" t="s">
        <v>2755</v>
      </c>
      <c r="F317" s="190"/>
      <c r="G317" s="189" t="s">
        <v>533</v>
      </c>
      <c r="H317" s="190"/>
      <c r="I317" s="190"/>
      <c r="J317" s="190"/>
      <c r="K317" s="189" t="s">
        <v>2563</v>
      </c>
    </row>
    <row r="318" spans="1:11" s="189" customFormat="1" x14ac:dyDescent="0.25">
      <c r="A318" s="195">
        <v>44002</v>
      </c>
      <c r="B318" s="116">
        <v>0.27430555555555552</v>
      </c>
      <c r="C318" s="193">
        <v>0.3125</v>
      </c>
      <c r="D318" s="194">
        <f t="shared" si="2"/>
        <v>55.000000000000043</v>
      </c>
      <c r="E318" s="189" t="s">
        <v>2927</v>
      </c>
      <c r="F318" s="190"/>
      <c r="G318" s="189" t="s">
        <v>886</v>
      </c>
      <c r="H318" s="190" t="s">
        <v>495</v>
      </c>
      <c r="I318" s="190" t="s">
        <v>492</v>
      </c>
      <c r="J318" s="190" t="s">
        <v>481</v>
      </c>
    </row>
    <row r="319" spans="1:11" s="189" customFormat="1" x14ac:dyDescent="0.25">
      <c r="A319" s="195">
        <v>44002</v>
      </c>
      <c r="B319" s="116">
        <v>0.3125</v>
      </c>
      <c r="C319" s="193">
        <v>0.33333333333333331</v>
      </c>
      <c r="D319" s="194">
        <f t="shared" si="2"/>
        <v>29.999999999999972</v>
      </c>
      <c r="E319" s="189" t="s">
        <v>2928</v>
      </c>
      <c r="F319" s="190"/>
      <c r="G319" s="189" t="s">
        <v>516</v>
      </c>
      <c r="H319" s="190"/>
      <c r="I319" s="190"/>
      <c r="J319" s="190"/>
    </row>
    <row r="320" spans="1:11" s="189" customFormat="1" x14ac:dyDescent="0.25">
      <c r="A320" s="195">
        <v>44002</v>
      </c>
      <c r="B320" s="116">
        <v>0.33333333333333331</v>
      </c>
      <c r="C320" s="193">
        <v>0.34722222222222227</v>
      </c>
      <c r="D320" s="194">
        <f t="shared" si="2"/>
        <v>20.000000000000089</v>
      </c>
      <c r="E320" s="189" t="s">
        <v>2860</v>
      </c>
      <c r="F320" s="190"/>
      <c r="G320" s="189" t="s">
        <v>516</v>
      </c>
      <c r="H320" s="190" t="s">
        <v>484</v>
      </c>
      <c r="I320" s="190" t="s">
        <v>492</v>
      </c>
      <c r="J320" s="190" t="s">
        <v>481</v>
      </c>
    </row>
    <row r="321" spans="1:10" s="189" customFormat="1" x14ac:dyDescent="0.25">
      <c r="A321" s="195">
        <v>44002</v>
      </c>
      <c r="B321" s="116">
        <v>0.43055555555555558</v>
      </c>
      <c r="C321" s="193">
        <v>0.44791666666666669</v>
      </c>
      <c r="D321" s="194">
        <f t="shared" si="2"/>
        <v>24.999999999999993</v>
      </c>
      <c r="E321" s="189" t="s">
        <v>2929</v>
      </c>
      <c r="F321" s="190"/>
      <c r="G321" s="189" t="s">
        <v>986</v>
      </c>
      <c r="H321" s="190" t="s">
        <v>556</v>
      </c>
      <c r="I321" s="190" t="s">
        <v>489</v>
      </c>
      <c r="J321" s="190" t="s">
        <v>481</v>
      </c>
    </row>
    <row r="322" spans="1:10" s="189" customFormat="1" x14ac:dyDescent="0.25">
      <c r="A322" s="195">
        <v>44002</v>
      </c>
      <c r="B322" s="116">
        <v>0.5625</v>
      </c>
      <c r="C322" s="193">
        <v>0.57638888888888895</v>
      </c>
      <c r="D322" s="194">
        <f t="shared" si="2"/>
        <v>20.000000000000089</v>
      </c>
      <c r="E322" s="189" t="s">
        <v>2930</v>
      </c>
      <c r="F322" s="190"/>
      <c r="G322" s="189" t="s">
        <v>986</v>
      </c>
      <c r="H322" s="190" t="s">
        <v>479</v>
      </c>
      <c r="I322" s="190" t="s">
        <v>480</v>
      </c>
      <c r="J322" s="190" t="s">
        <v>481</v>
      </c>
    </row>
    <row r="323" spans="1:10" s="189" customFormat="1" ht="30" x14ac:dyDescent="0.25">
      <c r="A323" s="195">
        <v>44002</v>
      </c>
      <c r="B323" s="116">
        <v>0.26041666666666669</v>
      </c>
      <c r="C323" s="193">
        <v>0.33333333333333331</v>
      </c>
      <c r="D323" s="194">
        <f t="shared" si="2"/>
        <v>104.99999999999994</v>
      </c>
      <c r="E323" s="189" t="s">
        <v>2931</v>
      </c>
      <c r="F323" s="190"/>
      <c r="G323" s="189" t="s">
        <v>1327</v>
      </c>
      <c r="H323" s="190" t="s">
        <v>498</v>
      </c>
      <c r="I323" s="190" t="s">
        <v>498</v>
      </c>
      <c r="J323" s="190" t="s">
        <v>427</v>
      </c>
    </row>
    <row r="324" spans="1:10" s="189" customFormat="1" x14ac:dyDescent="0.25">
      <c r="A324" s="195">
        <v>44002</v>
      </c>
      <c r="B324" s="116">
        <v>0.39583333333333331</v>
      </c>
      <c r="C324" s="193">
        <v>0.44791666666666669</v>
      </c>
      <c r="D324" s="194">
        <f t="shared" si="2"/>
        <v>75.000000000000057</v>
      </c>
      <c r="E324" s="189" t="s">
        <v>2932</v>
      </c>
      <c r="F324" s="190">
        <v>1</v>
      </c>
      <c r="G324" s="189" t="s">
        <v>2933</v>
      </c>
      <c r="H324" s="190"/>
      <c r="I324" s="190"/>
      <c r="J324" s="190"/>
    </row>
    <row r="325" spans="1:10" s="189" customFormat="1" x14ac:dyDescent="0.25">
      <c r="A325" s="195">
        <v>44002</v>
      </c>
      <c r="B325" s="116">
        <v>0.5</v>
      </c>
      <c r="C325" s="193">
        <v>0.56944444444444442</v>
      </c>
      <c r="D325" s="194">
        <f t="shared" si="2"/>
        <v>99.999999999999972</v>
      </c>
      <c r="E325" s="189" t="s">
        <v>2934</v>
      </c>
      <c r="F325" s="190">
        <v>1</v>
      </c>
      <c r="G325" s="189" t="s">
        <v>941</v>
      </c>
      <c r="H325" s="190" t="s">
        <v>498</v>
      </c>
      <c r="I325" s="190" t="s">
        <v>498</v>
      </c>
      <c r="J325" s="190" t="s">
        <v>481</v>
      </c>
    </row>
    <row r="326" spans="1:10" s="189" customFormat="1" x14ac:dyDescent="0.25">
      <c r="A326" s="195">
        <v>44003</v>
      </c>
      <c r="B326" s="116">
        <v>0.3125</v>
      </c>
      <c r="C326" s="193">
        <v>0.33333333333333331</v>
      </c>
      <c r="D326" s="194">
        <f t="shared" si="2"/>
        <v>29.999999999999972</v>
      </c>
      <c r="E326" s="189" t="s">
        <v>2935</v>
      </c>
      <c r="F326" s="190"/>
      <c r="G326" s="189" t="s">
        <v>1215</v>
      </c>
      <c r="H326" s="190" t="s">
        <v>513</v>
      </c>
      <c r="I326" s="190" t="s">
        <v>620</v>
      </c>
      <c r="J326" s="190" t="s">
        <v>481</v>
      </c>
    </row>
    <row r="327" spans="1:10" s="189" customFormat="1" x14ac:dyDescent="0.25">
      <c r="A327" s="195">
        <v>44003</v>
      </c>
      <c r="B327" s="116">
        <v>0.33333333333333331</v>
      </c>
      <c r="C327" s="193">
        <v>0.5625</v>
      </c>
      <c r="D327" s="194">
        <f t="shared" si="2"/>
        <v>330</v>
      </c>
      <c r="E327" s="189" t="s">
        <v>2936</v>
      </c>
      <c r="F327" s="190">
        <v>1</v>
      </c>
      <c r="G327" s="189" t="s">
        <v>2129</v>
      </c>
      <c r="H327" s="190"/>
      <c r="I327" s="190"/>
      <c r="J327" s="190"/>
    </row>
    <row r="328" spans="1:10" s="189" customFormat="1" x14ac:dyDescent="0.25">
      <c r="A328" s="195">
        <v>44003</v>
      </c>
      <c r="B328" s="116">
        <v>0.43055555555555558</v>
      </c>
      <c r="C328" s="193">
        <v>0.44444444444444442</v>
      </c>
      <c r="D328" s="194">
        <f t="shared" si="2"/>
        <v>19.999999999999929</v>
      </c>
      <c r="E328" s="189" t="s">
        <v>2937</v>
      </c>
      <c r="F328" s="190"/>
      <c r="G328" s="189" t="s">
        <v>986</v>
      </c>
      <c r="H328" s="190" t="s">
        <v>484</v>
      </c>
      <c r="I328" s="190" t="s">
        <v>480</v>
      </c>
      <c r="J328" s="190" t="s">
        <v>481</v>
      </c>
    </row>
    <row r="329" spans="1:10" s="189" customFormat="1" x14ac:dyDescent="0.25">
      <c r="A329" s="195">
        <v>44003</v>
      </c>
      <c r="B329" s="116">
        <v>0.45833333333333331</v>
      </c>
      <c r="C329" s="193">
        <v>0.54861111111111105</v>
      </c>
      <c r="D329" s="194">
        <f t="shared" si="2"/>
        <v>129.99999999999994</v>
      </c>
      <c r="E329" s="189" t="s">
        <v>2938</v>
      </c>
      <c r="F329" s="190">
        <v>1</v>
      </c>
      <c r="G329" s="189" t="s">
        <v>1706</v>
      </c>
      <c r="H329" s="190"/>
      <c r="I329" s="190"/>
      <c r="J329" s="190"/>
    </row>
    <row r="330" spans="1:10" s="189" customFormat="1" x14ac:dyDescent="0.25">
      <c r="A330" s="195">
        <v>44003</v>
      </c>
      <c r="B330" s="116">
        <v>0.60763888888888895</v>
      </c>
      <c r="C330" s="193">
        <v>0.61805555555555558</v>
      </c>
      <c r="D330" s="194">
        <f t="shared" si="2"/>
        <v>14.999999999999947</v>
      </c>
      <c r="E330" s="189" t="s">
        <v>887</v>
      </c>
      <c r="F330" s="190"/>
      <c r="G330" s="189" t="s">
        <v>986</v>
      </c>
      <c r="H330" s="190" t="s">
        <v>513</v>
      </c>
      <c r="I330" s="190" t="s">
        <v>550</v>
      </c>
      <c r="J330" s="190" t="s">
        <v>481</v>
      </c>
    </row>
    <row r="331" spans="1:10" s="189" customFormat="1" x14ac:dyDescent="0.25">
      <c r="A331" s="195">
        <v>44003</v>
      </c>
      <c r="B331" s="116">
        <v>0.64583333333333337</v>
      </c>
      <c r="C331" s="193">
        <v>0.65972222222222221</v>
      </c>
      <c r="D331" s="194">
        <f t="shared" si="2"/>
        <v>19.999999999999929</v>
      </c>
      <c r="E331" s="189" t="s">
        <v>1634</v>
      </c>
      <c r="F331" s="190"/>
      <c r="G331" s="189" t="s">
        <v>518</v>
      </c>
      <c r="H331" s="190" t="s">
        <v>513</v>
      </c>
      <c r="I331" s="190" t="s">
        <v>550</v>
      </c>
      <c r="J331" s="190" t="s">
        <v>481</v>
      </c>
    </row>
    <row r="332" spans="1:10" s="189" customFormat="1" x14ac:dyDescent="0.25">
      <c r="A332" s="195">
        <v>44003</v>
      </c>
      <c r="B332" s="116">
        <v>0.67361111111111116</v>
      </c>
      <c r="C332" s="193">
        <v>0.68055555555555547</v>
      </c>
      <c r="D332" s="194">
        <f t="shared" si="2"/>
        <v>9.9999999999998046</v>
      </c>
      <c r="E332" s="189" t="s">
        <v>2650</v>
      </c>
      <c r="F332" s="190"/>
      <c r="G332" s="189" t="s">
        <v>518</v>
      </c>
      <c r="H332" s="190" t="s">
        <v>513</v>
      </c>
      <c r="I332" s="190" t="s">
        <v>514</v>
      </c>
      <c r="J332" s="190" t="s">
        <v>481</v>
      </c>
    </row>
    <row r="333" spans="1:10" s="189" customFormat="1" x14ac:dyDescent="0.25">
      <c r="A333" s="195">
        <v>44003</v>
      </c>
      <c r="B333" s="116">
        <v>0.27083333333333331</v>
      </c>
      <c r="C333" s="193">
        <v>0.3263888888888889</v>
      </c>
      <c r="D333" s="194">
        <f t="shared" si="2"/>
        <v>80.000000000000028</v>
      </c>
      <c r="E333" s="189" t="s">
        <v>2939</v>
      </c>
      <c r="F333" s="190">
        <v>1</v>
      </c>
      <c r="G333" s="189" t="s">
        <v>941</v>
      </c>
      <c r="H333" s="190" t="s">
        <v>498</v>
      </c>
      <c r="I333" s="190" t="s">
        <v>568</v>
      </c>
      <c r="J333" s="190" t="s">
        <v>481</v>
      </c>
    </row>
    <row r="334" spans="1:10" s="189" customFormat="1" x14ac:dyDescent="0.25">
      <c r="A334" s="195">
        <v>44003</v>
      </c>
      <c r="B334" s="116">
        <v>0.35416666666666669</v>
      </c>
      <c r="C334" s="193">
        <v>0.38541666666666669</v>
      </c>
      <c r="D334" s="194">
        <f t="shared" si="2"/>
        <v>45</v>
      </c>
      <c r="E334" s="189" t="s">
        <v>2940</v>
      </c>
      <c r="F334" s="190"/>
      <c r="G334" s="189" t="s">
        <v>941</v>
      </c>
      <c r="H334" s="190" t="s">
        <v>498</v>
      </c>
      <c r="I334" s="190" t="s">
        <v>807</v>
      </c>
      <c r="J334" s="190" t="s">
        <v>481</v>
      </c>
    </row>
    <row r="335" spans="1:10" s="189" customFormat="1" x14ac:dyDescent="0.25">
      <c r="A335" s="195">
        <v>44003</v>
      </c>
      <c r="B335" s="116">
        <v>0.375</v>
      </c>
      <c r="C335" s="193">
        <v>0.41666666666666669</v>
      </c>
      <c r="D335" s="194">
        <f t="shared" si="2"/>
        <v>60.000000000000028</v>
      </c>
      <c r="E335" s="189" t="s">
        <v>726</v>
      </c>
      <c r="F335" s="190">
        <v>1</v>
      </c>
      <c r="G335" s="189" t="s">
        <v>596</v>
      </c>
      <c r="H335" s="190" t="s">
        <v>498</v>
      </c>
      <c r="I335" s="190" t="s">
        <v>498</v>
      </c>
      <c r="J335" s="190" t="s">
        <v>481</v>
      </c>
    </row>
    <row r="336" spans="1:10" s="189" customFormat="1" x14ac:dyDescent="0.25">
      <c r="A336" s="195">
        <v>44003</v>
      </c>
      <c r="B336" s="116">
        <v>0.45833333333333331</v>
      </c>
      <c r="C336" s="193">
        <v>0.47569444444444442</v>
      </c>
      <c r="D336" s="194">
        <f t="shared" si="2"/>
        <v>24.999999999999993</v>
      </c>
      <c r="E336" s="189" t="s">
        <v>2422</v>
      </c>
      <c r="F336" s="190"/>
      <c r="G336" s="189" t="s">
        <v>625</v>
      </c>
      <c r="H336" s="190" t="s">
        <v>507</v>
      </c>
      <c r="I336" s="190" t="s">
        <v>633</v>
      </c>
      <c r="J336" s="190" t="s">
        <v>481</v>
      </c>
    </row>
    <row r="337" spans="1:11 16384:16384" s="189" customFormat="1" x14ac:dyDescent="0.25">
      <c r="A337" s="195">
        <v>44003</v>
      </c>
      <c r="B337" s="116">
        <v>0.50694444444444442</v>
      </c>
      <c r="C337" s="193">
        <v>0.54166666666666663</v>
      </c>
      <c r="D337" s="194">
        <f t="shared" si="2"/>
        <v>49.999999999999986</v>
      </c>
      <c r="E337" s="189" t="s">
        <v>2941</v>
      </c>
      <c r="F337" s="190"/>
      <c r="G337" s="189" t="s">
        <v>941</v>
      </c>
      <c r="H337" s="190" t="s">
        <v>498</v>
      </c>
      <c r="I337" s="190" t="s">
        <v>498</v>
      </c>
      <c r="J337" s="190" t="s">
        <v>481</v>
      </c>
    </row>
    <row r="338" spans="1:11 16384:16384" x14ac:dyDescent="0.25">
      <c r="A338" s="195">
        <v>44003</v>
      </c>
      <c r="B338" s="116">
        <v>0.55208333333333337</v>
      </c>
      <c r="C338" s="116">
        <v>0.56944444444444442</v>
      </c>
      <c r="D338" s="122">
        <f t="shared" si="2"/>
        <v>24.999999999999911</v>
      </c>
      <c r="E338" s="189" t="s">
        <v>2942</v>
      </c>
      <c r="G338" s="189" t="s">
        <v>941</v>
      </c>
      <c r="H338" s="190" t="s">
        <v>498</v>
      </c>
      <c r="I338" s="190" t="s">
        <v>498</v>
      </c>
      <c r="J338" s="190" t="s">
        <v>427</v>
      </c>
      <c r="XFD338" s="189"/>
    </row>
    <row r="339" spans="1:11 16384:16384" s="189" customFormat="1" x14ac:dyDescent="0.25">
      <c r="A339" s="195">
        <v>44003</v>
      </c>
      <c r="B339" s="116">
        <v>0.61111111111111105</v>
      </c>
      <c r="C339" s="193">
        <v>0.69444444444444453</v>
      </c>
      <c r="D339" s="194">
        <f t="shared" si="2"/>
        <v>120.00000000000021</v>
      </c>
      <c r="E339" s="189" t="s">
        <v>2943</v>
      </c>
      <c r="F339" s="190"/>
      <c r="G339" s="189" t="s">
        <v>1916</v>
      </c>
      <c r="H339" s="190" t="s">
        <v>498</v>
      </c>
      <c r="I339" s="190" t="s">
        <v>504</v>
      </c>
      <c r="J339" s="190"/>
    </row>
    <row r="340" spans="1:11 16384:16384" s="189" customFormat="1" x14ac:dyDescent="0.25">
      <c r="A340" s="195">
        <v>44003</v>
      </c>
      <c r="B340" s="116">
        <v>0.76041666666666663</v>
      </c>
      <c r="C340" s="193">
        <v>0.78125</v>
      </c>
      <c r="D340" s="194">
        <f t="shared" si="2"/>
        <v>30.000000000000053</v>
      </c>
      <c r="E340" s="189" t="s">
        <v>2944</v>
      </c>
      <c r="F340" s="190">
        <v>1</v>
      </c>
      <c r="G340" s="189" t="s">
        <v>2945</v>
      </c>
      <c r="H340" s="190" t="s">
        <v>498</v>
      </c>
      <c r="I340" s="190" t="s">
        <v>504</v>
      </c>
      <c r="J340" s="190" t="s">
        <v>481</v>
      </c>
    </row>
    <row r="341" spans="1:11 16384:16384" s="189" customFormat="1" x14ac:dyDescent="0.25">
      <c r="A341" s="195">
        <v>44003</v>
      </c>
      <c r="B341" s="116">
        <v>0.79166666666666663</v>
      </c>
      <c r="C341" s="193">
        <v>0</v>
      </c>
      <c r="D341" s="194">
        <f t="shared" si="2"/>
        <v>300.00000000000006</v>
      </c>
      <c r="E341" s="189" t="s">
        <v>2946</v>
      </c>
      <c r="F341" s="190">
        <v>1</v>
      </c>
      <c r="G341" s="189" t="s">
        <v>2945</v>
      </c>
      <c r="H341" s="190"/>
      <c r="I341" s="190"/>
      <c r="J341" s="190"/>
    </row>
    <row r="342" spans="1:11 16384:16384" s="189" customFormat="1" x14ac:dyDescent="0.25">
      <c r="A342" s="195">
        <v>44003</v>
      </c>
      <c r="B342" s="116">
        <v>0.97916666666666663</v>
      </c>
      <c r="C342" s="193">
        <v>0.98958333333333337</v>
      </c>
      <c r="D342" s="194">
        <f t="shared" si="2"/>
        <v>15.000000000000107</v>
      </c>
      <c r="E342" s="189" t="s">
        <v>2947</v>
      </c>
      <c r="F342" s="190">
        <v>1</v>
      </c>
      <c r="G342" s="189" t="s">
        <v>2945</v>
      </c>
      <c r="H342" s="190" t="s">
        <v>513</v>
      </c>
      <c r="I342" s="190" t="s">
        <v>620</v>
      </c>
      <c r="J342" s="190" t="s">
        <v>481</v>
      </c>
    </row>
    <row r="343" spans="1:11 16384:16384" s="189" customFormat="1" x14ac:dyDescent="0.25">
      <c r="A343" s="195">
        <v>44004</v>
      </c>
      <c r="B343" s="116">
        <v>0.27083333333333331</v>
      </c>
      <c r="C343" s="193">
        <v>0.70833333333333337</v>
      </c>
      <c r="D343" s="194">
        <f t="shared" si="2"/>
        <v>630.00000000000011</v>
      </c>
      <c r="E343" s="189" t="s">
        <v>2755</v>
      </c>
      <c r="F343" s="190"/>
      <c r="G343" s="189" t="s">
        <v>486</v>
      </c>
      <c r="H343" s="190"/>
      <c r="I343" s="190"/>
      <c r="J343" s="190"/>
      <c r="K343" s="189" t="s">
        <v>2563</v>
      </c>
    </row>
    <row r="344" spans="1:11 16384:16384" s="189" customFormat="1" x14ac:dyDescent="0.25">
      <c r="A344" s="195">
        <v>44004</v>
      </c>
      <c r="B344" s="116">
        <v>0.375</v>
      </c>
      <c r="C344" s="193">
        <v>0.3923611111111111</v>
      </c>
      <c r="D344" s="194">
        <f t="shared" si="2"/>
        <v>24.999999999999993</v>
      </c>
      <c r="E344" s="189" t="s">
        <v>2948</v>
      </c>
      <c r="F344" s="190"/>
      <c r="G344" s="189" t="s">
        <v>1706</v>
      </c>
      <c r="H344" s="190" t="s">
        <v>479</v>
      </c>
      <c r="I344" s="190" t="s">
        <v>489</v>
      </c>
      <c r="J344" s="190" t="s">
        <v>481</v>
      </c>
    </row>
    <row r="345" spans="1:11 16384:16384" s="189" customFormat="1" x14ac:dyDescent="0.25">
      <c r="A345" s="195">
        <v>44004</v>
      </c>
      <c r="B345" s="116">
        <v>0.39930555555555558</v>
      </c>
      <c r="C345" s="193">
        <v>0.41666666666666669</v>
      </c>
      <c r="D345" s="194">
        <f t="shared" si="2"/>
        <v>24.999999999999993</v>
      </c>
      <c r="E345" s="189" t="s">
        <v>2949</v>
      </c>
      <c r="F345" s="190"/>
      <c r="G345" s="189" t="s">
        <v>1706</v>
      </c>
      <c r="H345" s="190" t="s">
        <v>484</v>
      </c>
      <c r="I345" s="190" t="s">
        <v>489</v>
      </c>
      <c r="J345" s="190" t="s">
        <v>481</v>
      </c>
    </row>
    <row r="346" spans="1:11 16384:16384" x14ac:dyDescent="0.25">
      <c r="A346" s="195">
        <v>44004</v>
      </c>
      <c r="B346" s="116">
        <v>0.43055555555555558</v>
      </c>
      <c r="C346" s="116">
        <v>0.44097222222222227</v>
      </c>
      <c r="D346" s="122">
        <f t="shared" si="2"/>
        <v>15.000000000000027</v>
      </c>
      <c r="E346" s="189" t="s">
        <v>2950</v>
      </c>
      <c r="G346" s="189" t="s">
        <v>1706</v>
      </c>
      <c r="H346" s="190" t="s">
        <v>513</v>
      </c>
      <c r="I346" s="190" t="s">
        <v>620</v>
      </c>
      <c r="J346" s="190" t="s">
        <v>481</v>
      </c>
    </row>
    <row r="347" spans="1:11 16384:16384" s="189" customFormat="1" x14ac:dyDescent="0.25">
      <c r="A347" s="195">
        <v>44004</v>
      </c>
      <c r="B347" s="116">
        <v>0.47916666666666669</v>
      </c>
      <c r="C347" s="193">
        <v>0.5</v>
      </c>
      <c r="D347" s="194">
        <f t="shared" si="2"/>
        <v>29.999999999999972</v>
      </c>
      <c r="E347" s="189" t="s">
        <v>2951</v>
      </c>
      <c r="F347" s="190">
        <v>1</v>
      </c>
      <c r="G347" s="189" t="s">
        <v>2777</v>
      </c>
      <c r="H347" s="190" t="s">
        <v>513</v>
      </c>
      <c r="I347" s="190" t="s">
        <v>582</v>
      </c>
      <c r="J347" s="190" t="s">
        <v>481</v>
      </c>
    </row>
    <row r="348" spans="1:11 16384:16384" s="189" customFormat="1" x14ac:dyDescent="0.25">
      <c r="A348" s="195">
        <v>44004</v>
      </c>
      <c r="B348" s="116">
        <v>0.375</v>
      </c>
      <c r="C348" s="193">
        <v>0.5</v>
      </c>
      <c r="D348" s="194">
        <f t="shared" si="2"/>
        <v>180</v>
      </c>
      <c r="E348" s="189" t="s">
        <v>2952</v>
      </c>
      <c r="F348" s="190"/>
      <c r="G348" s="189" t="s">
        <v>2953</v>
      </c>
      <c r="H348" s="190" t="s">
        <v>479</v>
      </c>
      <c r="I348" s="190" t="s">
        <v>492</v>
      </c>
      <c r="J348" s="190" t="s">
        <v>499</v>
      </c>
    </row>
    <row r="349" spans="1:11 16384:16384" s="189" customFormat="1" x14ac:dyDescent="0.25">
      <c r="A349" s="195">
        <v>44004</v>
      </c>
      <c r="B349" s="116">
        <v>0.3125</v>
      </c>
      <c r="C349" s="193">
        <v>0.33333333333333331</v>
      </c>
      <c r="D349" s="194">
        <f t="shared" si="2"/>
        <v>29.999999999999972</v>
      </c>
      <c r="E349" s="189" t="s">
        <v>2954</v>
      </c>
      <c r="F349" s="190">
        <v>1</v>
      </c>
      <c r="G349" s="189" t="s">
        <v>2955</v>
      </c>
      <c r="H349" s="190" t="s">
        <v>498</v>
      </c>
      <c r="I349" s="190" t="s">
        <v>498</v>
      </c>
      <c r="J349" s="190" t="s">
        <v>481</v>
      </c>
    </row>
    <row r="350" spans="1:11 16384:16384" s="189" customFormat="1" x14ac:dyDescent="0.25">
      <c r="A350" s="195">
        <v>44004</v>
      </c>
      <c r="B350" s="116">
        <v>0.41666666666666669</v>
      </c>
      <c r="C350" s="193">
        <v>0.4375</v>
      </c>
      <c r="D350" s="194">
        <f t="shared" si="2"/>
        <v>29.999999999999972</v>
      </c>
      <c r="E350" s="189" t="s">
        <v>2956</v>
      </c>
      <c r="F350" s="190"/>
      <c r="G350" s="189" t="s">
        <v>2933</v>
      </c>
      <c r="H350" s="190" t="s">
        <v>507</v>
      </c>
      <c r="I350" s="190" t="s">
        <v>633</v>
      </c>
      <c r="J350" s="190" t="s">
        <v>481</v>
      </c>
    </row>
    <row r="351" spans="1:11 16384:16384" s="189" customFormat="1" x14ac:dyDescent="0.25">
      <c r="A351" s="195">
        <v>44004</v>
      </c>
      <c r="B351" s="116">
        <v>0.46875</v>
      </c>
      <c r="C351" s="193">
        <v>0.48958333333333331</v>
      </c>
      <c r="D351" s="194">
        <f t="shared" si="2"/>
        <v>29.999999999999972</v>
      </c>
      <c r="E351" s="189" t="s">
        <v>722</v>
      </c>
      <c r="F351" s="190"/>
      <c r="G351" s="189" t="s">
        <v>2955</v>
      </c>
      <c r="H351" s="190" t="s">
        <v>498</v>
      </c>
      <c r="I351" s="190" t="s">
        <v>498</v>
      </c>
      <c r="J351" s="190" t="s">
        <v>481</v>
      </c>
    </row>
    <row r="352" spans="1:11 16384:16384" s="189" customFormat="1" x14ac:dyDescent="0.25">
      <c r="A352" s="195">
        <v>44004</v>
      </c>
      <c r="B352" s="116">
        <v>0.52083333333333337</v>
      </c>
      <c r="C352" s="193">
        <v>0.54166666666666663</v>
      </c>
      <c r="D352" s="194">
        <f t="shared" si="2"/>
        <v>29.999999999999893</v>
      </c>
      <c r="E352" s="189" t="s">
        <v>2957</v>
      </c>
      <c r="F352" s="190"/>
      <c r="G352" s="189" t="s">
        <v>2955</v>
      </c>
      <c r="H352" s="190" t="s">
        <v>498</v>
      </c>
      <c r="I352" s="190" t="s">
        <v>498</v>
      </c>
      <c r="J352" s="190" t="s">
        <v>481</v>
      </c>
    </row>
    <row r="353" spans="1:11" x14ac:dyDescent="0.25">
      <c r="A353" s="195">
        <v>44004</v>
      </c>
      <c r="B353" s="116">
        <v>0.35416666666666669</v>
      </c>
      <c r="C353" s="116">
        <v>0.41666666666666669</v>
      </c>
      <c r="D353" s="122">
        <f t="shared" si="2"/>
        <v>90</v>
      </c>
      <c r="E353" s="189" t="s">
        <v>2958</v>
      </c>
      <c r="F353" s="190">
        <v>1</v>
      </c>
      <c r="G353" s="189" t="s">
        <v>2955</v>
      </c>
      <c r="H353" s="190" t="s">
        <v>498</v>
      </c>
      <c r="I353" s="190" t="s">
        <v>504</v>
      </c>
      <c r="J353" s="190" t="s">
        <v>481</v>
      </c>
    </row>
    <row r="354" spans="1:11" x14ac:dyDescent="0.25">
      <c r="A354" s="195">
        <v>44004</v>
      </c>
      <c r="B354" s="116">
        <v>0.61111111111111105</v>
      </c>
      <c r="C354" s="116">
        <v>0.63541666666666663</v>
      </c>
      <c r="D354" s="122">
        <f t="shared" si="2"/>
        <v>35.000000000000036</v>
      </c>
      <c r="E354" s="189" t="s">
        <v>2425</v>
      </c>
      <c r="F354" s="190">
        <v>1</v>
      </c>
      <c r="G354" s="189" t="s">
        <v>1204</v>
      </c>
      <c r="H354" s="190" t="s">
        <v>498</v>
      </c>
      <c r="I354" s="190" t="s">
        <v>498</v>
      </c>
      <c r="J354" s="190" t="s">
        <v>481</v>
      </c>
    </row>
    <row r="355" spans="1:11" x14ac:dyDescent="0.25">
      <c r="A355" s="195">
        <v>44004</v>
      </c>
      <c r="B355" s="116">
        <v>0.64583333333333337</v>
      </c>
      <c r="C355" s="116">
        <v>0.66666666666666663</v>
      </c>
      <c r="D355" s="122">
        <f t="shared" si="2"/>
        <v>29.999999999999893</v>
      </c>
      <c r="E355" s="189" t="s">
        <v>2959</v>
      </c>
      <c r="G355" s="189" t="s">
        <v>1204</v>
      </c>
      <c r="H355" s="190" t="s">
        <v>498</v>
      </c>
      <c r="I355" s="190" t="s">
        <v>498</v>
      </c>
      <c r="J355" s="190" t="s">
        <v>481</v>
      </c>
    </row>
    <row r="356" spans="1:11" x14ac:dyDescent="0.25">
      <c r="A356" s="195">
        <v>44004</v>
      </c>
      <c r="B356" s="116">
        <v>0.67708333333333337</v>
      </c>
      <c r="C356" s="116">
        <v>0.69444444444444453</v>
      </c>
      <c r="D356" s="122">
        <f t="shared" si="2"/>
        <v>25.000000000000071</v>
      </c>
      <c r="E356" s="189" t="s">
        <v>2960</v>
      </c>
      <c r="G356" s="189" t="s">
        <v>1204</v>
      </c>
      <c r="H356" s="190" t="s">
        <v>498</v>
      </c>
      <c r="I356" s="190" t="s">
        <v>498</v>
      </c>
      <c r="J356" s="190" t="s">
        <v>481</v>
      </c>
    </row>
    <row r="357" spans="1:11" x14ac:dyDescent="0.25">
      <c r="A357" s="195">
        <v>44004</v>
      </c>
      <c r="B357" s="116">
        <v>0.79166666666666663</v>
      </c>
      <c r="C357" s="116">
        <v>0.80555555555555547</v>
      </c>
      <c r="D357" s="122">
        <f t="shared" si="2"/>
        <v>19.999999999999929</v>
      </c>
      <c r="E357" s="189" t="s">
        <v>2890</v>
      </c>
      <c r="F357" s="190">
        <v>1</v>
      </c>
      <c r="G357" s="189" t="s">
        <v>2921</v>
      </c>
      <c r="H357" s="190" t="s">
        <v>484</v>
      </c>
      <c r="I357" s="190" t="s">
        <v>492</v>
      </c>
      <c r="J357" s="190" t="s">
        <v>481</v>
      </c>
    </row>
    <row r="358" spans="1:11" x14ac:dyDescent="0.25">
      <c r="A358" s="195">
        <v>44004</v>
      </c>
      <c r="B358" s="116">
        <v>0.84375</v>
      </c>
      <c r="C358" s="116">
        <v>0.85763888888888884</v>
      </c>
      <c r="D358" s="122">
        <f t="shared" si="2"/>
        <v>19.999999999999929</v>
      </c>
      <c r="E358" s="189" t="s">
        <v>2961</v>
      </c>
      <c r="F358" s="190">
        <v>1</v>
      </c>
      <c r="G358" s="189" t="s">
        <v>2921</v>
      </c>
      <c r="H358" s="190" t="s">
        <v>498</v>
      </c>
      <c r="I358" s="190" t="s">
        <v>498</v>
      </c>
      <c r="J358" s="190" t="s">
        <v>427</v>
      </c>
    </row>
    <row r="359" spans="1:11" x14ac:dyDescent="0.25">
      <c r="A359" s="195">
        <v>44004</v>
      </c>
      <c r="B359" s="116">
        <v>8.3333333333333329E-2</v>
      </c>
      <c r="C359" s="116">
        <v>9.375E-2</v>
      </c>
      <c r="D359" s="122">
        <f t="shared" si="2"/>
        <v>15.000000000000007</v>
      </c>
      <c r="E359" s="189" t="s">
        <v>2962</v>
      </c>
      <c r="G359" s="189" t="s">
        <v>2921</v>
      </c>
      <c r="H359" s="190" t="s">
        <v>484</v>
      </c>
      <c r="I359" s="190" t="s">
        <v>492</v>
      </c>
      <c r="J359" s="190" t="s">
        <v>481</v>
      </c>
    </row>
    <row r="360" spans="1:11" x14ac:dyDescent="0.25">
      <c r="A360" s="195">
        <v>44005</v>
      </c>
      <c r="B360" s="116">
        <v>0.33333333333333331</v>
      </c>
      <c r="C360" s="116">
        <v>0.34722222222222227</v>
      </c>
      <c r="D360" s="122">
        <f t="shared" si="2"/>
        <v>20.000000000000089</v>
      </c>
      <c r="E360" s="189" t="s">
        <v>2963</v>
      </c>
      <c r="G360" s="189" t="s">
        <v>1275</v>
      </c>
      <c r="H360" s="190" t="s">
        <v>513</v>
      </c>
      <c r="I360" s="190" t="s">
        <v>519</v>
      </c>
      <c r="J360" s="190" t="s">
        <v>481</v>
      </c>
    </row>
    <row r="361" spans="1:11" x14ac:dyDescent="0.25">
      <c r="A361" s="195">
        <v>44005</v>
      </c>
      <c r="B361" s="116">
        <v>0.32291666666666669</v>
      </c>
      <c r="C361" s="116">
        <v>0.33333333333333331</v>
      </c>
      <c r="D361" s="122">
        <f t="shared" si="2"/>
        <v>14.999999999999947</v>
      </c>
      <c r="E361" s="189" t="s">
        <v>2860</v>
      </c>
      <c r="G361" s="189" t="s">
        <v>886</v>
      </c>
      <c r="H361" s="190" t="s">
        <v>484</v>
      </c>
      <c r="I361" s="190" t="s">
        <v>492</v>
      </c>
      <c r="J361" s="190" t="s">
        <v>481</v>
      </c>
    </row>
    <row r="362" spans="1:11" x14ac:dyDescent="0.25">
      <c r="A362" s="195">
        <v>44005</v>
      </c>
      <c r="B362" s="116">
        <v>0.32291666666666669</v>
      </c>
      <c r="C362" s="116">
        <v>0.34027777777777773</v>
      </c>
      <c r="D362" s="122">
        <f t="shared" si="2"/>
        <v>24.999999999999911</v>
      </c>
      <c r="E362" s="189" t="s">
        <v>1479</v>
      </c>
      <c r="G362" s="189" t="s">
        <v>1275</v>
      </c>
      <c r="H362" s="190" t="s">
        <v>513</v>
      </c>
      <c r="I362" s="190" t="s">
        <v>553</v>
      </c>
      <c r="J362" s="190" t="s">
        <v>481</v>
      </c>
    </row>
    <row r="363" spans="1:11" x14ac:dyDescent="0.25">
      <c r="A363" s="195">
        <v>44005</v>
      </c>
      <c r="B363" s="116">
        <v>0.34722222222222227</v>
      </c>
      <c r="C363" s="116">
        <v>0.36805555555555558</v>
      </c>
      <c r="D363" s="122">
        <f t="shared" si="2"/>
        <v>29.999999999999972</v>
      </c>
      <c r="E363" s="189" t="s">
        <v>2964</v>
      </c>
      <c r="G363" s="189" t="s">
        <v>986</v>
      </c>
      <c r="H363" s="190" t="s">
        <v>484</v>
      </c>
      <c r="I363" s="190" t="s">
        <v>492</v>
      </c>
      <c r="J363" s="190" t="s">
        <v>481</v>
      </c>
    </row>
    <row r="364" spans="1:11" x14ac:dyDescent="0.25">
      <c r="A364" s="195">
        <v>44005</v>
      </c>
      <c r="B364" s="116">
        <v>0.52083333333333337</v>
      </c>
      <c r="C364" s="116">
        <v>0.57291666666666663</v>
      </c>
      <c r="D364" s="122">
        <f t="shared" si="2"/>
        <v>74.999999999999886</v>
      </c>
      <c r="E364" s="189" t="s">
        <v>2965</v>
      </c>
      <c r="G364" s="189" t="s">
        <v>2966</v>
      </c>
      <c r="H364" s="114" t="s">
        <v>513</v>
      </c>
      <c r="I364" s="190" t="s">
        <v>514</v>
      </c>
      <c r="J364" s="190" t="s">
        <v>481</v>
      </c>
    </row>
    <row r="365" spans="1:11" x14ac:dyDescent="0.25">
      <c r="A365" s="195">
        <v>44005</v>
      </c>
      <c r="B365" s="116">
        <v>0.27083333333333331</v>
      </c>
      <c r="C365" s="116">
        <v>0.66666666666666663</v>
      </c>
      <c r="D365" s="122">
        <f t="shared" si="2"/>
        <v>570</v>
      </c>
      <c r="E365" s="189" t="s">
        <v>2967</v>
      </c>
      <c r="G365" s="189" t="s">
        <v>486</v>
      </c>
      <c r="H365" s="190"/>
      <c r="I365" s="190"/>
      <c r="J365" s="190"/>
      <c r="K365" s="113" t="s">
        <v>2563</v>
      </c>
    </row>
    <row r="366" spans="1:11" x14ac:dyDescent="0.25">
      <c r="A366" s="195">
        <v>44005</v>
      </c>
      <c r="B366" s="116">
        <v>0.61805555555555558</v>
      </c>
      <c r="C366" s="116">
        <v>0.63541666666666663</v>
      </c>
      <c r="D366" s="122">
        <f t="shared" si="2"/>
        <v>24.999999999999911</v>
      </c>
      <c r="E366" s="189" t="s">
        <v>2968</v>
      </c>
      <c r="G366" s="189" t="s">
        <v>1425</v>
      </c>
      <c r="H366" s="190" t="s">
        <v>479</v>
      </c>
      <c r="I366" s="190" t="s">
        <v>492</v>
      </c>
      <c r="J366" s="190" t="s">
        <v>481</v>
      </c>
    </row>
    <row r="367" spans="1:11" x14ac:dyDescent="0.25">
      <c r="A367" s="195">
        <v>44005</v>
      </c>
      <c r="B367" s="116">
        <v>0.63541666666666663</v>
      </c>
      <c r="C367" s="116">
        <v>0.64583333333333337</v>
      </c>
      <c r="D367" s="122">
        <f t="shared" si="2"/>
        <v>15.000000000000107</v>
      </c>
      <c r="E367" s="189" t="s">
        <v>2969</v>
      </c>
      <c r="G367" s="189" t="s">
        <v>986</v>
      </c>
      <c r="H367" s="190" t="s">
        <v>556</v>
      </c>
      <c r="I367" s="190" t="s">
        <v>492</v>
      </c>
      <c r="J367" s="190" t="s">
        <v>427</v>
      </c>
    </row>
    <row r="368" spans="1:11" ht="30" x14ac:dyDescent="0.25">
      <c r="A368" s="195">
        <v>44005</v>
      </c>
      <c r="B368" s="116">
        <v>0.35416666666666669</v>
      </c>
      <c r="C368" s="116">
        <v>0.55902777777777779</v>
      </c>
      <c r="D368" s="122">
        <f t="shared" si="2"/>
        <v>294.99999999999994</v>
      </c>
      <c r="E368" s="189" t="s">
        <v>2970</v>
      </c>
      <c r="G368" s="189" t="s">
        <v>2971</v>
      </c>
      <c r="H368" s="190" t="s">
        <v>507</v>
      </c>
      <c r="I368" s="190" t="s">
        <v>531</v>
      </c>
      <c r="J368" s="190" t="s">
        <v>499</v>
      </c>
    </row>
    <row r="369" spans="1:11" x14ac:dyDescent="0.25">
      <c r="A369" s="195">
        <v>44005</v>
      </c>
      <c r="B369" s="116">
        <v>0.62847222222222221</v>
      </c>
      <c r="C369" s="116">
        <v>0.63541666666666663</v>
      </c>
      <c r="D369" s="122">
        <f t="shared" si="2"/>
        <v>9.9999999999999645</v>
      </c>
      <c r="E369" s="189" t="s">
        <v>2972</v>
      </c>
      <c r="G369" s="189" t="s">
        <v>625</v>
      </c>
      <c r="H369" s="190" t="s">
        <v>507</v>
      </c>
      <c r="I369" s="190" t="s">
        <v>633</v>
      </c>
      <c r="J369" s="190" t="s">
        <v>481</v>
      </c>
    </row>
    <row r="370" spans="1:11" x14ac:dyDescent="0.25">
      <c r="A370" s="195">
        <v>44005</v>
      </c>
      <c r="B370" s="116">
        <v>0.6875</v>
      </c>
      <c r="C370" s="116">
        <v>0.71875</v>
      </c>
      <c r="D370" s="122">
        <f t="shared" si="2"/>
        <v>45</v>
      </c>
      <c r="E370" s="189" t="s">
        <v>2425</v>
      </c>
      <c r="G370" s="189" t="s">
        <v>686</v>
      </c>
      <c r="H370" s="190" t="s">
        <v>498</v>
      </c>
      <c r="I370" s="190" t="s">
        <v>498</v>
      </c>
      <c r="J370" s="190" t="s">
        <v>481</v>
      </c>
    </row>
    <row r="371" spans="1:11" x14ac:dyDescent="0.25">
      <c r="A371" s="195">
        <v>44005</v>
      </c>
      <c r="B371" s="116">
        <v>0.76041666666666663</v>
      </c>
      <c r="C371" s="116">
        <v>0.77430555555555547</v>
      </c>
      <c r="D371" s="122">
        <f t="shared" si="2"/>
        <v>19.999999999999929</v>
      </c>
      <c r="E371" s="189" t="s">
        <v>2890</v>
      </c>
      <c r="G371" s="189" t="s">
        <v>2921</v>
      </c>
      <c r="H371" s="190" t="s">
        <v>484</v>
      </c>
      <c r="I371" s="190" t="s">
        <v>492</v>
      </c>
      <c r="J371" s="190" t="s">
        <v>481</v>
      </c>
    </row>
    <row r="372" spans="1:11" x14ac:dyDescent="0.25">
      <c r="A372" s="195">
        <v>44005</v>
      </c>
      <c r="B372" s="116">
        <v>0.8125</v>
      </c>
      <c r="C372" s="116">
        <v>0.83333333333333337</v>
      </c>
      <c r="D372" s="114">
        <f t="shared" si="2"/>
        <v>30.000000000000053</v>
      </c>
      <c r="E372" s="113" t="s">
        <v>2973</v>
      </c>
      <c r="F372" s="113">
        <v>1</v>
      </c>
      <c r="G372" s="189" t="s">
        <v>2921</v>
      </c>
      <c r="H372" s="190" t="s">
        <v>513</v>
      </c>
      <c r="I372" s="190" t="s">
        <v>582</v>
      </c>
      <c r="J372" s="190" t="s">
        <v>481</v>
      </c>
    </row>
    <row r="373" spans="1:11" x14ac:dyDescent="0.25">
      <c r="A373" s="195">
        <v>44005</v>
      </c>
      <c r="B373" s="116">
        <v>0.78125</v>
      </c>
      <c r="C373" s="116">
        <v>0.85416666666666663</v>
      </c>
      <c r="D373" s="114">
        <f t="shared" si="2"/>
        <v>104.99999999999994</v>
      </c>
      <c r="E373" s="113" t="s">
        <v>2974</v>
      </c>
      <c r="F373" s="113">
        <v>1</v>
      </c>
      <c r="G373" s="189" t="s">
        <v>2921</v>
      </c>
      <c r="H373" s="190"/>
      <c r="I373" s="190"/>
      <c r="J373" s="190"/>
    </row>
    <row r="374" spans="1:11" x14ac:dyDescent="0.25">
      <c r="A374" s="172">
        <v>44006</v>
      </c>
      <c r="B374" s="116">
        <v>0.39583333333333331</v>
      </c>
      <c r="C374" s="116">
        <v>0.40972222222222227</v>
      </c>
      <c r="D374" s="122">
        <f t="shared" si="2"/>
        <v>20.000000000000089</v>
      </c>
      <c r="E374" s="189" t="s">
        <v>2975</v>
      </c>
      <c r="F374" s="190">
        <v>1</v>
      </c>
      <c r="G374" s="189" t="s">
        <v>857</v>
      </c>
      <c r="H374" s="190" t="s">
        <v>479</v>
      </c>
      <c r="I374" s="190" t="s">
        <v>492</v>
      </c>
      <c r="J374" s="190" t="s">
        <v>481</v>
      </c>
    </row>
    <row r="375" spans="1:11" x14ac:dyDescent="0.25">
      <c r="A375" s="172">
        <v>44006</v>
      </c>
      <c r="B375" s="116">
        <v>0.54166666666666663</v>
      </c>
      <c r="C375" s="116">
        <v>0.55555555555555558</v>
      </c>
      <c r="D375" s="122">
        <f t="shared" si="2"/>
        <v>20.000000000000089</v>
      </c>
      <c r="E375" s="189" t="s">
        <v>2976</v>
      </c>
      <c r="F375" s="190">
        <v>1</v>
      </c>
      <c r="G375" s="189" t="s">
        <v>857</v>
      </c>
      <c r="H375" s="190" t="s">
        <v>484</v>
      </c>
      <c r="I375" s="190" t="s">
        <v>489</v>
      </c>
      <c r="J375" s="190" t="s">
        <v>481</v>
      </c>
    </row>
    <row r="376" spans="1:11" x14ac:dyDescent="0.25">
      <c r="A376" s="172">
        <v>44006</v>
      </c>
      <c r="B376" s="116">
        <v>0.4375</v>
      </c>
      <c r="C376" s="116">
        <v>0.54166666666666663</v>
      </c>
      <c r="D376" s="122">
        <f t="shared" si="2"/>
        <v>149.99999999999994</v>
      </c>
      <c r="E376" s="189" t="s">
        <v>2977</v>
      </c>
      <c r="G376" s="189" t="s">
        <v>999</v>
      </c>
      <c r="H376" s="190" t="s">
        <v>479</v>
      </c>
      <c r="I376" s="190" t="s">
        <v>480</v>
      </c>
      <c r="J376" s="190" t="s">
        <v>481</v>
      </c>
    </row>
    <row r="377" spans="1:11" x14ac:dyDescent="0.25">
      <c r="A377" s="172">
        <v>44006</v>
      </c>
      <c r="B377" s="116">
        <v>0.27083333333333331</v>
      </c>
      <c r="C377" s="116">
        <v>0.66666666666666663</v>
      </c>
      <c r="D377" s="122">
        <f t="shared" si="2"/>
        <v>570</v>
      </c>
      <c r="E377" s="189" t="s">
        <v>1035</v>
      </c>
      <c r="G377" s="189" t="s">
        <v>486</v>
      </c>
      <c r="H377" s="190"/>
      <c r="I377" s="190"/>
      <c r="J377" s="190"/>
      <c r="K377" s="113" t="s">
        <v>2563</v>
      </c>
    </row>
    <row r="378" spans="1:11" x14ac:dyDescent="0.25">
      <c r="A378" s="172">
        <v>44006</v>
      </c>
      <c r="B378" s="116">
        <v>0.625</v>
      </c>
      <c r="C378" s="116">
        <v>0.63888888888888895</v>
      </c>
      <c r="D378" s="122">
        <f t="shared" si="2"/>
        <v>20.000000000000089</v>
      </c>
      <c r="E378" s="189" t="s">
        <v>2978</v>
      </c>
      <c r="G378" s="189" t="s">
        <v>1425</v>
      </c>
      <c r="H378" s="190" t="s">
        <v>484</v>
      </c>
      <c r="I378" s="190" t="s">
        <v>480</v>
      </c>
      <c r="J378" s="190" t="s">
        <v>481</v>
      </c>
    </row>
    <row r="379" spans="1:11" x14ac:dyDescent="0.25">
      <c r="A379" s="172">
        <v>44006</v>
      </c>
      <c r="B379" s="116">
        <v>0.26041666666666669</v>
      </c>
      <c r="C379" s="116">
        <v>0.30208333333333331</v>
      </c>
      <c r="D379" s="122">
        <f t="shared" si="2"/>
        <v>59.999999999999943</v>
      </c>
      <c r="E379" s="189" t="s">
        <v>2438</v>
      </c>
      <c r="G379" s="189" t="s">
        <v>596</v>
      </c>
      <c r="H379" s="190"/>
      <c r="I379" s="190"/>
      <c r="J379" s="190"/>
    </row>
    <row r="380" spans="1:11" x14ac:dyDescent="0.25">
      <c r="A380" s="172">
        <v>44006</v>
      </c>
      <c r="B380" s="116">
        <v>0.30555555555555552</v>
      </c>
      <c r="C380" s="116">
        <v>0.34027777777777773</v>
      </c>
      <c r="D380" s="122">
        <f t="shared" si="2"/>
        <v>49.999999999999986</v>
      </c>
      <c r="E380" s="113" t="s">
        <v>2979</v>
      </c>
      <c r="F380" s="113"/>
      <c r="G380" s="113" t="s">
        <v>2980</v>
      </c>
      <c r="H380" s="190" t="s">
        <v>507</v>
      </c>
      <c r="I380" s="190" t="s">
        <v>633</v>
      </c>
      <c r="J380" s="190" t="s">
        <v>481</v>
      </c>
    </row>
    <row r="381" spans="1:11" x14ac:dyDescent="0.25">
      <c r="A381" s="172">
        <v>44006</v>
      </c>
      <c r="B381" s="116">
        <v>0.375</v>
      </c>
      <c r="C381" s="116">
        <v>0.45833333333333331</v>
      </c>
      <c r="D381" s="122">
        <f t="shared" si="2"/>
        <v>119.99999999999997</v>
      </c>
      <c r="E381" s="113" t="s">
        <v>2981</v>
      </c>
      <c r="F381" s="113"/>
      <c r="G381" s="113" t="s">
        <v>941</v>
      </c>
      <c r="H381" s="190" t="s">
        <v>498</v>
      </c>
      <c r="I381" s="190" t="s">
        <v>504</v>
      </c>
      <c r="J381" s="190" t="s">
        <v>481</v>
      </c>
    </row>
    <row r="382" spans="1:11" x14ac:dyDescent="0.25">
      <c r="A382" s="172">
        <v>44006</v>
      </c>
      <c r="B382" s="116">
        <v>0.47222222222222227</v>
      </c>
      <c r="C382" s="116">
        <v>0.54166666666666663</v>
      </c>
      <c r="D382" s="122">
        <f t="shared" si="2"/>
        <v>99.999999999999886</v>
      </c>
      <c r="E382" s="113" t="s">
        <v>2982</v>
      </c>
      <c r="F382" s="113"/>
      <c r="G382" s="113" t="s">
        <v>941</v>
      </c>
      <c r="H382" s="190" t="s">
        <v>498</v>
      </c>
      <c r="I382" s="190" t="s">
        <v>504</v>
      </c>
      <c r="J382" s="190" t="s">
        <v>481</v>
      </c>
    </row>
    <row r="383" spans="1:11" x14ac:dyDescent="0.25">
      <c r="A383" s="172">
        <v>44006</v>
      </c>
      <c r="B383" s="116">
        <v>0.55208333333333337</v>
      </c>
      <c r="C383" s="301">
        <v>0.61111111111111105</v>
      </c>
      <c r="D383" s="114">
        <f t="shared" si="2"/>
        <v>84.999999999999858</v>
      </c>
      <c r="E383" s="113" t="s">
        <v>2983</v>
      </c>
      <c r="F383" s="113">
        <v>1</v>
      </c>
      <c r="G383" s="113" t="s">
        <v>941</v>
      </c>
      <c r="H383" s="190" t="s">
        <v>498</v>
      </c>
      <c r="I383" s="190" t="s">
        <v>641</v>
      </c>
      <c r="J383" s="190" t="s">
        <v>481</v>
      </c>
    </row>
    <row r="384" spans="1:11" x14ac:dyDescent="0.25">
      <c r="A384" s="172">
        <v>44006</v>
      </c>
      <c r="B384" s="116">
        <v>0.75694444444444453</v>
      </c>
      <c r="C384" s="116">
        <v>0.77083333333333337</v>
      </c>
      <c r="D384" s="114">
        <f t="shared" si="2"/>
        <v>19.999999999999929</v>
      </c>
      <c r="E384" s="113" t="s">
        <v>2635</v>
      </c>
      <c r="F384" s="113"/>
      <c r="G384" s="113" t="s">
        <v>2921</v>
      </c>
      <c r="H384" s="190" t="s">
        <v>513</v>
      </c>
      <c r="I384" s="190" t="s">
        <v>519</v>
      </c>
      <c r="J384" s="190" t="s">
        <v>481</v>
      </c>
    </row>
    <row r="385" spans="1:11" x14ac:dyDescent="0.25">
      <c r="A385" s="172">
        <v>44006</v>
      </c>
      <c r="B385" s="116">
        <v>0.80208333333333337</v>
      </c>
      <c r="C385" s="116">
        <v>0.82291666666666663</v>
      </c>
      <c r="D385" s="122">
        <f t="shared" si="2"/>
        <v>29.999999999999893</v>
      </c>
      <c r="E385" s="189" t="s">
        <v>2984</v>
      </c>
      <c r="F385" s="190">
        <v>1</v>
      </c>
      <c r="G385" s="189" t="s">
        <v>2921</v>
      </c>
      <c r="H385" s="114" t="s">
        <v>484</v>
      </c>
      <c r="I385" s="114" t="s">
        <v>480</v>
      </c>
      <c r="J385" s="114" t="s">
        <v>481</v>
      </c>
    </row>
    <row r="386" spans="1:11" x14ac:dyDescent="0.25">
      <c r="A386" s="172">
        <v>44007</v>
      </c>
      <c r="B386" s="116">
        <v>0.27083333333333331</v>
      </c>
      <c r="C386" s="116">
        <v>0.66666666666666663</v>
      </c>
      <c r="D386" s="114">
        <f t="shared" si="2"/>
        <v>570</v>
      </c>
      <c r="E386" s="113" t="s">
        <v>2967</v>
      </c>
      <c r="F386" s="113"/>
      <c r="G386" s="113" t="s">
        <v>486</v>
      </c>
      <c r="H386" s="190"/>
      <c r="I386" s="190"/>
      <c r="J386" s="190"/>
      <c r="K386" s="113" t="s">
        <v>2563</v>
      </c>
    </row>
    <row r="387" spans="1:11" x14ac:dyDescent="0.25">
      <c r="A387" s="172">
        <v>44007</v>
      </c>
      <c r="B387" s="116">
        <v>0.33333333333333331</v>
      </c>
      <c r="C387" s="116">
        <v>0.41666666666666669</v>
      </c>
      <c r="D387" s="114">
        <f t="shared" si="2"/>
        <v>120.00000000000006</v>
      </c>
      <c r="E387" s="113" t="s">
        <v>2985</v>
      </c>
      <c r="F387" s="113"/>
      <c r="G387" s="113" t="s">
        <v>2986</v>
      </c>
      <c r="H387" s="190" t="s">
        <v>484</v>
      </c>
      <c r="I387" s="190" t="s">
        <v>480</v>
      </c>
      <c r="J387" s="190" t="s">
        <v>481</v>
      </c>
    </row>
    <row r="388" spans="1:11" x14ac:dyDescent="0.25">
      <c r="A388" s="172">
        <v>44007</v>
      </c>
      <c r="B388" s="116">
        <v>0.4375</v>
      </c>
      <c r="C388" s="116">
        <v>0.44791666666666669</v>
      </c>
      <c r="D388" s="114">
        <f t="shared" si="2"/>
        <v>15.000000000000027</v>
      </c>
      <c r="E388" s="113" t="s">
        <v>2987</v>
      </c>
      <c r="F388" s="113">
        <v>1</v>
      </c>
      <c r="G388" s="113" t="s">
        <v>986</v>
      </c>
      <c r="H388" s="190" t="s">
        <v>484</v>
      </c>
      <c r="I388" s="190" t="s">
        <v>480</v>
      </c>
      <c r="J388" s="190" t="s">
        <v>481</v>
      </c>
    </row>
    <row r="389" spans="1:11" x14ac:dyDescent="0.25">
      <c r="A389" s="172">
        <v>44007</v>
      </c>
      <c r="B389" s="116">
        <v>0.4375</v>
      </c>
      <c r="C389" s="116">
        <v>0.47916666666666669</v>
      </c>
      <c r="D389" s="122">
        <f t="shared" si="2"/>
        <v>60.000000000000028</v>
      </c>
      <c r="E389" s="189" t="s">
        <v>2988</v>
      </c>
      <c r="F389" s="190">
        <v>1</v>
      </c>
      <c r="G389" s="189" t="s">
        <v>986</v>
      </c>
      <c r="H389" s="190" t="s">
        <v>556</v>
      </c>
      <c r="I389" s="190" t="s">
        <v>489</v>
      </c>
      <c r="J389" s="190" t="s">
        <v>481</v>
      </c>
    </row>
    <row r="390" spans="1:11" x14ac:dyDescent="0.25">
      <c r="A390" s="172">
        <v>44007</v>
      </c>
      <c r="B390" s="116">
        <v>0.375</v>
      </c>
      <c r="C390" s="116">
        <v>0.39583333333333331</v>
      </c>
      <c r="D390" s="122">
        <f t="shared" si="2"/>
        <v>29.999999999999972</v>
      </c>
      <c r="E390" s="189" t="s">
        <v>1184</v>
      </c>
      <c r="F390" s="190">
        <v>1</v>
      </c>
      <c r="G390" s="189" t="s">
        <v>1041</v>
      </c>
      <c r="H390" s="190" t="s">
        <v>498</v>
      </c>
      <c r="I390" s="190" t="s">
        <v>498</v>
      </c>
      <c r="J390" s="190" t="s">
        <v>481</v>
      </c>
    </row>
    <row r="391" spans="1:11" x14ac:dyDescent="0.25">
      <c r="A391" s="172">
        <v>44007</v>
      </c>
      <c r="B391" s="116">
        <v>0.40277777777777773</v>
      </c>
      <c r="C391" s="116">
        <v>0.54166666666666663</v>
      </c>
      <c r="D391" s="122">
        <f t="shared" si="2"/>
        <v>200</v>
      </c>
      <c r="E391" s="189" t="s">
        <v>2989</v>
      </c>
      <c r="G391" s="189" t="s">
        <v>1041</v>
      </c>
      <c r="H391" s="190" t="s">
        <v>498</v>
      </c>
      <c r="I391" s="190" t="s">
        <v>498</v>
      </c>
      <c r="J391" s="190" t="s">
        <v>481</v>
      </c>
    </row>
    <row r="392" spans="1:11" x14ac:dyDescent="0.25">
      <c r="A392" s="172">
        <v>44007</v>
      </c>
      <c r="B392" s="116">
        <v>0.54861111111111105</v>
      </c>
      <c r="C392" s="116">
        <v>0.5625</v>
      </c>
      <c r="D392" s="122">
        <f t="shared" si="2"/>
        <v>20.000000000000089</v>
      </c>
      <c r="E392" s="189" t="s">
        <v>2990</v>
      </c>
      <c r="G392" s="189" t="s">
        <v>1041</v>
      </c>
      <c r="H392" s="190" t="s">
        <v>498</v>
      </c>
      <c r="I392" s="190" t="s">
        <v>498</v>
      </c>
      <c r="J392" s="190" t="s">
        <v>481</v>
      </c>
    </row>
    <row r="393" spans="1:11" x14ac:dyDescent="0.25">
      <c r="A393" s="172">
        <v>44007</v>
      </c>
      <c r="B393" s="116">
        <v>0.61111111111111105</v>
      </c>
      <c r="C393" s="116">
        <v>0.63194444444444442</v>
      </c>
      <c r="D393" s="122">
        <f t="shared" si="2"/>
        <v>30.000000000000053</v>
      </c>
      <c r="E393" s="189" t="s">
        <v>2991</v>
      </c>
      <c r="G393" s="189" t="s">
        <v>1041</v>
      </c>
      <c r="H393" s="190" t="s">
        <v>498</v>
      </c>
      <c r="I393" s="190" t="s">
        <v>498</v>
      </c>
      <c r="J393" s="190" t="s">
        <v>481</v>
      </c>
    </row>
    <row r="394" spans="1:11" x14ac:dyDescent="0.25">
      <c r="A394" s="172">
        <v>44007</v>
      </c>
      <c r="B394" s="116">
        <v>0.33333333333333331</v>
      </c>
      <c r="C394" s="116">
        <v>0.6875</v>
      </c>
      <c r="D394" s="122">
        <f t="shared" si="2"/>
        <v>510</v>
      </c>
      <c r="E394" s="189" t="s">
        <v>2992</v>
      </c>
      <c r="G394" s="189" t="s">
        <v>625</v>
      </c>
      <c r="H394" s="190"/>
      <c r="I394" s="190"/>
      <c r="J394" s="190"/>
    </row>
    <row r="395" spans="1:11" x14ac:dyDescent="0.25">
      <c r="A395" s="172">
        <v>44007</v>
      </c>
      <c r="B395" s="116">
        <v>0.76041666666666663</v>
      </c>
      <c r="C395" s="116">
        <v>0.77083333333333337</v>
      </c>
      <c r="D395" s="122">
        <f t="shared" si="2"/>
        <v>15.000000000000107</v>
      </c>
      <c r="E395" s="189" t="s">
        <v>2860</v>
      </c>
      <c r="G395" s="189" t="s">
        <v>2921</v>
      </c>
      <c r="H395" s="190" t="s">
        <v>484</v>
      </c>
      <c r="I395" s="190" t="s">
        <v>492</v>
      </c>
      <c r="J395" s="190" t="s">
        <v>481</v>
      </c>
    </row>
    <row r="396" spans="1:11" x14ac:dyDescent="0.25">
      <c r="A396" s="172">
        <v>44007</v>
      </c>
      <c r="B396" s="116">
        <v>0.84375</v>
      </c>
      <c r="C396" s="116">
        <v>0.85416666666666663</v>
      </c>
      <c r="D396" s="122">
        <f t="shared" si="2"/>
        <v>14.999999999999947</v>
      </c>
      <c r="E396" s="358" t="s">
        <v>2993</v>
      </c>
      <c r="G396" s="189" t="s">
        <v>2921</v>
      </c>
      <c r="H396" s="190" t="s">
        <v>513</v>
      </c>
      <c r="I396" s="190" t="s">
        <v>833</v>
      </c>
      <c r="J396" s="190" t="s">
        <v>481</v>
      </c>
    </row>
    <row r="397" spans="1:11" x14ac:dyDescent="0.25">
      <c r="A397" s="172">
        <v>44007</v>
      </c>
      <c r="B397" s="116">
        <v>0.9375</v>
      </c>
      <c r="C397" s="116">
        <v>0.97916666666666663</v>
      </c>
      <c r="D397" s="114">
        <f t="shared" si="2"/>
        <v>59.999999999999943</v>
      </c>
      <c r="E397" s="113" t="s">
        <v>2659</v>
      </c>
      <c r="F397" s="113"/>
      <c r="G397" s="113" t="s">
        <v>2921</v>
      </c>
      <c r="H397" s="190" t="s">
        <v>484</v>
      </c>
      <c r="I397" s="190" t="s">
        <v>489</v>
      </c>
      <c r="J397" s="190" t="s">
        <v>481</v>
      </c>
    </row>
    <row r="398" spans="1:11" x14ac:dyDescent="0.25">
      <c r="A398" s="172">
        <v>44008</v>
      </c>
      <c r="B398" s="116">
        <v>0.27083333333333331</v>
      </c>
      <c r="C398" s="116">
        <v>0.52083333333333337</v>
      </c>
      <c r="D398" s="114">
        <f t="shared" si="2"/>
        <v>360.00000000000011</v>
      </c>
      <c r="E398" s="113" t="s">
        <v>2994</v>
      </c>
      <c r="F398" s="113"/>
      <c r="G398" s="113" t="s">
        <v>2995</v>
      </c>
      <c r="H398" s="190" t="s">
        <v>556</v>
      </c>
      <c r="I398" s="190" t="s">
        <v>489</v>
      </c>
      <c r="J398" s="190" t="s">
        <v>481</v>
      </c>
    </row>
    <row r="399" spans="1:11" x14ac:dyDescent="0.25">
      <c r="A399" s="172">
        <v>44008</v>
      </c>
      <c r="B399" s="116">
        <v>0.35416666666666669</v>
      </c>
      <c r="C399" s="116">
        <v>0.70833333333333337</v>
      </c>
      <c r="D399" s="114">
        <f t="shared" si="2"/>
        <v>510</v>
      </c>
      <c r="E399" s="113" t="s">
        <v>2996</v>
      </c>
      <c r="F399" s="113"/>
      <c r="G399" s="113" t="s">
        <v>2995</v>
      </c>
      <c r="H399" s="190" t="s">
        <v>479</v>
      </c>
      <c r="I399" s="190" t="s">
        <v>489</v>
      </c>
      <c r="J399" s="190" t="s">
        <v>481</v>
      </c>
    </row>
    <row r="400" spans="1:11" x14ac:dyDescent="0.25">
      <c r="A400" s="172">
        <v>44008</v>
      </c>
      <c r="B400" s="116">
        <v>0.4375</v>
      </c>
      <c r="C400" s="116">
        <v>0.52083333333333337</v>
      </c>
      <c r="D400" s="114">
        <f t="shared" si="2"/>
        <v>120.00000000000006</v>
      </c>
      <c r="E400" s="113" t="s">
        <v>2997</v>
      </c>
      <c r="F400" s="113"/>
      <c r="G400" s="113" t="s">
        <v>1604</v>
      </c>
      <c r="H400" s="190" t="s">
        <v>484</v>
      </c>
      <c r="I400" s="190" t="s">
        <v>489</v>
      </c>
      <c r="J400" s="190" t="s">
        <v>481</v>
      </c>
    </row>
    <row r="401" spans="1:10" x14ac:dyDescent="0.25">
      <c r="A401" s="172">
        <v>44008</v>
      </c>
      <c r="B401" s="116">
        <v>0.41666666666666669</v>
      </c>
      <c r="C401" s="116">
        <v>0.43402777777777773</v>
      </c>
      <c r="D401" s="114">
        <f t="shared" si="2"/>
        <v>24.999999999999911</v>
      </c>
      <c r="E401" s="113" t="s">
        <v>2998</v>
      </c>
      <c r="F401" s="113"/>
      <c r="G401" s="113" t="s">
        <v>596</v>
      </c>
      <c r="H401" s="190" t="s">
        <v>498</v>
      </c>
      <c r="I401" s="190" t="s">
        <v>498</v>
      </c>
      <c r="J401" s="190" t="s">
        <v>481</v>
      </c>
    </row>
    <row r="402" spans="1:10" x14ac:dyDescent="0.25">
      <c r="A402" s="172">
        <v>44008</v>
      </c>
      <c r="B402" s="116">
        <v>0.5625</v>
      </c>
      <c r="C402" s="116">
        <v>0.57638888888888895</v>
      </c>
      <c r="D402" s="114">
        <f t="shared" si="2"/>
        <v>20.000000000000089</v>
      </c>
      <c r="E402" s="113" t="s">
        <v>2999</v>
      </c>
      <c r="F402" s="113"/>
      <c r="G402" s="113" t="s">
        <v>596</v>
      </c>
      <c r="H402" s="190" t="s">
        <v>498</v>
      </c>
      <c r="I402" s="190" t="s">
        <v>498</v>
      </c>
      <c r="J402" s="190" t="s">
        <v>481</v>
      </c>
    </row>
    <row r="403" spans="1:10" x14ac:dyDescent="0.25">
      <c r="A403" s="172">
        <v>44008</v>
      </c>
      <c r="B403" s="116">
        <v>0.46875</v>
      </c>
      <c r="C403" s="116">
        <v>0.4861111111111111</v>
      </c>
      <c r="D403" s="114">
        <f t="shared" si="2"/>
        <v>24.999999999999993</v>
      </c>
      <c r="E403" s="113" t="s">
        <v>3000</v>
      </c>
      <c r="F403" s="113"/>
      <c r="G403" s="113" t="s">
        <v>596</v>
      </c>
      <c r="H403" s="190" t="s">
        <v>513</v>
      </c>
      <c r="I403" s="190" t="s">
        <v>833</v>
      </c>
      <c r="J403" s="190" t="s">
        <v>481</v>
      </c>
    </row>
    <row r="404" spans="1:10" x14ac:dyDescent="0.25">
      <c r="A404" s="172">
        <v>44008</v>
      </c>
      <c r="B404" s="116">
        <v>0.36805555555555558</v>
      </c>
      <c r="C404" s="116">
        <v>0.4375</v>
      </c>
      <c r="D404" s="114">
        <f t="shared" si="2"/>
        <v>99.999999999999972</v>
      </c>
      <c r="E404" s="113" t="s">
        <v>3001</v>
      </c>
      <c r="F404" s="113"/>
      <c r="G404" s="113" t="s">
        <v>941</v>
      </c>
      <c r="H404" s="190" t="s">
        <v>498</v>
      </c>
      <c r="I404" s="190" t="s">
        <v>498</v>
      </c>
      <c r="J404" s="190" t="s">
        <v>481</v>
      </c>
    </row>
    <row r="405" spans="1:10" x14ac:dyDescent="0.25">
      <c r="A405" s="172">
        <v>44008</v>
      </c>
      <c r="B405" s="116">
        <v>0.34375</v>
      </c>
      <c r="C405" s="116">
        <v>0.35416666666666669</v>
      </c>
      <c r="D405" s="114">
        <f t="shared" si="2"/>
        <v>15.000000000000027</v>
      </c>
      <c r="E405" s="113" t="s">
        <v>3002</v>
      </c>
      <c r="F405" s="113"/>
      <c r="G405" s="113" t="s">
        <v>596</v>
      </c>
      <c r="H405" s="190" t="s">
        <v>498</v>
      </c>
      <c r="I405" s="190" t="s">
        <v>3003</v>
      </c>
      <c r="J405" s="190" t="s">
        <v>481</v>
      </c>
    </row>
    <row r="406" spans="1:10" x14ac:dyDescent="0.25">
      <c r="A406" s="172">
        <v>44008</v>
      </c>
      <c r="B406" s="116">
        <v>0.61111111111111105</v>
      </c>
      <c r="C406" s="116">
        <v>0.65277777777777779</v>
      </c>
      <c r="D406" s="114">
        <f t="shared" si="2"/>
        <v>60.000000000000107</v>
      </c>
      <c r="E406" s="113" t="s">
        <v>3004</v>
      </c>
      <c r="F406" s="113"/>
      <c r="G406" s="113" t="s">
        <v>941</v>
      </c>
      <c r="H406" s="190" t="s">
        <v>498</v>
      </c>
      <c r="I406" s="190" t="s">
        <v>498</v>
      </c>
      <c r="J406" s="190" t="s">
        <v>481</v>
      </c>
    </row>
    <row r="407" spans="1:10" x14ac:dyDescent="0.25">
      <c r="A407" s="172">
        <v>44008</v>
      </c>
      <c r="B407" s="116">
        <v>0.3125</v>
      </c>
      <c r="C407" s="116">
        <v>0.375</v>
      </c>
      <c r="D407" s="114">
        <f t="shared" si="2"/>
        <v>90</v>
      </c>
      <c r="E407" s="113" t="s">
        <v>3005</v>
      </c>
      <c r="F407" s="113"/>
      <c r="G407" s="113" t="s">
        <v>1041</v>
      </c>
      <c r="H407" s="190" t="s">
        <v>507</v>
      </c>
      <c r="I407" s="190" t="s">
        <v>633</v>
      </c>
      <c r="J407" s="190" t="s">
        <v>481</v>
      </c>
    </row>
    <row r="408" spans="1:10" x14ac:dyDescent="0.25">
      <c r="A408" s="172">
        <v>44008</v>
      </c>
      <c r="B408" s="116">
        <v>0.35416666666666669</v>
      </c>
      <c r="C408" s="116">
        <v>0.375</v>
      </c>
      <c r="D408" s="114">
        <f t="shared" si="2"/>
        <v>29.999999999999972</v>
      </c>
      <c r="E408" s="113" t="s">
        <v>3006</v>
      </c>
      <c r="F408" s="113"/>
      <c r="G408" s="113" t="s">
        <v>625</v>
      </c>
      <c r="H408" s="190" t="s">
        <v>498</v>
      </c>
      <c r="I408" s="190" t="s">
        <v>498</v>
      </c>
      <c r="J408" s="190" t="s">
        <v>481</v>
      </c>
    </row>
    <row r="409" spans="1:10" x14ac:dyDescent="0.25">
      <c r="A409" s="172">
        <v>44008</v>
      </c>
      <c r="B409" s="116">
        <v>0.41666666666666669</v>
      </c>
      <c r="C409" s="116">
        <v>0.70486111111111116</v>
      </c>
      <c r="D409" s="114">
        <f t="shared" si="2"/>
        <v>415.00000000000006</v>
      </c>
      <c r="E409" s="113" t="s">
        <v>3007</v>
      </c>
      <c r="F409" s="113"/>
      <c r="G409" s="113" t="s">
        <v>941</v>
      </c>
      <c r="H409" s="190" t="s">
        <v>498</v>
      </c>
      <c r="I409" s="190" t="s">
        <v>498</v>
      </c>
      <c r="J409" s="190" t="s">
        <v>499</v>
      </c>
    </row>
    <row r="410" spans="1:10" x14ac:dyDescent="0.25">
      <c r="A410" s="172">
        <v>44008</v>
      </c>
      <c r="B410" s="116">
        <v>0.41666666666666669</v>
      </c>
      <c r="C410" s="116">
        <v>0.4375</v>
      </c>
      <c r="D410" s="114">
        <f t="shared" si="2"/>
        <v>29.999999999999972</v>
      </c>
      <c r="E410" s="113" t="s">
        <v>3008</v>
      </c>
      <c r="F410" s="113"/>
      <c r="G410" s="113" t="s">
        <v>941</v>
      </c>
      <c r="H410" s="190" t="s">
        <v>498</v>
      </c>
      <c r="I410" s="190" t="s">
        <v>498</v>
      </c>
      <c r="J410" s="190" t="s">
        <v>481</v>
      </c>
    </row>
    <row r="411" spans="1:10" x14ac:dyDescent="0.25">
      <c r="A411" s="172">
        <v>44008</v>
      </c>
      <c r="B411" s="116">
        <v>0.8125</v>
      </c>
      <c r="C411" s="116">
        <v>0</v>
      </c>
      <c r="D411" s="114">
        <f t="shared" si="2"/>
        <v>270</v>
      </c>
      <c r="E411" s="113" t="s">
        <v>1566</v>
      </c>
      <c r="F411" s="113"/>
      <c r="G411" s="113" t="s">
        <v>540</v>
      </c>
      <c r="H411" s="190" t="s">
        <v>479</v>
      </c>
      <c r="I411" s="190" t="s">
        <v>492</v>
      </c>
      <c r="J411" s="190" t="s">
        <v>499</v>
      </c>
    </row>
    <row r="412" spans="1:10" x14ac:dyDescent="0.25">
      <c r="A412" s="172">
        <v>44008</v>
      </c>
      <c r="B412" s="116">
        <v>0</v>
      </c>
      <c r="C412" s="116">
        <v>4.1666666666666664E-2</v>
      </c>
      <c r="D412" s="114">
        <f t="shared" si="2"/>
        <v>60</v>
      </c>
      <c r="E412" s="113" t="s">
        <v>3009</v>
      </c>
      <c r="F412" s="113"/>
      <c r="G412" s="113" t="s">
        <v>540</v>
      </c>
      <c r="H412" s="190"/>
      <c r="I412" s="190"/>
      <c r="J412" s="190"/>
    </row>
    <row r="413" spans="1:10" x14ac:dyDescent="0.25">
      <c r="A413" s="172">
        <v>44008</v>
      </c>
      <c r="B413" s="116">
        <v>0.95833333333333337</v>
      </c>
      <c r="C413" s="116">
        <v>0.97222222222222221</v>
      </c>
      <c r="D413" s="114">
        <f t="shared" si="2"/>
        <v>19.999999999999929</v>
      </c>
      <c r="E413" s="113" t="s">
        <v>3010</v>
      </c>
      <c r="F413" s="113">
        <v>1</v>
      </c>
      <c r="G413" s="113" t="s">
        <v>540</v>
      </c>
      <c r="H413" s="190" t="s">
        <v>498</v>
      </c>
      <c r="I413" s="190" t="s">
        <v>498</v>
      </c>
      <c r="J413" s="190" t="s">
        <v>481</v>
      </c>
    </row>
    <row r="414" spans="1:10" x14ac:dyDescent="0.25">
      <c r="A414" s="172">
        <v>44009</v>
      </c>
      <c r="B414" s="116">
        <v>0.33333333333333331</v>
      </c>
      <c r="C414" s="116">
        <v>0.35416666666666669</v>
      </c>
      <c r="D414" s="114">
        <f t="shared" si="2"/>
        <v>30.000000000000053</v>
      </c>
      <c r="E414" s="113" t="s">
        <v>675</v>
      </c>
      <c r="F414" s="113">
        <v>1</v>
      </c>
      <c r="G414" s="113" t="s">
        <v>3011</v>
      </c>
      <c r="H414" s="190" t="s">
        <v>513</v>
      </c>
      <c r="I414" s="190" t="s">
        <v>519</v>
      </c>
      <c r="J414" s="190" t="s">
        <v>481</v>
      </c>
    </row>
    <row r="415" spans="1:10" x14ac:dyDescent="0.25">
      <c r="A415" s="172">
        <v>44009</v>
      </c>
      <c r="B415" s="116">
        <v>0.39583333333333331</v>
      </c>
      <c r="C415" s="116">
        <v>0.41666666666666669</v>
      </c>
      <c r="D415" s="114">
        <f t="shared" si="2"/>
        <v>30.000000000000053</v>
      </c>
      <c r="E415" s="113" t="s">
        <v>3012</v>
      </c>
      <c r="F415" s="113"/>
      <c r="G415" s="113" t="s">
        <v>992</v>
      </c>
      <c r="H415" s="190" t="s">
        <v>484</v>
      </c>
      <c r="I415" s="190" t="s">
        <v>480</v>
      </c>
      <c r="J415" s="190" t="s">
        <v>481</v>
      </c>
    </row>
    <row r="416" spans="1:10" x14ac:dyDescent="0.25">
      <c r="A416" s="172">
        <v>44009</v>
      </c>
      <c r="B416" s="116">
        <v>0.45833333333333331</v>
      </c>
      <c r="C416" s="116">
        <v>0.47916666666666669</v>
      </c>
      <c r="D416" s="114">
        <f t="shared" si="2"/>
        <v>30.000000000000053</v>
      </c>
      <c r="E416" s="113" t="s">
        <v>3013</v>
      </c>
      <c r="F416" s="113"/>
      <c r="G416" s="113" t="s">
        <v>992</v>
      </c>
      <c r="H416" s="190" t="s">
        <v>556</v>
      </c>
      <c r="I416" s="190" t="s">
        <v>480</v>
      </c>
      <c r="J416" s="190" t="s">
        <v>481</v>
      </c>
    </row>
    <row r="417" spans="1:11" x14ac:dyDescent="0.25">
      <c r="A417" s="172">
        <v>44009</v>
      </c>
      <c r="B417" s="116">
        <v>0.51041666666666663</v>
      </c>
      <c r="C417" s="116">
        <v>0.53125</v>
      </c>
      <c r="D417" s="114">
        <f t="shared" si="2"/>
        <v>30.000000000000053</v>
      </c>
      <c r="E417" s="113" t="s">
        <v>3014</v>
      </c>
      <c r="F417" s="113"/>
      <c r="G417" s="113" t="s">
        <v>992</v>
      </c>
      <c r="H417" s="190" t="s">
        <v>484</v>
      </c>
      <c r="I417" s="190" t="s">
        <v>489</v>
      </c>
      <c r="J417" s="190" t="s">
        <v>481</v>
      </c>
    </row>
    <row r="418" spans="1:11" x14ac:dyDescent="0.25">
      <c r="A418" s="172">
        <v>44009</v>
      </c>
      <c r="B418" s="116">
        <v>0.53472222222222221</v>
      </c>
      <c r="C418" s="116">
        <v>0.55208333333333337</v>
      </c>
      <c r="D418" s="114">
        <f t="shared" si="2"/>
        <v>25.000000000000071</v>
      </c>
      <c r="E418" s="113" t="s">
        <v>3015</v>
      </c>
      <c r="F418" s="113"/>
      <c r="G418" s="113" t="s">
        <v>992</v>
      </c>
      <c r="H418" s="190" t="s">
        <v>479</v>
      </c>
      <c r="I418" s="190" t="s">
        <v>489</v>
      </c>
      <c r="J418" s="190" t="s">
        <v>481</v>
      </c>
    </row>
    <row r="419" spans="1:11" x14ac:dyDescent="0.25">
      <c r="A419" s="172">
        <v>44009</v>
      </c>
      <c r="B419" s="116">
        <v>0.27083333333333331</v>
      </c>
      <c r="C419" s="116">
        <v>0.66666666666666663</v>
      </c>
      <c r="D419" s="114">
        <f t="shared" si="2"/>
        <v>570</v>
      </c>
      <c r="E419" s="113" t="s">
        <v>2967</v>
      </c>
      <c r="F419" s="113"/>
      <c r="G419" s="113" t="s">
        <v>486</v>
      </c>
      <c r="H419" s="190"/>
      <c r="I419" s="190"/>
      <c r="J419" s="190"/>
      <c r="K419" s="113" t="s">
        <v>2563</v>
      </c>
    </row>
    <row r="420" spans="1:11" x14ac:dyDescent="0.25">
      <c r="A420" s="172">
        <v>44009</v>
      </c>
      <c r="B420" s="116">
        <v>0.30902777777777779</v>
      </c>
      <c r="C420" s="116">
        <v>0.34027777777777773</v>
      </c>
      <c r="D420" s="114">
        <f t="shared" si="2"/>
        <v>44.999999999999922</v>
      </c>
      <c r="E420" s="113" t="s">
        <v>3016</v>
      </c>
      <c r="F420" s="113"/>
      <c r="G420" s="113" t="s">
        <v>1728</v>
      </c>
      <c r="H420" s="190" t="s">
        <v>507</v>
      </c>
      <c r="I420" s="190" t="s">
        <v>633</v>
      </c>
      <c r="J420" s="190" t="s">
        <v>481</v>
      </c>
    </row>
    <row r="421" spans="1:11" x14ac:dyDescent="0.25">
      <c r="A421" s="172">
        <v>44009</v>
      </c>
      <c r="B421" s="116">
        <v>0.36458333333333331</v>
      </c>
      <c r="C421" s="116">
        <v>0.38541666666666669</v>
      </c>
      <c r="D421" s="114">
        <f t="shared" si="2"/>
        <v>30.000000000000053</v>
      </c>
      <c r="E421" s="113" t="s">
        <v>3017</v>
      </c>
      <c r="F421" s="113"/>
      <c r="G421" s="113" t="s">
        <v>1767</v>
      </c>
      <c r="H421" s="190" t="s">
        <v>507</v>
      </c>
      <c r="I421" s="190" t="s">
        <v>633</v>
      </c>
      <c r="J421" s="190" t="s">
        <v>481</v>
      </c>
    </row>
    <row r="422" spans="1:11" x14ac:dyDescent="0.25">
      <c r="A422" s="172">
        <v>44009</v>
      </c>
      <c r="B422" s="116">
        <v>0.38541666666666669</v>
      </c>
      <c r="C422" s="116">
        <v>0.39583333333333331</v>
      </c>
      <c r="D422" s="114">
        <f t="shared" si="2"/>
        <v>14.999999999999947</v>
      </c>
      <c r="E422" s="113" t="s">
        <v>3018</v>
      </c>
      <c r="F422" s="113"/>
      <c r="G422" s="113" t="s">
        <v>941</v>
      </c>
      <c r="H422" s="190" t="s">
        <v>507</v>
      </c>
      <c r="I422" s="190" t="s">
        <v>633</v>
      </c>
      <c r="J422" s="190" t="s">
        <v>481</v>
      </c>
    </row>
    <row r="423" spans="1:11" x14ac:dyDescent="0.25">
      <c r="A423" s="172">
        <v>44009</v>
      </c>
      <c r="B423" s="116">
        <v>0.45833333333333331</v>
      </c>
      <c r="C423" s="116">
        <v>0.46875</v>
      </c>
      <c r="D423" s="114">
        <f t="shared" si="2"/>
        <v>15.000000000000027</v>
      </c>
      <c r="E423" s="113" t="s">
        <v>3019</v>
      </c>
      <c r="F423" s="113"/>
      <c r="G423" s="113" t="s">
        <v>625</v>
      </c>
      <c r="H423" s="190" t="s">
        <v>507</v>
      </c>
      <c r="I423" s="190" t="s">
        <v>633</v>
      </c>
      <c r="J423" s="190" t="s">
        <v>481</v>
      </c>
    </row>
    <row r="424" spans="1:11" x14ac:dyDescent="0.25">
      <c r="A424" s="172">
        <v>44009</v>
      </c>
      <c r="B424" s="116">
        <v>0.47916666666666669</v>
      </c>
      <c r="C424" s="116">
        <v>0.49652777777777773</v>
      </c>
      <c r="D424" s="114">
        <f t="shared" si="2"/>
        <v>24.999999999999911</v>
      </c>
      <c r="E424" s="113" t="s">
        <v>3020</v>
      </c>
      <c r="F424" s="113"/>
      <c r="G424" s="113" t="s">
        <v>3021</v>
      </c>
      <c r="H424" s="190" t="s">
        <v>498</v>
      </c>
      <c r="I424" s="190" t="s">
        <v>498</v>
      </c>
      <c r="J424" s="190" t="s">
        <v>481</v>
      </c>
    </row>
    <row r="425" spans="1:11" x14ac:dyDescent="0.25">
      <c r="A425" s="172">
        <v>44009</v>
      </c>
      <c r="B425" s="116">
        <v>0.51041666666666663</v>
      </c>
      <c r="C425" s="116">
        <v>0.54166666666666663</v>
      </c>
      <c r="D425" s="114">
        <f>(IF(C425&gt;B425, C425-B425, 1-B425+C425))*24*60</f>
        <v>45</v>
      </c>
      <c r="E425" s="113" t="s">
        <v>3022</v>
      </c>
      <c r="F425" s="113">
        <v>1</v>
      </c>
      <c r="G425" s="113" t="s">
        <v>1547</v>
      </c>
      <c r="H425" s="190"/>
      <c r="I425" s="190"/>
      <c r="J425" s="190"/>
    </row>
    <row r="426" spans="1:11" x14ac:dyDescent="0.25">
      <c r="A426" s="172">
        <v>44009</v>
      </c>
      <c r="B426" s="116">
        <v>0.41666666666666669</v>
      </c>
      <c r="C426" s="116">
        <v>0.47916666666666669</v>
      </c>
      <c r="D426" s="114">
        <f>(IF(C426&gt;B426, C426-B426, 1-B426+C426))*24*60</f>
        <v>90</v>
      </c>
      <c r="E426" s="113" t="s">
        <v>3023</v>
      </c>
      <c r="F426" s="113">
        <v>1</v>
      </c>
      <c r="G426" s="113" t="s">
        <v>1385</v>
      </c>
      <c r="H426" s="190" t="s">
        <v>498</v>
      </c>
      <c r="I426" s="190" t="s">
        <v>498</v>
      </c>
      <c r="J426" s="190" t="s">
        <v>481</v>
      </c>
    </row>
    <row r="427" spans="1:11" x14ac:dyDescent="0.25">
      <c r="A427" s="172">
        <v>44009</v>
      </c>
      <c r="B427" s="116">
        <v>0.61805555555555558</v>
      </c>
      <c r="C427" s="116">
        <v>0.65625</v>
      </c>
      <c r="D427" s="114">
        <f>(IF(C427&gt;B427, C427-B427, 1-B427+C427))*24*60</f>
        <v>54.999999999999964</v>
      </c>
      <c r="E427" s="113" t="s">
        <v>3024</v>
      </c>
      <c r="F427" s="113">
        <v>1</v>
      </c>
      <c r="G427" s="113" t="s">
        <v>1204</v>
      </c>
      <c r="H427" s="190" t="s">
        <v>498</v>
      </c>
      <c r="I427" s="190" t="s">
        <v>541</v>
      </c>
      <c r="J427" s="190" t="s">
        <v>481</v>
      </c>
    </row>
    <row r="428" spans="1:11" x14ac:dyDescent="0.25">
      <c r="A428" s="172">
        <v>44009</v>
      </c>
      <c r="B428" s="116">
        <v>0.8125</v>
      </c>
      <c r="C428" s="116">
        <v>0.82638888888888884</v>
      </c>
      <c r="D428" s="114">
        <f t="shared" si="2"/>
        <v>19.999999999999929</v>
      </c>
      <c r="E428" s="113" t="s">
        <v>1479</v>
      </c>
      <c r="F428" s="113">
        <v>1</v>
      </c>
      <c r="G428" s="113" t="s">
        <v>540</v>
      </c>
      <c r="H428" s="190" t="s">
        <v>513</v>
      </c>
      <c r="I428" s="190" t="s">
        <v>553</v>
      </c>
      <c r="J428" s="190" t="s">
        <v>481</v>
      </c>
    </row>
    <row r="429" spans="1:11" x14ac:dyDescent="0.25">
      <c r="A429" s="172">
        <v>44009</v>
      </c>
      <c r="B429" s="116">
        <v>0.88888888888888884</v>
      </c>
      <c r="C429" s="116">
        <v>0.90277777777777779</v>
      </c>
      <c r="D429" s="114">
        <f t="shared" si="2"/>
        <v>20.000000000000089</v>
      </c>
      <c r="E429" s="113" t="s">
        <v>3025</v>
      </c>
      <c r="F429" s="113">
        <v>1</v>
      </c>
      <c r="G429" s="113" t="s">
        <v>540</v>
      </c>
      <c r="H429" s="190" t="s">
        <v>484</v>
      </c>
      <c r="I429" s="190" t="s">
        <v>489</v>
      </c>
      <c r="J429" s="190" t="s">
        <v>481</v>
      </c>
    </row>
    <row r="430" spans="1:11" x14ac:dyDescent="0.25">
      <c r="A430" s="172">
        <v>44009</v>
      </c>
      <c r="B430" s="116">
        <v>0.95833333333333337</v>
      </c>
      <c r="C430" s="116">
        <v>0.97916666666666663</v>
      </c>
      <c r="D430" s="114">
        <f t="shared" si="2"/>
        <v>29.999999999999893</v>
      </c>
      <c r="E430" s="113" t="s">
        <v>3026</v>
      </c>
      <c r="F430" s="113"/>
      <c r="G430" s="113" t="s">
        <v>540</v>
      </c>
      <c r="H430" s="190" t="s">
        <v>498</v>
      </c>
      <c r="I430" s="190" t="s">
        <v>541</v>
      </c>
      <c r="J430" s="190" t="s">
        <v>481</v>
      </c>
    </row>
    <row r="431" spans="1:11" x14ac:dyDescent="0.25">
      <c r="A431" s="172">
        <v>44010</v>
      </c>
      <c r="B431" s="116">
        <v>0.27083333333333331</v>
      </c>
      <c r="C431" s="116">
        <v>0.6875</v>
      </c>
      <c r="D431" s="114">
        <f t="shared" si="2"/>
        <v>600</v>
      </c>
      <c r="E431" s="113" t="s">
        <v>3027</v>
      </c>
      <c r="F431" s="113"/>
      <c r="G431" s="113" t="s">
        <v>486</v>
      </c>
      <c r="H431" s="190"/>
      <c r="I431" s="190"/>
      <c r="J431" s="190"/>
      <c r="K431" s="113" t="s">
        <v>2563</v>
      </c>
    </row>
    <row r="432" spans="1:11" x14ac:dyDescent="0.25">
      <c r="A432" s="172">
        <v>44010</v>
      </c>
      <c r="B432" s="116">
        <v>0.4375</v>
      </c>
      <c r="C432" s="116">
        <v>0.47916666666666669</v>
      </c>
      <c r="D432" s="114">
        <f t="shared" si="2"/>
        <v>60.000000000000028</v>
      </c>
      <c r="E432" s="113" t="s">
        <v>3028</v>
      </c>
      <c r="F432" s="113"/>
      <c r="G432" s="113" t="s">
        <v>1169</v>
      </c>
      <c r="H432" s="190" t="s">
        <v>556</v>
      </c>
      <c r="I432" s="190" t="s">
        <v>480</v>
      </c>
      <c r="J432" s="190" t="s">
        <v>481</v>
      </c>
    </row>
    <row r="433" spans="1:11" x14ac:dyDescent="0.25">
      <c r="A433" s="172">
        <v>44010</v>
      </c>
      <c r="B433" s="116">
        <v>0.6875</v>
      </c>
      <c r="C433" s="116">
        <v>0.71875</v>
      </c>
      <c r="D433" s="114">
        <f t="shared" si="2"/>
        <v>45</v>
      </c>
      <c r="E433" s="113" t="s">
        <v>3029</v>
      </c>
      <c r="F433" s="113">
        <v>1</v>
      </c>
      <c r="G433" s="113" t="s">
        <v>609</v>
      </c>
      <c r="H433" s="190"/>
      <c r="I433" s="190"/>
      <c r="J433" s="190"/>
    </row>
    <row r="434" spans="1:11" x14ac:dyDescent="0.25">
      <c r="A434" s="172">
        <v>44010</v>
      </c>
      <c r="B434" s="116">
        <v>0.29166666666666669</v>
      </c>
      <c r="C434" s="116">
        <v>0.33333333333333331</v>
      </c>
      <c r="D434" s="114">
        <f t="shared" si="2"/>
        <v>59.999999999999943</v>
      </c>
      <c r="E434" s="113" t="s">
        <v>3030</v>
      </c>
      <c r="F434" s="113">
        <v>1</v>
      </c>
      <c r="G434" s="113" t="s">
        <v>1593</v>
      </c>
      <c r="H434" s="190" t="s">
        <v>498</v>
      </c>
      <c r="I434" s="190" t="s">
        <v>498</v>
      </c>
      <c r="J434" s="190" t="s">
        <v>481</v>
      </c>
    </row>
    <row r="435" spans="1:11" x14ac:dyDescent="0.25">
      <c r="A435" s="172">
        <v>44010</v>
      </c>
      <c r="B435" s="116">
        <v>0.35416666666666669</v>
      </c>
      <c r="C435" s="116">
        <v>0.5</v>
      </c>
      <c r="D435" s="114">
        <f t="shared" si="2"/>
        <v>209.99999999999997</v>
      </c>
      <c r="E435" s="113" t="s">
        <v>3031</v>
      </c>
      <c r="F435" s="113"/>
      <c r="G435" s="113" t="s">
        <v>1660</v>
      </c>
      <c r="H435" s="190" t="s">
        <v>498</v>
      </c>
      <c r="I435" s="190" t="s">
        <v>498</v>
      </c>
      <c r="J435" s="190" t="s">
        <v>481</v>
      </c>
    </row>
    <row r="436" spans="1:11" x14ac:dyDescent="0.25">
      <c r="A436" s="172">
        <v>44010</v>
      </c>
      <c r="B436" s="116">
        <v>0.51388888888888895</v>
      </c>
      <c r="C436" s="116">
        <v>0.6875</v>
      </c>
      <c r="D436" s="114" t="s">
        <v>185</v>
      </c>
      <c r="E436" s="113" t="s">
        <v>3032</v>
      </c>
      <c r="F436" s="113"/>
      <c r="G436" s="113" t="s">
        <v>1660</v>
      </c>
      <c r="H436" s="190" t="s">
        <v>507</v>
      </c>
      <c r="I436" s="190" t="s">
        <v>633</v>
      </c>
      <c r="J436" s="190" t="s">
        <v>427</v>
      </c>
    </row>
    <row r="437" spans="1:11" x14ac:dyDescent="0.25">
      <c r="A437" s="172">
        <v>44010</v>
      </c>
      <c r="B437" s="116">
        <v>0.84722222222222221</v>
      </c>
      <c r="C437" s="116">
        <v>0.86111111111111116</v>
      </c>
      <c r="D437" s="114">
        <f t="shared" si="2"/>
        <v>20.000000000000089</v>
      </c>
      <c r="E437" s="113" t="s">
        <v>3033</v>
      </c>
      <c r="F437" s="113"/>
      <c r="G437" s="113" t="s">
        <v>540</v>
      </c>
      <c r="H437" s="190" t="s">
        <v>556</v>
      </c>
      <c r="I437" s="190" t="s">
        <v>489</v>
      </c>
      <c r="J437" s="190" t="s">
        <v>481</v>
      </c>
    </row>
    <row r="438" spans="1:11" x14ac:dyDescent="0.25">
      <c r="A438" s="172">
        <v>44010</v>
      </c>
      <c r="B438" s="116">
        <v>6.25E-2</v>
      </c>
      <c r="C438" s="116">
        <v>7.6388888888888895E-2</v>
      </c>
      <c r="D438" s="114">
        <f t="shared" si="2"/>
        <v>20.000000000000007</v>
      </c>
      <c r="E438" s="113" t="s">
        <v>1548</v>
      </c>
      <c r="F438" s="113"/>
      <c r="G438" s="113" t="s">
        <v>540</v>
      </c>
      <c r="H438" s="190" t="s">
        <v>479</v>
      </c>
      <c r="I438" s="190" t="s">
        <v>489</v>
      </c>
      <c r="J438" s="190" t="s">
        <v>481</v>
      </c>
    </row>
    <row r="439" spans="1:11" x14ac:dyDescent="0.25">
      <c r="A439" s="172">
        <v>44010</v>
      </c>
      <c r="B439" s="116">
        <v>0.11805555555555557</v>
      </c>
      <c r="C439" s="116">
        <v>0.13194444444444445</v>
      </c>
      <c r="D439" s="114">
        <f t="shared" si="2"/>
        <v>19.999999999999989</v>
      </c>
      <c r="E439" s="113" t="s">
        <v>3034</v>
      </c>
      <c r="F439" s="113"/>
      <c r="G439" s="113" t="s">
        <v>540</v>
      </c>
      <c r="H439" s="190" t="s">
        <v>507</v>
      </c>
      <c r="I439" s="190" t="s">
        <v>527</v>
      </c>
      <c r="J439" s="190" t="s">
        <v>481</v>
      </c>
    </row>
    <row r="440" spans="1:11" x14ac:dyDescent="0.25">
      <c r="A440" s="172">
        <v>44010</v>
      </c>
      <c r="B440" s="116">
        <v>0.6875</v>
      </c>
      <c r="C440" s="116">
        <v>0.33333333333333331</v>
      </c>
      <c r="D440" s="114" t="s">
        <v>2111</v>
      </c>
      <c r="E440" s="113" t="s">
        <v>3032</v>
      </c>
      <c r="F440" s="113"/>
      <c r="G440" s="113" t="s">
        <v>1660</v>
      </c>
      <c r="H440" s="190" t="s">
        <v>507</v>
      </c>
      <c r="I440" s="190" t="s">
        <v>633</v>
      </c>
      <c r="J440" s="190" t="s">
        <v>427</v>
      </c>
    </row>
    <row r="441" spans="1:11" x14ac:dyDescent="0.25">
      <c r="A441" s="172">
        <v>44011</v>
      </c>
      <c r="B441" s="116">
        <v>0.29166666666666669</v>
      </c>
      <c r="C441" s="116">
        <v>0.33333333333333331</v>
      </c>
      <c r="D441" s="114">
        <f t="shared" si="2"/>
        <v>59.999999999999943</v>
      </c>
      <c r="E441" s="113" t="s">
        <v>2660</v>
      </c>
      <c r="F441" s="113">
        <v>1</v>
      </c>
      <c r="G441" s="113" t="s">
        <v>1187</v>
      </c>
      <c r="H441" s="190" t="s">
        <v>484</v>
      </c>
      <c r="I441" s="190" t="s">
        <v>480</v>
      </c>
      <c r="J441" s="190" t="s">
        <v>481</v>
      </c>
    </row>
    <row r="442" spans="1:11" x14ac:dyDescent="0.25">
      <c r="A442" s="172">
        <v>44011</v>
      </c>
      <c r="B442" s="116">
        <v>0.41666666666666669</v>
      </c>
      <c r="C442" s="116">
        <v>0.58333333333333337</v>
      </c>
      <c r="D442" s="114">
        <f t="shared" si="2"/>
        <v>240</v>
      </c>
      <c r="E442" s="113" t="s">
        <v>3035</v>
      </c>
      <c r="F442" s="113"/>
      <c r="G442" s="113" t="s">
        <v>3036</v>
      </c>
      <c r="H442" s="190" t="s">
        <v>556</v>
      </c>
      <c r="I442" s="190" t="s">
        <v>492</v>
      </c>
      <c r="J442" s="190" t="s">
        <v>499</v>
      </c>
      <c r="K442" s="113" t="s">
        <v>1022</v>
      </c>
    </row>
    <row r="443" spans="1:11" x14ac:dyDescent="0.25">
      <c r="A443" s="172">
        <v>44011</v>
      </c>
      <c r="B443" s="116">
        <v>0.66666666666666663</v>
      </c>
      <c r="C443" s="116">
        <v>0.6875</v>
      </c>
      <c r="D443" s="114">
        <f t="shared" si="2"/>
        <v>30.000000000000053</v>
      </c>
      <c r="E443" s="113" t="s">
        <v>3037</v>
      </c>
      <c r="F443" s="113"/>
      <c r="G443" s="113" t="s">
        <v>3038</v>
      </c>
      <c r="H443" s="190" t="s">
        <v>479</v>
      </c>
      <c r="I443" s="190" t="s">
        <v>489</v>
      </c>
      <c r="J443" s="190" t="s">
        <v>481</v>
      </c>
    </row>
    <row r="444" spans="1:11" x14ac:dyDescent="0.25">
      <c r="A444" s="172">
        <v>44011</v>
      </c>
      <c r="B444" s="116">
        <v>0.27083333333333331</v>
      </c>
      <c r="C444" s="116">
        <v>0.66666666666666663</v>
      </c>
      <c r="D444" s="114">
        <f t="shared" si="2"/>
        <v>570</v>
      </c>
      <c r="E444" s="113" t="s">
        <v>3027</v>
      </c>
      <c r="F444" s="113"/>
      <c r="G444" s="113" t="s">
        <v>486</v>
      </c>
      <c r="H444" s="190"/>
      <c r="I444" s="190"/>
      <c r="J444" s="190"/>
      <c r="K444" s="113" t="s">
        <v>2563</v>
      </c>
    </row>
    <row r="445" spans="1:11" x14ac:dyDescent="0.25">
      <c r="A445" s="172">
        <v>44011</v>
      </c>
      <c r="B445" s="116">
        <v>0.35416666666666669</v>
      </c>
      <c r="C445" s="116">
        <v>0.38541666666666669</v>
      </c>
      <c r="D445" s="114">
        <f t="shared" si="2"/>
        <v>45</v>
      </c>
      <c r="E445" s="113" t="s">
        <v>3039</v>
      </c>
      <c r="F445" s="113"/>
      <c r="G445" s="113" t="s">
        <v>1041</v>
      </c>
      <c r="H445" s="190" t="s">
        <v>498</v>
      </c>
      <c r="I445" s="190" t="s">
        <v>568</v>
      </c>
      <c r="J445" s="190" t="s">
        <v>481</v>
      </c>
    </row>
    <row r="446" spans="1:11" ht="30" x14ac:dyDescent="0.25">
      <c r="A446" s="172">
        <v>44011</v>
      </c>
      <c r="B446" s="116">
        <v>0.35416666666666669</v>
      </c>
      <c r="C446" s="116">
        <v>0.57291666666666663</v>
      </c>
      <c r="D446" s="122">
        <f t="shared" si="2"/>
        <v>314.99999999999989</v>
      </c>
      <c r="E446" s="189" t="s">
        <v>3040</v>
      </c>
      <c r="G446" s="189" t="s">
        <v>1660</v>
      </c>
      <c r="H446" s="114" t="s">
        <v>498</v>
      </c>
      <c r="I446" s="114" t="s">
        <v>498</v>
      </c>
      <c r="J446" s="114" t="s">
        <v>481</v>
      </c>
    </row>
    <row r="447" spans="1:11" x14ac:dyDescent="0.25">
      <c r="A447" s="172">
        <v>44011</v>
      </c>
      <c r="B447" s="116">
        <v>0.66666666666666663</v>
      </c>
      <c r="C447" s="116">
        <v>0.72916666666666663</v>
      </c>
      <c r="D447" s="122">
        <f t="shared" si="2"/>
        <v>90</v>
      </c>
      <c r="E447" s="189" t="s">
        <v>3041</v>
      </c>
      <c r="G447" s="189" t="s">
        <v>720</v>
      </c>
      <c r="H447" s="114" t="s">
        <v>498</v>
      </c>
      <c r="I447" s="114" t="s">
        <v>568</v>
      </c>
      <c r="J447" s="114" t="s">
        <v>481</v>
      </c>
    </row>
    <row r="448" spans="1:11" x14ac:dyDescent="0.25">
      <c r="A448" s="172">
        <v>44011</v>
      </c>
      <c r="B448" s="116">
        <v>0.59375</v>
      </c>
      <c r="C448" s="116">
        <v>0.65972222222222221</v>
      </c>
      <c r="D448" s="122">
        <f t="shared" si="2"/>
        <v>94.999999999999986</v>
      </c>
      <c r="E448" s="189" t="s">
        <v>3042</v>
      </c>
      <c r="G448" s="189" t="s">
        <v>720</v>
      </c>
    </row>
    <row r="449" spans="1:11" x14ac:dyDescent="0.25">
      <c r="A449" s="172">
        <v>44011</v>
      </c>
      <c r="B449" s="116">
        <v>0.77083333333333337</v>
      </c>
      <c r="C449" s="116">
        <v>0.91666666666666663</v>
      </c>
      <c r="D449" s="122">
        <f t="shared" si="2"/>
        <v>209.99999999999989</v>
      </c>
      <c r="E449" s="189" t="s">
        <v>3043</v>
      </c>
      <c r="G449" s="189" t="s">
        <v>540</v>
      </c>
    </row>
    <row r="450" spans="1:11" x14ac:dyDescent="0.25">
      <c r="A450" s="172">
        <v>44011</v>
      </c>
      <c r="B450" s="116">
        <v>0.9375</v>
      </c>
      <c r="C450" s="116">
        <v>0.94791666666666663</v>
      </c>
      <c r="D450" s="122">
        <f t="shared" si="2"/>
        <v>14.999999999999947</v>
      </c>
      <c r="E450" s="189" t="s">
        <v>729</v>
      </c>
      <c r="G450" s="189" t="s">
        <v>540</v>
      </c>
      <c r="H450" s="114" t="s">
        <v>507</v>
      </c>
      <c r="I450" s="114" t="s">
        <v>531</v>
      </c>
      <c r="J450" s="114" t="s">
        <v>427</v>
      </c>
    </row>
    <row r="451" spans="1:11" x14ac:dyDescent="0.25">
      <c r="A451" s="172">
        <v>44011</v>
      </c>
      <c r="B451" s="116">
        <v>4.8611111111111112E-2</v>
      </c>
      <c r="C451" s="116">
        <v>6.5972222222222224E-2</v>
      </c>
      <c r="D451" s="122">
        <f t="shared" si="2"/>
        <v>25</v>
      </c>
      <c r="E451" s="189" t="s">
        <v>3044</v>
      </c>
      <c r="G451" s="189" t="s">
        <v>540</v>
      </c>
      <c r="H451" s="114" t="s">
        <v>507</v>
      </c>
      <c r="I451" s="114" t="s">
        <v>570</v>
      </c>
      <c r="J451" s="114" t="s">
        <v>427</v>
      </c>
    </row>
    <row r="452" spans="1:11" x14ac:dyDescent="0.25">
      <c r="A452" s="172">
        <v>44011</v>
      </c>
      <c r="B452" s="116">
        <v>0.33333333333333331</v>
      </c>
      <c r="C452" s="116">
        <v>0.33333333333333331</v>
      </c>
      <c r="D452" s="122" t="s">
        <v>3045</v>
      </c>
      <c r="E452" s="189" t="s">
        <v>3046</v>
      </c>
      <c r="H452" s="114" t="s">
        <v>507</v>
      </c>
      <c r="I452" s="190" t="s">
        <v>633</v>
      </c>
      <c r="J452" s="114" t="s">
        <v>427</v>
      </c>
    </row>
    <row r="453" spans="1:11" x14ac:dyDescent="0.25">
      <c r="A453" s="172">
        <v>44012</v>
      </c>
      <c r="B453" s="116">
        <v>0.3125</v>
      </c>
      <c r="C453" s="116">
        <v>0.52083333333333337</v>
      </c>
      <c r="D453" s="122">
        <f t="shared" si="2"/>
        <v>300.00000000000006</v>
      </c>
      <c r="E453" s="189" t="s">
        <v>3047</v>
      </c>
      <c r="G453" s="189" t="s">
        <v>3048</v>
      </c>
      <c r="H453" s="114" t="s">
        <v>479</v>
      </c>
      <c r="I453" s="114" t="s">
        <v>492</v>
      </c>
      <c r="J453" s="114" t="s">
        <v>499</v>
      </c>
      <c r="K453" s="113" t="s">
        <v>1022</v>
      </c>
    </row>
    <row r="454" spans="1:11" x14ac:dyDescent="0.25">
      <c r="A454" s="172">
        <v>44012</v>
      </c>
      <c r="B454" s="116">
        <v>0.29166666666666669</v>
      </c>
      <c r="C454" s="116">
        <v>0.33333333333333331</v>
      </c>
      <c r="D454" s="122">
        <f t="shared" si="2"/>
        <v>59.999999999999943</v>
      </c>
      <c r="E454" s="189" t="s">
        <v>3049</v>
      </c>
      <c r="G454" s="189" t="s">
        <v>3050</v>
      </c>
    </row>
    <row r="455" spans="1:11" x14ac:dyDescent="0.25">
      <c r="A455" s="172">
        <v>44012</v>
      </c>
      <c r="B455" s="116">
        <v>0.35416666666666669</v>
      </c>
      <c r="C455" s="116">
        <v>0.5</v>
      </c>
      <c r="D455" s="122">
        <f t="shared" si="2"/>
        <v>209.99999999999997</v>
      </c>
      <c r="E455" s="189" t="s">
        <v>3051</v>
      </c>
      <c r="G455" s="189" t="s">
        <v>2266</v>
      </c>
      <c r="H455" s="114" t="s">
        <v>484</v>
      </c>
      <c r="I455" s="114" t="s">
        <v>489</v>
      </c>
      <c r="J455" s="114" t="s">
        <v>481</v>
      </c>
    </row>
    <row r="456" spans="1:11" x14ac:dyDescent="0.25">
      <c r="A456" s="172">
        <v>44012</v>
      </c>
      <c r="B456" s="116">
        <v>0.35416666666666669</v>
      </c>
      <c r="C456" s="116">
        <v>0.375</v>
      </c>
      <c r="D456" s="122">
        <f t="shared" si="2"/>
        <v>29.999999999999972</v>
      </c>
      <c r="E456" s="189" t="s">
        <v>3052</v>
      </c>
      <c r="G456" s="189" t="s">
        <v>1016</v>
      </c>
      <c r="H456" s="114" t="s">
        <v>479</v>
      </c>
      <c r="I456" s="114" t="s">
        <v>492</v>
      </c>
      <c r="J456" s="114" t="s">
        <v>481</v>
      </c>
    </row>
    <row r="457" spans="1:11" x14ac:dyDescent="0.25">
      <c r="A457" s="172">
        <v>44012</v>
      </c>
      <c r="B457" s="116">
        <v>0.38541666666666669</v>
      </c>
      <c r="C457" s="116">
        <v>0.41666666666666669</v>
      </c>
      <c r="D457" s="122">
        <f t="shared" si="2"/>
        <v>45</v>
      </c>
      <c r="E457" s="189" t="s">
        <v>3053</v>
      </c>
      <c r="G457" s="189" t="s">
        <v>1016</v>
      </c>
      <c r="H457" s="114" t="s">
        <v>556</v>
      </c>
      <c r="I457" s="114" t="s">
        <v>489</v>
      </c>
      <c r="J457" s="114" t="s">
        <v>481</v>
      </c>
    </row>
    <row r="458" spans="1:11" x14ac:dyDescent="0.25">
      <c r="A458" s="172">
        <v>44012</v>
      </c>
      <c r="B458" s="116">
        <v>0.41666666666666669</v>
      </c>
      <c r="C458" s="116">
        <v>0.4375</v>
      </c>
      <c r="D458" s="122">
        <f t="shared" si="2"/>
        <v>29.999999999999972</v>
      </c>
      <c r="E458" s="189" t="s">
        <v>3054</v>
      </c>
      <c r="F458" s="190">
        <v>1</v>
      </c>
      <c r="G458" s="189" t="s">
        <v>1016</v>
      </c>
      <c r="H458" s="114" t="s">
        <v>479</v>
      </c>
      <c r="I458" s="114" t="s">
        <v>489</v>
      </c>
      <c r="J458" s="114" t="s">
        <v>481</v>
      </c>
    </row>
    <row r="459" spans="1:11" x14ac:dyDescent="0.25">
      <c r="A459" s="172">
        <v>44012</v>
      </c>
      <c r="B459" s="116">
        <v>0.4375</v>
      </c>
      <c r="C459" s="116">
        <v>0.45833333333333331</v>
      </c>
      <c r="D459" s="122">
        <f t="shared" ref="D459:D473" si="3">(IF(C459&gt;B459, C459-B459, 1-B459+C459))*24*60</f>
        <v>29.999999999999972</v>
      </c>
      <c r="E459" s="189" t="s">
        <v>3055</v>
      </c>
      <c r="F459" s="190">
        <v>1</v>
      </c>
      <c r="G459" s="189" t="s">
        <v>1016</v>
      </c>
      <c r="H459" s="114" t="s">
        <v>513</v>
      </c>
      <c r="I459" s="114" t="s">
        <v>519</v>
      </c>
      <c r="J459" s="114" t="s">
        <v>481</v>
      </c>
    </row>
    <row r="460" spans="1:11" x14ac:dyDescent="0.25">
      <c r="A460" s="172">
        <v>44012</v>
      </c>
      <c r="B460" s="116">
        <v>0.45833333333333331</v>
      </c>
      <c r="C460" s="116">
        <v>0.5</v>
      </c>
      <c r="D460" s="122">
        <f t="shared" si="3"/>
        <v>60.000000000000028</v>
      </c>
      <c r="E460" s="189" t="s">
        <v>3056</v>
      </c>
      <c r="G460" s="189" t="s">
        <v>1016</v>
      </c>
      <c r="H460" s="114" t="s">
        <v>479</v>
      </c>
      <c r="I460" s="114" t="s">
        <v>492</v>
      </c>
      <c r="J460" s="114" t="s">
        <v>481</v>
      </c>
    </row>
    <row r="461" spans="1:11" x14ac:dyDescent="0.25">
      <c r="A461" s="172">
        <v>44012</v>
      </c>
      <c r="B461" s="116">
        <v>0.5</v>
      </c>
      <c r="C461" s="116">
        <v>0.54166666666666663</v>
      </c>
      <c r="D461" s="122">
        <f t="shared" si="3"/>
        <v>59.999999999999943</v>
      </c>
      <c r="E461" s="189" t="s">
        <v>3057</v>
      </c>
      <c r="F461" s="190">
        <v>1</v>
      </c>
      <c r="G461" s="189" t="s">
        <v>1016</v>
      </c>
    </row>
    <row r="462" spans="1:11" x14ac:dyDescent="0.25">
      <c r="A462" s="172">
        <v>44012</v>
      </c>
      <c r="B462" s="116">
        <v>0.60416666666666663</v>
      </c>
      <c r="C462" s="116">
        <v>0.66666666666666663</v>
      </c>
      <c r="D462" s="122">
        <f t="shared" si="3"/>
        <v>90</v>
      </c>
      <c r="E462" s="189" t="s">
        <v>3058</v>
      </c>
      <c r="G462" s="189" t="s">
        <v>1100</v>
      </c>
      <c r="H462" s="114" t="s">
        <v>479</v>
      </c>
      <c r="I462" s="114" t="s">
        <v>492</v>
      </c>
      <c r="J462" s="114" t="s">
        <v>481</v>
      </c>
    </row>
    <row r="463" spans="1:11" x14ac:dyDescent="0.25">
      <c r="A463" s="172">
        <v>44012</v>
      </c>
      <c r="B463" s="116">
        <v>0.29166666666666669</v>
      </c>
      <c r="C463" s="116">
        <v>0.66666666666666663</v>
      </c>
      <c r="D463" s="122">
        <f t="shared" si="3"/>
        <v>539.99999999999989</v>
      </c>
      <c r="E463" s="189" t="s">
        <v>2967</v>
      </c>
      <c r="G463" s="189" t="s">
        <v>486</v>
      </c>
      <c r="K463" s="113" t="s">
        <v>2563</v>
      </c>
    </row>
    <row r="464" spans="1:11" x14ac:dyDescent="0.25">
      <c r="A464" s="172">
        <v>44012</v>
      </c>
      <c r="B464" s="116">
        <v>0.375</v>
      </c>
      <c r="C464" s="116">
        <v>0.39583333333333331</v>
      </c>
      <c r="D464" s="122">
        <f t="shared" si="3"/>
        <v>29.999999999999972</v>
      </c>
      <c r="E464" s="189" t="s">
        <v>3059</v>
      </c>
      <c r="G464" s="189" t="s">
        <v>533</v>
      </c>
      <c r="H464" s="114" t="s">
        <v>484</v>
      </c>
      <c r="I464" s="114" t="s">
        <v>489</v>
      </c>
      <c r="J464" s="114" t="s">
        <v>481</v>
      </c>
    </row>
    <row r="465" spans="1:10" x14ac:dyDescent="0.25">
      <c r="A465" s="172">
        <v>44012</v>
      </c>
      <c r="B465" s="116">
        <v>0.3125</v>
      </c>
      <c r="C465" s="116">
        <v>0.375</v>
      </c>
      <c r="D465" s="122">
        <f t="shared" si="3"/>
        <v>90</v>
      </c>
      <c r="E465" s="189" t="s">
        <v>3060</v>
      </c>
      <c r="G465" s="189" t="s">
        <v>596</v>
      </c>
    </row>
    <row r="466" spans="1:10" ht="30" x14ac:dyDescent="0.25">
      <c r="A466" s="172">
        <v>44012</v>
      </c>
      <c r="B466" s="116">
        <v>0.38541666666666669</v>
      </c>
      <c r="C466" s="116">
        <v>0.56944444444444442</v>
      </c>
      <c r="D466" s="122">
        <f t="shared" si="3"/>
        <v>264.99999999999994</v>
      </c>
      <c r="E466" s="189" t="s">
        <v>3061</v>
      </c>
      <c r="G466" s="189" t="s">
        <v>596</v>
      </c>
    </row>
    <row r="467" spans="1:10" x14ac:dyDescent="0.25">
      <c r="A467" s="172">
        <v>44012</v>
      </c>
      <c r="B467" s="116">
        <v>0.61458333333333337</v>
      </c>
      <c r="C467" s="116">
        <v>0.66666666666666663</v>
      </c>
      <c r="D467" s="122">
        <f t="shared" si="3"/>
        <v>74.999999999999886</v>
      </c>
      <c r="E467" s="189" t="s">
        <v>3062</v>
      </c>
      <c r="G467" s="189" t="s">
        <v>625</v>
      </c>
      <c r="H467" s="114" t="s">
        <v>498</v>
      </c>
      <c r="I467" s="114" t="s">
        <v>498</v>
      </c>
      <c r="J467" s="114" t="s">
        <v>481</v>
      </c>
    </row>
    <row r="468" spans="1:10" x14ac:dyDescent="0.25">
      <c r="A468" s="172">
        <v>44012</v>
      </c>
      <c r="B468" s="116">
        <v>0.34375</v>
      </c>
      <c r="C468" s="116">
        <v>0.50694444444444442</v>
      </c>
      <c r="D468" s="122">
        <f t="shared" si="3"/>
        <v>234.99999999999997</v>
      </c>
      <c r="E468" s="189" t="s">
        <v>3063</v>
      </c>
      <c r="G468" s="189" t="s">
        <v>1593</v>
      </c>
      <c r="H468" s="114" t="s">
        <v>498</v>
      </c>
      <c r="I468" s="114" t="s">
        <v>498</v>
      </c>
      <c r="J468" s="114" t="s">
        <v>481</v>
      </c>
    </row>
    <row r="469" spans="1:10" x14ac:dyDescent="0.25">
      <c r="A469" s="172">
        <v>44012</v>
      </c>
      <c r="B469" s="116">
        <v>0.26041666666666669</v>
      </c>
      <c r="C469" s="116">
        <v>0.2986111111111111</v>
      </c>
      <c r="D469" s="122">
        <f t="shared" si="3"/>
        <v>54.999999999999964</v>
      </c>
      <c r="E469" s="189" t="s">
        <v>3064</v>
      </c>
      <c r="G469" s="189" t="s">
        <v>1593</v>
      </c>
      <c r="H469" s="114" t="s">
        <v>498</v>
      </c>
      <c r="I469" s="114" t="s">
        <v>541</v>
      </c>
      <c r="J469" s="114" t="s">
        <v>481</v>
      </c>
    </row>
    <row r="470" spans="1:10" x14ac:dyDescent="0.25">
      <c r="A470" s="172">
        <v>44012</v>
      </c>
      <c r="B470" s="116">
        <v>0.33333333333333331</v>
      </c>
      <c r="C470" s="116">
        <v>0.33333333333333331</v>
      </c>
      <c r="D470" s="122" t="s">
        <v>3045</v>
      </c>
      <c r="E470" s="189" t="s">
        <v>3046</v>
      </c>
      <c r="H470" s="114" t="s">
        <v>507</v>
      </c>
      <c r="I470" s="190" t="s">
        <v>633</v>
      </c>
      <c r="J470" s="114" t="s">
        <v>427</v>
      </c>
    </row>
    <row r="471" spans="1:10" x14ac:dyDescent="0.25">
      <c r="A471" s="172">
        <v>44012</v>
      </c>
      <c r="B471" s="116">
        <v>0.86111111111111116</v>
      </c>
      <c r="C471" s="116">
        <v>0.87152777777777779</v>
      </c>
      <c r="D471" s="122">
        <f t="shared" si="3"/>
        <v>14.999999999999947</v>
      </c>
      <c r="E471" s="189" t="s">
        <v>3065</v>
      </c>
      <c r="G471" s="189" t="s">
        <v>540</v>
      </c>
      <c r="H471" s="114" t="s">
        <v>507</v>
      </c>
      <c r="I471" s="114" t="s">
        <v>531</v>
      </c>
      <c r="J471" s="114" t="s">
        <v>481</v>
      </c>
    </row>
    <row r="472" spans="1:10" x14ac:dyDescent="0.25">
      <c r="A472" s="172">
        <v>44012</v>
      </c>
      <c r="B472" s="116">
        <v>0.9375</v>
      </c>
      <c r="C472" s="116">
        <v>0.95833333333333337</v>
      </c>
      <c r="D472" s="122">
        <f t="shared" si="3"/>
        <v>30.000000000000053</v>
      </c>
      <c r="E472" s="189" t="s">
        <v>3066</v>
      </c>
      <c r="F472" s="190">
        <v>1</v>
      </c>
      <c r="G472" s="189" t="s">
        <v>540</v>
      </c>
    </row>
    <row r="473" spans="1:10" x14ac:dyDescent="0.25">
      <c r="A473" s="172">
        <v>44012</v>
      </c>
      <c r="B473" s="116">
        <v>0.95833333333333337</v>
      </c>
      <c r="C473" s="116">
        <v>0</v>
      </c>
      <c r="D473" s="122">
        <f t="shared" si="3"/>
        <v>59.999999999999943</v>
      </c>
      <c r="E473" s="189" t="s">
        <v>3067</v>
      </c>
      <c r="F473" s="190">
        <v>1</v>
      </c>
      <c r="G473" s="189" t="s">
        <v>540</v>
      </c>
    </row>
  </sheetData>
  <autoFilter ref="A2:K473" xr:uid="{00000000-0009-0000-0000-000005000000}">
    <sortState xmlns:xlrd2="http://schemas.microsoft.com/office/spreadsheetml/2017/richdata2" ref="A3:K18">
      <sortCondition sortBy="cellColor" ref="E2:E92" dxfId="1189"/>
    </sortState>
  </autoFilter>
  <conditionalFormatting sqref="B68 H431 A10:C11 E10:J13 B14:J14 B12:C13 A12:A14 A1:J9 B63:J67 G68:J68 A15:J44 C114:F114 B111:F113 B114:B116 C115:J116 B69:J110 B117:J126 G111:J114 A63:A126 A46:J62 A127:J176 I364:J364 B365:J373 B361:J363 A361:A373 B432:J433 A374:J430 A207:J221 A187:J205 A223:J240 A242:J255 A257:J360 A179:J185 B446:J450 A431:A440 B452:H452 J452 A453:J1048576">
    <cfRule type="expression" dxfId="1188" priority="439">
      <formula>$H1="Barley"</formula>
    </cfRule>
    <cfRule type="expression" dxfId="1187" priority="440">
      <formula>$H1="Mill_D"</formula>
    </cfRule>
    <cfRule type="expression" dxfId="1186" priority="441">
      <formula>$H1="Mill_C"</formula>
    </cfRule>
    <cfRule type="expression" dxfId="1185" priority="442">
      <formula>$H1="Mill_B"</formula>
    </cfRule>
    <cfRule type="expression" dxfId="1184" priority="443">
      <formula>$H1="Mill_A"</formula>
    </cfRule>
    <cfRule type="expression" dxfId="1183" priority="444">
      <formula>$H1="silo"</formula>
    </cfRule>
    <cfRule type="expression" dxfId="1182" priority="445">
      <formula>$H1="Barley"</formula>
    </cfRule>
    <cfRule type="expression" dxfId="1181" priority="446">
      <formula>$H1="Mill_D"</formula>
    </cfRule>
    <cfRule type="expression" dxfId="1180" priority="447">
      <formula>$H1="Mill_C"</formula>
    </cfRule>
    <cfRule type="expression" dxfId="1179" priority="448">
      <formula>$H1="Mill_B"</formula>
    </cfRule>
    <cfRule type="expression" dxfId="1178" priority="449">
      <formula>$H1="Mill_A"</formula>
    </cfRule>
    <cfRule type="expression" dxfId="1177" priority="450">
      <formula>$H1="silo"</formula>
    </cfRule>
    <cfRule type="expression" dxfId="1176" priority="451">
      <formula>$H1="Barley"</formula>
    </cfRule>
    <cfRule type="expression" dxfId="1175" priority="452">
      <formula>$H1="Mill_D"</formula>
    </cfRule>
    <cfRule type="expression" dxfId="1174" priority="453">
      <formula>$H1="Mill_C"</formula>
    </cfRule>
    <cfRule type="expression" dxfId="1173" priority="454">
      <formula>$H1="Mill_B"</formula>
    </cfRule>
    <cfRule type="expression" dxfId="1172" priority="455">
      <formula>$H1="Mill_A"</formula>
    </cfRule>
    <cfRule type="expression" dxfId="1171" priority="456">
      <formula>$H1="silo"</formula>
    </cfRule>
    <cfRule type="containsText" dxfId="1170" priority="457" operator="containsText" text="Preventive">
      <formula>NOT(ISERROR(SEARCH("Preventive",A1)))</formula>
    </cfRule>
    <cfRule type="containsText" dxfId="1169" priority="458" operator="containsText" text="Breakdown">
      <formula>NOT(ISERROR(SEARCH("Breakdown",A1)))</formula>
    </cfRule>
  </conditionalFormatting>
  <conditionalFormatting sqref="J94:J96 J1:J44 J98:J171 J46:J92 J174:J176 J207:J221 J187:J205 J223:J240 J242:J255 J257:J439 J441:J450 J179:J185 J452:J1048576">
    <cfRule type="containsText" dxfId="1168" priority="435" operator="containsText" text="Preventive">
      <formula>NOT(ISERROR(SEARCH("Preventive",J1)))</formula>
    </cfRule>
    <cfRule type="containsText" dxfId="1167" priority="436" operator="containsText" text="Breakdown">
      <formula>NOT(ISERROR(SEARCH("Breakdown",J1)))</formula>
    </cfRule>
  </conditionalFormatting>
  <conditionalFormatting sqref="J249:J250">
    <cfRule type="containsText" dxfId="1166" priority="433" operator="containsText" text="Preventive">
      <formula>NOT(ISERROR(SEARCH("Preventive",J249)))</formula>
    </cfRule>
    <cfRule type="containsText" dxfId="1165" priority="434" operator="containsText" text="Breakdown">
      <formula>NOT(ISERROR(SEARCH("Breakdown",J249)))</formula>
    </cfRule>
  </conditionalFormatting>
  <conditionalFormatting sqref="J226:J227">
    <cfRule type="containsText" dxfId="1164" priority="437" operator="containsText" text="Preventive">
      <formula>NOT(ISERROR(SEARCH("Preventive",J226)))</formula>
    </cfRule>
    <cfRule type="containsText" dxfId="1163" priority="438" operator="containsText" text="Breakdown">
      <formula>NOT(ISERROR(SEARCH("Breakdown",J226)))</formula>
    </cfRule>
  </conditionalFormatting>
  <conditionalFormatting sqref="J97">
    <cfRule type="containsText" dxfId="1162" priority="431" operator="containsText" text="Preventive">
      <formula>NOT(ISERROR(SEARCH("Preventive",J97)))</formula>
    </cfRule>
    <cfRule type="containsText" dxfId="1161" priority="432" operator="containsText" text="Breakdown">
      <formula>NOT(ISERROR(SEARCH("Breakdown",J97)))</formula>
    </cfRule>
  </conditionalFormatting>
  <conditionalFormatting sqref="J93">
    <cfRule type="containsText" dxfId="1160" priority="429" operator="containsText" text="Preventive">
      <formula>NOT(ISERROR(SEARCH("Preventive",J93)))</formula>
    </cfRule>
    <cfRule type="containsText" dxfId="1159" priority="430" operator="containsText" text="Breakdown">
      <formula>NOT(ISERROR(SEARCH("Breakdown",J93)))</formula>
    </cfRule>
  </conditionalFormatting>
  <conditionalFormatting sqref="J25:J26">
    <cfRule type="containsText" dxfId="1158" priority="427" operator="containsText" text="Preventive">
      <formula>NOT(ISERROR(SEARCH("Preventive",J25)))</formula>
    </cfRule>
    <cfRule type="containsText" dxfId="1157" priority="428" operator="containsText" text="Breakdown">
      <formula>NOT(ISERROR(SEARCH("Breakdown",J25)))</formula>
    </cfRule>
  </conditionalFormatting>
  <conditionalFormatting sqref="B68:F68">
    <cfRule type="expression" dxfId="1156" priority="407">
      <formula>$H68="Barley"</formula>
    </cfRule>
    <cfRule type="expression" dxfId="1155" priority="408">
      <formula>$H68="Mill_D"</formula>
    </cfRule>
    <cfRule type="expression" dxfId="1154" priority="409">
      <formula>$H68="Mill_C"</formula>
    </cfRule>
    <cfRule type="expression" dxfId="1153" priority="410">
      <formula>$H68="Mill_B"</formula>
    </cfRule>
    <cfRule type="expression" dxfId="1152" priority="411">
      <formula>$H68="Mill_A"</formula>
    </cfRule>
    <cfRule type="expression" dxfId="1151" priority="412">
      <formula>$H68="silo"</formula>
    </cfRule>
    <cfRule type="expression" dxfId="1150" priority="413">
      <formula>$H68="Barley"</formula>
    </cfRule>
    <cfRule type="expression" dxfId="1149" priority="414">
      <formula>$H68="Mill_D"</formula>
    </cfRule>
    <cfRule type="expression" dxfId="1148" priority="415">
      <formula>$H68="Mill_C"</formula>
    </cfRule>
    <cfRule type="expression" dxfId="1147" priority="416">
      <formula>$H68="Mill_B"</formula>
    </cfRule>
    <cfRule type="expression" dxfId="1146" priority="417">
      <formula>$H68="Mill_A"</formula>
    </cfRule>
    <cfRule type="expression" dxfId="1145" priority="418">
      <formula>$H68="silo"</formula>
    </cfRule>
    <cfRule type="expression" dxfId="1144" priority="419">
      <formula>$H68="Barley"</formula>
    </cfRule>
    <cfRule type="expression" dxfId="1143" priority="420">
      <formula>$H68="Mill_D"</formula>
    </cfRule>
    <cfRule type="expression" dxfId="1142" priority="421">
      <formula>$H68="Mill_C"</formula>
    </cfRule>
    <cfRule type="expression" dxfId="1141" priority="422">
      <formula>$H68="Mill_B"</formula>
    </cfRule>
    <cfRule type="expression" dxfId="1140" priority="423">
      <formula>$H68="Mill_A"</formula>
    </cfRule>
    <cfRule type="expression" dxfId="1139" priority="424">
      <formula>$H68="silo"</formula>
    </cfRule>
    <cfRule type="containsText" dxfId="1138" priority="425" operator="containsText" text="Preventive">
      <formula>NOT(ISERROR(SEARCH("Preventive",B68)))</formula>
    </cfRule>
    <cfRule type="containsText" dxfId="1137" priority="426" operator="containsText" text="Breakdown">
      <formula>NOT(ISERROR(SEARCH("Breakdown",B68)))</formula>
    </cfRule>
  </conditionalFormatting>
  <conditionalFormatting sqref="J50">
    <cfRule type="containsText" dxfId="1136" priority="405" operator="containsText" text="Preventive">
      <formula>NOT(ISERROR(SEARCH("Preventive",J50)))</formula>
    </cfRule>
    <cfRule type="containsText" dxfId="1135" priority="406" operator="containsText" text="Breakdown">
      <formula>NOT(ISERROR(SEARCH("Breakdown",J50)))</formula>
    </cfRule>
  </conditionalFormatting>
  <conditionalFormatting sqref="J172:J174">
    <cfRule type="containsText" dxfId="1134" priority="403" operator="containsText" text="Preventive">
      <formula>NOT(ISERROR(SEARCH("Preventive",J172)))</formula>
    </cfRule>
    <cfRule type="containsText" dxfId="1133" priority="404" operator="containsText" text="Breakdown">
      <formula>NOT(ISERROR(SEARCH("Breakdown",J172)))</formula>
    </cfRule>
  </conditionalFormatting>
  <conditionalFormatting sqref="B431:G431 I431:J431 B434:J439 A441:J441 B442:J445 A442:A450 A452">
    <cfRule type="expression" dxfId="1132" priority="383">
      <formula>$H431="Barley"</formula>
    </cfRule>
    <cfRule type="expression" dxfId="1131" priority="384">
      <formula>$H431="Mill_D"</formula>
    </cfRule>
    <cfRule type="expression" dxfId="1130" priority="385">
      <formula>$H431="Mill_C"</formula>
    </cfRule>
    <cfRule type="expression" dxfId="1129" priority="386">
      <formula>$H431="Mill_B"</formula>
    </cfRule>
    <cfRule type="expression" dxfId="1128" priority="387">
      <formula>$H431="Mill_A"</formula>
    </cfRule>
    <cfRule type="expression" dxfId="1127" priority="388">
      <formula>$H431="silo"</formula>
    </cfRule>
    <cfRule type="expression" dxfId="1126" priority="389">
      <formula>$H431="Barley"</formula>
    </cfRule>
    <cfRule type="expression" dxfId="1125" priority="390">
      <formula>$H431="Mill_D"</formula>
    </cfRule>
    <cfRule type="expression" dxfId="1124" priority="391">
      <formula>$H431="Mill_C"</formula>
    </cfRule>
    <cfRule type="expression" dxfId="1123" priority="392">
      <formula>$H431="Mill_B"</formula>
    </cfRule>
    <cfRule type="expression" dxfId="1122" priority="393">
      <formula>$H431="Mill_A"</formula>
    </cfRule>
    <cfRule type="expression" dxfId="1121" priority="394">
      <formula>$H431="silo"</formula>
    </cfRule>
    <cfRule type="expression" dxfId="1120" priority="395">
      <formula>$H431="Barley"</formula>
    </cfRule>
    <cfRule type="expression" dxfId="1119" priority="396">
      <formula>$H431="Mill_D"</formula>
    </cfRule>
    <cfRule type="expression" dxfId="1118" priority="397">
      <formula>$H431="Mill_C"</formula>
    </cfRule>
    <cfRule type="expression" dxfId="1117" priority="398">
      <formula>$H431="Mill_B"</formula>
    </cfRule>
    <cfRule type="expression" dxfId="1116" priority="399">
      <formula>$H431="Mill_A"</formula>
    </cfRule>
    <cfRule type="expression" dxfId="1115" priority="400">
      <formula>$H431="silo"</formula>
    </cfRule>
    <cfRule type="containsText" dxfId="1114" priority="401" operator="containsText" text="Preventive">
      <formula>NOT(ISERROR(SEARCH("Preventive",A431)))</formula>
    </cfRule>
    <cfRule type="containsText" dxfId="1113" priority="402" operator="containsText" text="Breakdown">
      <formula>NOT(ISERROR(SEARCH("Breakdown",A431)))</formula>
    </cfRule>
  </conditionalFormatting>
  <conditionalFormatting sqref="D10:D13">
    <cfRule type="expression" dxfId="1112" priority="363">
      <formula>$H10="Barley"</formula>
    </cfRule>
    <cfRule type="expression" dxfId="1111" priority="364">
      <formula>$H10="Mill_D"</formula>
    </cfRule>
    <cfRule type="expression" dxfId="1110" priority="365">
      <formula>$H10="Mill_C"</formula>
    </cfRule>
    <cfRule type="expression" dxfId="1109" priority="366">
      <formula>$H10="Mill_B"</formula>
    </cfRule>
    <cfRule type="expression" dxfId="1108" priority="367">
      <formula>$H10="Mill_A"</formula>
    </cfRule>
    <cfRule type="expression" dxfId="1107" priority="368">
      <formula>$H10="silo"</formula>
    </cfRule>
    <cfRule type="expression" dxfId="1106" priority="369">
      <formula>$H10="Barley"</formula>
    </cfRule>
    <cfRule type="expression" dxfId="1105" priority="370">
      <formula>$H10="Mill_D"</formula>
    </cfRule>
    <cfRule type="expression" dxfId="1104" priority="371">
      <formula>$H10="Mill_C"</formula>
    </cfRule>
    <cfRule type="expression" dxfId="1103" priority="372">
      <formula>$H10="Mill_B"</formula>
    </cfRule>
    <cfRule type="expression" dxfId="1102" priority="373">
      <formula>$H10="Mill_A"</formula>
    </cfRule>
    <cfRule type="expression" dxfId="1101" priority="374">
      <formula>$H10="silo"</formula>
    </cfRule>
    <cfRule type="expression" dxfId="1100" priority="375">
      <formula>$H10="Barley"</formula>
    </cfRule>
    <cfRule type="expression" dxfId="1099" priority="376">
      <formula>$H10="Mill_D"</formula>
    </cfRule>
    <cfRule type="expression" dxfId="1098" priority="377">
      <formula>$H10="Mill_C"</formula>
    </cfRule>
    <cfRule type="expression" dxfId="1097" priority="378">
      <formula>$H10="Mill_B"</formula>
    </cfRule>
    <cfRule type="expression" dxfId="1096" priority="379">
      <formula>$H10="Mill_A"</formula>
    </cfRule>
    <cfRule type="expression" dxfId="1095" priority="380">
      <formula>$H10="silo"</formula>
    </cfRule>
    <cfRule type="containsText" dxfId="1094" priority="381" operator="containsText" text="Preventive">
      <formula>NOT(ISERROR(SEARCH("Preventive",D10)))</formula>
    </cfRule>
    <cfRule type="containsText" dxfId="1093" priority="382" operator="containsText" text="Breakdown">
      <formula>NOT(ISERROR(SEARCH("Breakdown",D10)))</formula>
    </cfRule>
  </conditionalFormatting>
  <conditionalFormatting sqref="A45:J45">
    <cfRule type="expression" dxfId="1092" priority="343">
      <formula>$H45="Barley"</formula>
    </cfRule>
    <cfRule type="expression" dxfId="1091" priority="344">
      <formula>$H45="Mill_D"</formula>
    </cfRule>
    <cfRule type="expression" dxfId="1090" priority="345">
      <formula>$H45="Mill_C"</formula>
    </cfRule>
    <cfRule type="expression" dxfId="1089" priority="346">
      <formula>$H45="Mill_B"</formula>
    </cfRule>
    <cfRule type="expression" dxfId="1088" priority="347">
      <formula>$H45="Mill_A"</formula>
    </cfRule>
    <cfRule type="expression" dxfId="1087" priority="348">
      <formula>$H45="silo"</formula>
    </cfRule>
    <cfRule type="expression" dxfId="1086" priority="349">
      <formula>$H45="Barley"</formula>
    </cfRule>
    <cfRule type="expression" dxfId="1085" priority="350">
      <formula>$H45="Mill_D"</formula>
    </cfRule>
    <cfRule type="expression" dxfId="1084" priority="351">
      <formula>$H45="Mill_C"</formula>
    </cfRule>
    <cfRule type="expression" dxfId="1083" priority="352">
      <formula>$H45="Mill_B"</formula>
    </cfRule>
    <cfRule type="expression" dxfId="1082" priority="353">
      <formula>$H45="Mill_A"</formula>
    </cfRule>
    <cfRule type="expression" dxfId="1081" priority="354">
      <formula>$H45="silo"</formula>
    </cfRule>
    <cfRule type="expression" dxfId="1080" priority="355">
      <formula>$H45="Barley"</formula>
    </cfRule>
    <cfRule type="expression" dxfId="1079" priority="356">
      <formula>$H45="Mill_D"</formula>
    </cfRule>
    <cfRule type="expression" dxfId="1078" priority="357">
      <formula>$H45="Mill_C"</formula>
    </cfRule>
    <cfRule type="expression" dxfId="1077" priority="358">
      <formula>$H45="Mill_B"</formula>
    </cfRule>
    <cfRule type="expression" dxfId="1076" priority="359">
      <formula>$H45="Mill_A"</formula>
    </cfRule>
    <cfRule type="expression" dxfId="1075" priority="360">
      <formula>$H45="silo"</formula>
    </cfRule>
    <cfRule type="containsText" dxfId="1074" priority="361" operator="containsText" text="Preventive">
      <formula>NOT(ISERROR(SEARCH("Preventive",A45)))</formula>
    </cfRule>
    <cfRule type="containsText" dxfId="1073" priority="362" operator="containsText" text="Breakdown">
      <formula>NOT(ISERROR(SEARCH("Breakdown",A45)))</formula>
    </cfRule>
  </conditionalFormatting>
  <conditionalFormatting sqref="J45">
    <cfRule type="containsText" dxfId="1072" priority="341" operator="containsText" text="Preventive">
      <formula>NOT(ISERROR(SEARCH("Preventive",J45)))</formula>
    </cfRule>
    <cfRule type="containsText" dxfId="1071" priority="342" operator="containsText" text="Breakdown">
      <formula>NOT(ISERROR(SEARCH("Breakdown",J45)))</formula>
    </cfRule>
  </conditionalFormatting>
  <conditionalFormatting sqref="A206:J206">
    <cfRule type="expression" dxfId="1070" priority="321">
      <formula>$H206="Barley"</formula>
    </cfRule>
    <cfRule type="expression" dxfId="1069" priority="322">
      <formula>$H206="Mill_D"</formula>
    </cfRule>
    <cfRule type="expression" dxfId="1068" priority="323">
      <formula>$H206="Mill_C"</formula>
    </cfRule>
    <cfRule type="expression" dxfId="1067" priority="324">
      <formula>$H206="Mill_B"</formula>
    </cfRule>
    <cfRule type="expression" dxfId="1066" priority="325">
      <formula>$H206="Mill_A"</formula>
    </cfRule>
    <cfRule type="expression" dxfId="1065" priority="326">
      <formula>$H206="silo"</formula>
    </cfRule>
    <cfRule type="expression" dxfId="1064" priority="327">
      <formula>$H206="Barley"</formula>
    </cfRule>
    <cfRule type="expression" dxfId="1063" priority="328">
      <formula>$H206="Mill_D"</formula>
    </cfRule>
    <cfRule type="expression" dxfId="1062" priority="329">
      <formula>$H206="Mill_C"</formula>
    </cfRule>
    <cfRule type="expression" dxfId="1061" priority="330">
      <formula>$H206="Mill_B"</formula>
    </cfRule>
    <cfRule type="expression" dxfId="1060" priority="331">
      <formula>$H206="Mill_A"</formula>
    </cfRule>
    <cfRule type="expression" dxfId="1059" priority="332">
      <formula>$H206="silo"</formula>
    </cfRule>
    <cfRule type="expression" dxfId="1058" priority="333">
      <formula>$H206="Barley"</formula>
    </cfRule>
    <cfRule type="expression" dxfId="1057" priority="334">
      <formula>$H206="Mill_D"</formula>
    </cfRule>
    <cfRule type="expression" dxfId="1056" priority="335">
      <formula>$H206="Mill_C"</formula>
    </cfRule>
    <cfRule type="expression" dxfId="1055" priority="336">
      <formula>$H206="Mill_B"</formula>
    </cfRule>
    <cfRule type="expression" dxfId="1054" priority="337">
      <formula>$H206="Mill_A"</formula>
    </cfRule>
    <cfRule type="expression" dxfId="1053" priority="338">
      <formula>$H206="silo"</formula>
    </cfRule>
    <cfRule type="containsText" dxfId="1052" priority="339" operator="containsText" text="Preventive">
      <formula>NOT(ISERROR(SEARCH("Preventive",A206)))</formula>
    </cfRule>
    <cfRule type="containsText" dxfId="1051" priority="340" operator="containsText" text="Breakdown">
      <formula>NOT(ISERROR(SEARCH("Breakdown",A206)))</formula>
    </cfRule>
  </conditionalFormatting>
  <conditionalFormatting sqref="J206">
    <cfRule type="containsText" dxfId="1050" priority="319" operator="containsText" text="Preventive">
      <formula>NOT(ISERROR(SEARCH("Preventive",J206)))</formula>
    </cfRule>
    <cfRule type="containsText" dxfId="1049" priority="320" operator="containsText" text="Breakdown">
      <formula>NOT(ISERROR(SEARCH("Breakdown",J206)))</formula>
    </cfRule>
  </conditionalFormatting>
  <conditionalFormatting sqref="A186:D186 F186:J186">
    <cfRule type="expression" dxfId="1048" priority="299">
      <formula>$H186="Barley"</formula>
    </cfRule>
    <cfRule type="expression" dxfId="1047" priority="300">
      <formula>$H186="Mill_D"</formula>
    </cfRule>
    <cfRule type="expression" dxfId="1046" priority="301">
      <formula>$H186="Mill_C"</formula>
    </cfRule>
    <cfRule type="expression" dxfId="1045" priority="302">
      <formula>$H186="Mill_B"</formula>
    </cfRule>
    <cfRule type="expression" dxfId="1044" priority="303">
      <formula>$H186="Mill_A"</formula>
    </cfRule>
    <cfRule type="expression" dxfId="1043" priority="304">
      <formula>$H186="silo"</formula>
    </cfRule>
    <cfRule type="expression" dxfId="1042" priority="305">
      <formula>$H186="Barley"</formula>
    </cfRule>
    <cfRule type="expression" dxfId="1041" priority="306">
      <formula>$H186="Mill_D"</formula>
    </cfRule>
    <cfRule type="expression" dxfId="1040" priority="307">
      <formula>$H186="Mill_C"</formula>
    </cfRule>
    <cfRule type="expression" dxfId="1039" priority="308">
      <formula>$H186="Mill_B"</formula>
    </cfRule>
    <cfRule type="expression" dxfId="1038" priority="309">
      <formula>$H186="Mill_A"</formula>
    </cfRule>
    <cfRule type="expression" dxfId="1037" priority="310">
      <formula>$H186="silo"</formula>
    </cfRule>
    <cfRule type="expression" dxfId="1036" priority="311">
      <formula>$H186="Barley"</formula>
    </cfRule>
    <cfRule type="expression" dxfId="1035" priority="312">
      <formula>$H186="Mill_D"</formula>
    </cfRule>
    <cfRule type="expression" dxfId="1034" priority="313">
      <formula>$H186="Mill_C"</formula>
    </cfRule>
    <cfRule type="expression" dxfId="1033" priority="314">
      <formula>$H186="Mill_B"</formula>
    </cfRule>
    <cfRule type="expression" dxfId="1032" priority="315">
      <formula>$H186="Mill_A"</formula>
    </cfRule>
    <cfRule type="expression" dxfId="1031" priority="316">
      <formula>$H186="silo"</formula>
    </cfRule>
    <cfRule type="containsText" dxfId="1030" priority="317" operator="containsText" text="Preventive">
      <formula>NOT(ISERROR(SEARCH("Preventive",A186)))</formula>
    </cfRule>
    <cfRule type="containsText" dxfId="1029" priority="318" operator="containsText" text="Breakdown">
      <formula>NOT(ISERROR(SEARCH("Breakdown",A186)))</formula>
    </cfRule>
  </conditionalFormatting>
  <conditionalFormatting sqref="J186">
    <cfRule type="containsText" dxfId="1028" priority="297" operator="containsText" text="Preventive">
      <formula>NOT(ISERROR(SEARCH("Preventive",J186)))</formula>
    </cfRule>
    <cfRule type="containsText" dxfId="1027" priority="298" operator="containsText" text="Breakdown">
      <formula>NOT(ISERROR(SEARCH("Breakdown",J186)))</formula>
    </cfRule>
  </conditionalFormatting>
  <conditionalFormatting sqref="E186">
    <cfRule type="expression" dxfId="1026" priority="277">
      <formula>$H186="Barley"</formula>
    </cfRule>
    <cfRule type="expression" dxfId="1025" priority="278">
      <formula>$H186="Mill_D"</formula>
    </cfRule>
    <cfRule type="expression" dxfId="1024" priority="279">
      <formula>$H186="Mill_C"</formula>
    </cfRule>
    <cfRule type="expression" dxfId="1023" priority="280">
      <formula>$H186="Mill_B"</formula>
    </cfRule>
    <cfRule type="expression" dxfId="1022" priority="281">
      <formula>$H186="Mill_A"</formula>
    </cfRule>
    <cfRule type="expression" dxfId="1021" priority="282">
      <formula>$H186="silo"</formula>
    </cfRule>
    <cfRule type="expression" dxfId="1020" priority="283">
      <formula>$H186="Barley"</formula>
    </cfRule>
    <cfRule type="expression" dxfId="1019" priority="284">
      <formula>$H186="Mill_D"</formula>
    </cfRule>
    <cfRule type="expression" dxfId="1018" priority="285">
      <formula>$H186="Mill_C"</formula>
    </cfRule>
    <cfRule type="expression" dxfId="1017" priority="286">
      <formula>$H186="Mill_B"</formula>
    </cfRule>
    <cfRule type="expression" dxfId="1016" priority="287">
      <formula>$H186="Mill_A"</formula>
    </cfRule>
    <cfRule type="expression" dxfId="1015" priority="288">
      <formula>$H186="silo"</formula>
    </cfRule>
    <cfRule type="expression" dxfId="1014" priority="289">
      <formula>$H186="Barley"</formula>
    </cfRule>
    <cfRule type="expression" dxfId="1013" priority="290">
      <formula>$H186="Mill_D"</formula>
    </cfRule>
    <cfRule type="expression" dxfId="1012" priority="291">
      <formula>$H186="Mill_C"</formula>
    </cfRule>
    <cfRule type="expression" dxfId="1011" priority="292">
      <formula>$H186="Mill_B"</formula>
    </cfRule>
    <cfRule type="expression" dxfId="1010" priority="293">
      <formula>$H186="Mill_A"</formula>
    </cfRule>
    <cfRule type="expression" dxfId="1009" priority="294">
      <formula>$H186="silo"</formula>
    </cfRule>
    <cfRule type="containsText" dxfId="1008" priority="295" operator="containsText" text="Preventive">
      <formula>NOT(ISERROR(SEARCH("Preventive",E186)))</formula>
    </cfRule>
    <cfRule type="containsText" dxfId="1007" priority="296" operator="containsText" text="Breakdown">
      <formula>NOT(ISERROR(SEARCH("Breakdown",E186)))</formula>
    </cfRule>
  </conditionalFormatting>
  <conditionalFormatting sqref="A222:J222">
    <cfRule type="expression" dxfId="1006" priority="257">
      <formula>$H222="Barley"</formula>
    </cfRule>
    <cfRule type="expression" dxfId="1005" priority="258">
      <formula>$H222="Mill_D"</formula>
    </cfRule>
    <cfRule type="expression" dxfId="1004" priority="259">
      <formula>$H222="Mill_C"</formula>
    </cfRule>
    <cfRule type="expression" dxfId="1003" priority="260">
      <formula>$H222="Mill_B"</formula>
    </cfRule>
    <cfRule type="expression" dxfId="1002" priority="261">
      <formula>$H222="Mill_A"</formula>
    </cfRule>
    <cfRule type="expression" dxfId="1001" priority="262">
      <formula>$H222="silo"</formula>
    </cfRule>
    <cfRule type="expression" dxfId="1000" priority="263">
      <formula>$H222="Barley"</formula>
    </cfRule>
    <cfRule type="expression" dxfId="999" priority="264">
      <formula>$H222="Mill_D"</formula>
    </cfRule>
    <cfRule type="expression" dxfId="998" priority="265">
      <formula>$H222="Mill_C"</formula>
    </cfRule>
    <cfRule type="expression" dxfId="997" priority="266">
      <formula>$H222="Mill_B"</formula>
    </cfRule>
    <cfRule type="expression" dxfId="996" priority="267">
      <formula>$H222="Mill_A"</formula>
    </cfRule>
    <cfRule type="expression" dxfId="995" priority="268">
      <formula>$H222="silo"</formula>
    </cfRule>
    <cfRule type="expression" dxfId="994" priority="269">
      <formula>$H222="Barley"</formula>
    </cfRule>
    <cfRule type="expression" dxfId="993" priority="270">
      <formula>$H222="Mill_D"</formula>
    </cfRule>
    <cfRule type="expression" dxfId="992" priority="271">
      <formula>$H222="Mill_C"</formula>
    </cfRule>
    <cfRule type="expression" dxfId="991" priority="272">
      <formula>$H222="Mill_B"</formula>
    </cfRule>
    <cfRule type="expression" dxfId="990" priority="273">
      <formula>$H222="Mill_A"</formula>
    </cfRule>
    <cfRule type="expression" dxfId="989" priority="274">
      <formula>$H222="silo"</formula>
    </cfRule>
    <cfRule type="containsText" dxfId="988" priority="275" operator="containsText" text="Preventive">
      <formula>NOT(ISERROR(SEARCH("Preventive",A222)))</formula>
    </cfRule>
    <cfRule type="containsText" dxfId="987" priority="276" operator="containsText" text="Breakdown">
      <formula>NOT(ISERROR(SEARCH("Breakdown",A222)))</formula>
    </cfRule>
  </conditionalFormatting>
  <conditionalFormatting sqref="J222">
    <cfRule type="containsText" dxfId="986" priority="255" operator="containsText" text="Preventive">
      <formula>NOT(ISERROR(SEARCH("Preventive",J222)))</formula>
    </cfRule>
    <cfRule type="containsText" dxfId="985" priority="256" operator="containsText" text="Breakdown">
      <formula>NOT(ISERROR(SEARCH("Breakdown",J222)))</formula>
    </cfRule>
  </conditionalFormatting>
  <conditionalFormatting sqref="A241:J241">
    <cfRule type="expression" dxfId="984" priority="235">
      <formula>$H241="Barley"</formula>
    </cfRule>
    <cfRule type="expression" dxfId="983" priority="236">
      <formula>$H241="Mill_D"</formula>
    </cfRule>
    <cfRule type="expression" dxfId="982" priority="237">
      <formula>$H241="Mill_C"</formula>
    </cfRule>
    <cfRule type="expression" dxfId="981" priority="238">
      <formula>$H241="Mill_B"</formula>
    </cfRule>
    <cfRule type="expression" dxfId="980" priority="239">
      <formula>$H241="Mill_A"</formula>
    </cfRule>
    <cfRule type="expression" dxfId="979" priority="240">
      <formula>$H241="silo"</formula>
    </cfRule>
    <cfRule type="expression" dxfId="978" priority="241">
      <formula>$H241="Barley"</formula>
    </cfRule>
    <cfRule type="expression" dxfId="977" priority="242">
      <formula>$H241="Mill_D"</formula>
    </cfRule>
    <cfRule type="expression" dxfId="976" priority="243">
      <formula>$H241="Mill_C"</formula>
    </cfRule>
    <cfRule type="expression" dxfId="975" priority="244">
      <formula>$H241="Mill_B"</formula>
    </cfRule>
    <cfRule type="expression" dxfId="974" priority="245">
      <formula>$H241="Mill_A"</formula>
    </cfRule>
    <cfRule type="expression" dxfId="973" priority="246">
      <formula>$H241="silo"</formula>
    </cfRule>
    <cfRule type="expression" dxfId="972" priority="247">
      <formula>$H241="Barley"</formula>
    </cfRule>
    <cfRule type="expression" dxfId="971" priority="248">
      <formula>$H241="Mill_D"</formula>
    </cfRule>
    <cfRule type="expression" dxfId="970" priority="249">
      <formula>$H241="Mill_C"</formula>
    </cfRule>
    <cfRule type="expression" dxfId="969" priority="250">
      <formula>$H241="Mill_B"</formula>
    </cfRule>
    <cfRule type="expression" dxfId="968" priority="251">
      <formula>$H241="Mill_A"</formula>
    </cfRule>
    <cfRule type="expression" dxfId="967" priority="252">
      <formula>$H241="silo"</formula>
    </cfRule>
    <cfRule type="containsText" dxfId="966" priority="253" operator="containsText" text="Preventive">
      <formula>NOT(ISERROR(SEARCH("Preventive",A241)))</formula>
    </cfRule>
    <cfRule type="containsText" dxfId="965" priority="254" operator="containsText" text="Breakdown">
      <formula>NOT(ISERROR(SEARCH("Breakdown",A241)))</formula>
    </cfRule>
  </conditionalFormatting>
  <conditionalFormatting sqref="J241">
    <cfRule type="containsText" dxfId="964" priority="233" operator="containsText" text="Preventive">
      <formula>NOT(ISERROR(SEARCH("Preventive",J241)))</formula>
    </cfRule>
    <cfRule type="containsText" dxfId="963" priority="234" operator="containsText" text="Breakdown">
      <formula>NOT(ISERROR(SEARCH("Breakdown",J241)))</formula>
    </cfRule>
  </conditionalFormatting>
  <conditionalFormatting sqref="A256:J256">
    <cfRule type="expression" dxfId="962" priority="213">
      <formula>$H256="Barley"</formula>
    </cfRule>
    <cfRule type="expression" dxfId="961" priority="214">
      <formula>$H256="Mill_D"</formula>
    </cfRule>
    <cfRule type="expression" dxfId="960" priority="215">
      <formula>$H256="Mill_C"</formula>
    </cfRule>
    <cfRule type="expression" dxfId="959" priority="216">
      <formula>$H256="Mill_B"</formula>
    </cfRule>
    <cfRule type="expression" dxfId="958" priority="217">
      <formula>$H256="Mill_A"</formula>
    </cfRule>
    <cfRule type="expression" dxfId="957" priority="218">
      <formula>$H256="silo"</formula>
    </cfRule>
    <cfRule type="expression" dxfId="956" priority="219">
      <formula>$H256="Barley"</formula>
    </cfRule>
    <cfRule type="expression" dxfId="955" priority="220">
      <formula>$H256="Mill_D"</formula>
    </cfRule>
    <cfRule type="expression" dxfId="954" priority="221">
      <formula>$H256="Mill_C"</formula>
    </cfRule>
    <cfRule type="expression" dxfId="953" priority="222">
      <formula>$H256="Mill_B"</formula>
    </cfRule>
    <cfRule type="expression" dxfId="952" priority="223">
      <formula>$H256="Mill_A"</formula>
    </cfRule>
    <cfRule type="expression" dxfId="951" priority="224">
      <formula>$H256="silo"</formula>
    </cfRule>
    <cfRule type="expression" dxfId="950" priority="225">
      <formula>$H256="Barley"</formula>
    </cfRule>
    <cfRule type="expression" dxfId="949" priority="226">
      <formula>$H256="Mill_D"</formula>
    </cfRule>
    <cfRule type="expression" dxfId="948" priority="227">
      <formula>$H256="Mill_C"</formula>
    </cfRule>
    <cfRule type="expression" dxfId="947" priority="228">
      <formula>$H256="Mill_B"</formula>
    </cfRule>
    <cfRule type="expression" dxfId="946" priority="229">
      <formula>$H256="Mill_A"</formula>
    </cfRule>
    <cfRule type="expression" dxfId="945" priority="230">
      <formula>$H256="silo"</formula>
    </cfRule>
    <cfRule type="containsText" dxfId="944" priority="231" operator="containsText" text="Preventive">
      <formula>NOT(ISERROR(SEARCH("Preventive",A256)))</formula>
    </cfRule>
    <cfRule type="containsText" dxfId="943" priority="232" operator="containsText" text="Breakdown">
      <formula>NOT(ISERROR(SEARCH("Breakdown",A256)))</formula>
    </cfRule>
  </conditionalFormatting>
  <conditionalFormatting sqref="J256">
    <cfRule type="containsText" dxfId="942" priority="211" operator="containsText" text="Preventive">
      <formula>NOT(ISERROR(SEARCH("Preventive",J256)))</formula>
    </cfRule>
    <cfRule type="containsText" dxfId="941" priority="212" operator="containsText" text="Breakdown">
      <formula>NOT(ISERROR(SEARCH("Breakdown",J256)))</formula>
    </cfRule>
  </conditionalFormatting>
  <conditionalFormatting sqref="J440">
    <cfRule type="containsText" dxfId="940" priority="209" operator="containsText" text="Preventive">
      <formula>NOT(ISERROR(SEARCH("Preventive",J440)))</formula>
    </cfRule>
    <cfRule type="containsText" dxfId="939" priority="210" operator="containsText" text="Breakdown">
      <formula>NOT(ISERROR(SEARCH("Breakdown",J440)))</formula>
    </cfRule>
  </conditionalFormatting>
  <conditionalFormatting sqref="B440:J440">
    <cfRule type="expression" dxfId="938" priority="189">
      <formula>$H440="Barley"</formula>
    </cfRule>
    <cfRule type="expression" dxfId="937" priority="190">
      <formula>$H440="Mill_D"</formula>
    </cfRule>
    <cfRule type="expression" dxfId="936" priority="191">
      <formula>$H440="Mill_C"</formula>
    </cfRule>
    <cfRule type="expression" dxfId="935" priority="192">
      <formula>$H440="Mill_B"</formula>
    </cfRule>
    <cfRule type="expression" dxfId="934" priority="193">
      <formula>$H440="Mill_A"</formula>
    </cfRule>
    <cfRule type="expression" dxfId="933" priority="194">
      <formula>$H440="silo"</formula>
    </cfRule>
    <cfRule type="expression" dxfId="932" priority="195">
      <formula>$H440="Barley"</formula>
    </cfRule>
    <cfRule type="expression" dxfId="931" priority="196">
      <formula>$H440="Mill_D"</formula>
    </cfRule>
    <cfRule type="expression" dxfId="930" priority="197">
      <formula>$H440="Mill_C"</formula>
    </cfRule>
    <cfRule type="expression" dxfId="929" priority="198">
      <formula>$H440="Mill_B"</formula>
    </cfRule>
    <cfRule type="expression" dxfId="928" priority="199">
      <formula>$H440="Mill_A"</formula>
    </cfRule>
    <cfRule type="expression" dxfId="927" priority="200">
      <formula>$H440="silo"</formula>
    </cfRule>
    <cfRule type="expression" dxfId="926" priority="201">
      <formula>$H440="Barley"</formula>
    </cfRule>
    <cfRule type="expression" dxfId="925" priority="202">
      <formula>$H440="Mill_D"</formula>
    </cfRule>
    <cfRule type="expression" dxfId="924" priority="203">
      <formula>$H440="Mill_C"</formula>
    </cfRule>
    <cfRule type="expression" dxfId="923" priority="204">
      <formula>$H440="Mill_B"</formula>
    </cfRule>
    <cfRule type="expression" dxfId="922" priority="205">
      <formula>$H440="Mill_A"</formula>
    </cfRule>
    <cfRule type="expression" dxfId="921" priority="206">
      <formula>$H440="silo"</formula>
    </cfRule>
    <cfRule type="containsText" dxfId="920" priority="207" operator="containsText" text="Preventive">
      <formula>NOT(ISERROR(SEARCH("Preventive",B440)))</formula>
    </cfRule>
    <cfRule type="containsText" dxfId="919" priority="208" operator="containsText" text="Breakdown">
      <formula>NOT(ISERROR(SEARCH("Breakdown",B440)))</formula>
    </cfRule>
  </conditionalFormatting>
  <conditionalFormatting sqref="A177:J177">
    <cfRule type="expression" dxfId="918" priority="169">
      <formula>$H177="Barley"</formula>
    </cfRule>
    <cfRule type="expression" dxfId="917" priority="170">
      <formula>$H177="Mill_D"</formula>
    </cfRule>
    <cfRule type="expression" dxfId="916" priority="171">
      <formula>$H177="Mill_C"</formula>
    </cfRule>
    <cfRule type="expression" dxfId="915" priority="172">
      <formula>$H177="Mill_B"</formula>
    </cfRule>
    <cfRule type="expression" dxfId="914" priority="173">
      <formula>$H177="Mill_A"</formula>
    </cfRule>
    <cfRule type="expression" dxfId="913" priority="174">
      <formula>$H177="silo"</formula>
    </cfRule>
    <cfRule type="expression" dxfId="912" priority="175">
      <formula>$H177="Barley"</formula>
    </cfRule>
    <cfRule type="expression" dxfId="911" priority="176">
      <formula>$H177="Mill_D"</formula>
    </cfRule>
    <cfRule type="expression" dxfId="910" priority="177">
      <formula>$H177="Mill_C"</formula>
    </cfRule>
    <cfRule type="expression" dxfId="909" priority="178">
      <formula>$H177="Mill_B"</formula>
    </cfRule>
    <cfRule type="expression" dxfId="908" priority="179">
      <formula>$H177="Mill_A"</formula>
    </cfRule>
    <cfRule type="expression" dxfId="907" priority="180">
      <formula>$H177="silo"</formula>
    </cfRule>
    <cfRule type="expression" dxfId="906" priority="181">
      <formula>$H177="Barley"</formula>
    </cfRule>
    <cfRule type="expression" dxfId="905" priority="182">
      <formula>$H177="Mill_D"</formula>
    </cfRule>
    <cfRule type="expression" dxfId="904" priority="183">
      <formula>$H177="Mill_C"</formula>
    </cfRule>
    <cfRule type="expression" dxfId="903" priority="184">
      <formula>$H177="Mill_B"</formula>
    </cfRule>
    <cfRule type="expression" dxfId="902" priority="185">
      <formula>$H177="Mill_A"</formula>
    </cfRule>
    <cfRule type="expression" dxfId="901" priority="186">
      <formula>$H177="silo"</formula>
    </cfRule>
    <cfRule type="containsText" dxfId="900" priority="187" operator="containsText" text="Preventive">
      <formula>NOT(ISERROR(SEARCH("Preventive",A177)))</formula>
    </cfRule>
    <cfRule type="containsText" dxfId="899" priority="188" operator="containsText" text="Breakdown">
      <formula>NOT(ISERROR(SEARCH("Breakdown",A177)))</formula>
    </cfRule>
  </conditionalFormatting>
  <conditionalFormatting sqref="J177">
    <cfRule type="containsText" dxfId="898" priority="167" operator="containsText" text="Preventive">
      <formula>NOT(ISERROR(SEARCH("Preventive",J177)))</formula>
    </cfRule>
    <cfRule type="containsText" dxfId="897" priority="168" operator="containsText" text="Breakdown">
      <formula>NOT(ISERROR(SEARCH("Breakdown",J177)))</formula>
    </cfRule>
  </conditionalFormatting>
  <conditionalFormatting sqref="A178:D178 F178:J178">
    <cfRule type="expression" dxfId="896" priority="147">
      <formula>$H178="Barley"</formula>
    </cfRule>
    <cfRule type="expression" dxfId="895" priority="148">
      <formula>$H178="Mill_D"</formula>
    </cfRule>
    <cfRule type="expression" dxfId="894" priority="149">
      <formula>$H178="Mill_C"</formula>
    </cfRule>
    <cfRule type="expression" dxfId="893" priority="150">
      <formula>$H178="Mill_B"</formula>
    </cfRule>
    <cfRule type="expression" dxfId="892" priority="151">
      <formula>$H178="Mill_A"</formula>
    </cfRule>
    <cfRule type="expression" dxfId="891" priority="152">
      <formula>$H178="silo"</formula>
    </cfRule>
    <cfRule type="expression" dxfId="890" priority="153">
      <formula>$H178="Barley"</formula>
    </cfRule>
    <cfRule type="expression" dxfId="889" priority="154">
      <formula>$H178="Mill_D"</formula>
    </cfRule>
    <cfRule type="expression" dxfId="888" priority="155">
      <formula>$H178="Mill_C"</formula>
    </cfRule>
    <cfRule type="expression" dxfId="887" priority="156">
      <formula>$H178="Mill_B"</formula>
    </cfRule>
    <cfRule type="expression" dxfId="886" priority="157">
      <formula>$H178="Mill_A"</formula>
    </cfRule>
    <cfRule type="expression" dxfId="885" priority="158">
      <formula>$H178="silo"</formula>
    </cfRule>
    <cfRule type="expression" dxfId="884" priority="159">
      <formula>$H178="Barley"</formula>
    </cfRule>
    <cfRule type="expression" dxfId="883" priority="160">
      <formula>$H178="Mill_D"</formula>
    </cfRule>
    <cfRule type="expression" dxfId="882" priority="161">
      <formula>$H178="Mill_C"</formula>
    </cfRule>
    <cfRule type="expression" dxfId="881" priority="162">
      <formula>$H178="Mill_B"</formula>
    </cfRule>
    <cfRule type="expression" dxfId="880" priority="163">
      <formula>$H178="Mill_A"</formula>
    </cfRule>
    <cfRule type="expression" dxfId="879" priority="164">
      <formula>$H178="silo"</formula>
    </cfRule>
    <cfRule type="containsText" dxfId="878" priority="165" operator="containsText" text="Preventive">
      <formula>NOT(ISERROR(SEARCH("Preventive",A178)))</formula>
    </cfRule>
    <cfRule type="containsText" dxfId="877" priority="166" operator="containsText" text="Breakdown">
      <formula>NOT(ISERROR(SEARCH("Breakdown",A178)))</formula>
    </cfRule>
  </conditionalFormatting>
  <conditionalFormatting sqref="J178">
    <cfRule type="containsText" dxfId="876" priority="145" operator="containsText" text="Preventive">
      <formula>NOT(ISERROR(SEARCH("Preventive",J178)))</formula>
    </cfRule>
    <cfRule type="containsText" dxfId="875" priority="146" operator="containsText" text="Breakdown">
      <formula>NOT(ISERROR(SEARCH("Breakdown",J178)))</formula>
    </cfRule>
  </conditionalFormatting>
  <conditionalFormatting sqref="E178">
    <cfRule type="expression" dxfId="874" priority="125">
      <formula>$H178="Barley"</formula>
    </cfRule>
    <cfRule type="expression" dxfId="873" priority="126">
      <formula>$H178="Mill_D"</formula>
    </cfRule>
    <cfRule type="expression" dxfId="872" priority="127">
      <formula>$H178="Mill_C"</formula>
    </cfRule>
    <cfRule type="expression" dxfId="871" priority="128">
      <formula>$H178="Mill_B"</formula>
    </cfRule>
    <cfRule type="expression" dxfId="870" priority="129">
      <formula>$H178="Mill_A"</formula>
    </cfRule>
    <cfRule type="expression" dxfId="869" priority="130">
      <formula>$H178="silo"</formula>
    </cfRule>
    <cfRule type="expression" dxfId="868" priority="131">
      <formula>$H178="Barley"</formula>
    </cfRule>
    <cfRule type="expression" dxfId="867" priority="132">
      <formula>$H178="Mill_D"</formula>
    </cfRule>
    <cfRule type="expression" dxfId="866" priority="133">
      <formula>$H178="Mill_C"</formula>
    </cfRule>
    <cfRule type="expression" dxfId="865" priority="134">
      <formula>$H178="Mill_B"</formula>
    </cfRule>
    <cfRule type="expression" dxfId="864" priority="135">
      <formula>$H178="Mill_A"</formula>
    </cfRule>
    <cfRule type="expression" dxfId="863" priority="136">
      <formula>$H178="silo"</formula>
    </cfRule>
    <cfRule type="expression" dxfId="862" priority="137">
      <formula>$H178="Barley"</formula>
    </cfRule>
    <cfRule type="expression" dxfId="861" priority="138">
      <formula>$H178="Mill_D"</formula>
    </cfRule>
    <cfRule type="expression" dxfId="860" priority="139">
      <formula>$H178="Mill_C"</formula>
    </cfRule>
    <cfRule type="expression" dxfId="859" priority="140">
      <formula>$H178="Mill_B"</formula>
    </cfRule>
    <cfRule type="expression" dxfId="858" priority="141">
      <formula>$H178="Mill_A"</formula>
    </cfRule>
    <cfRule type="expression" dxfId="857" priority="142">
      <formula>$H178="silo"</formula>
    </cfRule>
    <cfRule type="containsText" dxfId="856" priority="143" operator="containsText" text="Preventive">
      <formula>NOT(ISERROR(SEARCH("Preventive",E178)))</formula>
    </cfRule>
    <cfRule type="containsText" dxfId="855" priority="144" operator="containsText" text="Breakdown">
      <formula>NOT(ISERROR(SEARCH("Breakdown",E178)))</formula>
    </cfRule>
  </conditionalFormatting>
  <conditionalFormatting sqref="B451:J451">
    <cfRule type="expression" dxfId="854" priority="105">
      <formula>$H451="Barley"</formula>
    </cfRule>
    <cfRule type="expression" dxfId="853" priority="106">
      <formula>$H451="Mill_D"</formula>
    </cfRule>
    <cfRule type="expression" dxfId="852" priority="107">
      <formula>$H451="Mill_C"</formula>
    </cfRule>
    <cfRule type="expression" dxfId="851" priority="108">
      <formula>$H451="Mill_B"</formula>
    </cfRule>
    <cfRule type="expression" dxfId="850" priority="109">
      <formula>$H451="Mill_A"</formula>
    </cfRule>
    <cfRule type="expression" dxfId="849" priority="110">
      <formula>$H451="silo"</formula>
    </cfRule>
    <cfRule type="expression" dxfId="848" priority="111">
      <formula>$H451="Barley"</formula>
    </cfRule>
    <cfRule type="expression" dxfId="847" priority="112">
      <formula>$H451="Mill_D"</formula>
    </cfRule>
    <cfRule type="expression" dxfId="846" priority="113">
      <formula>$H451="Mill_C"</formula>
    </cfRule>
    <cfRule type="expression" dxfId="845" priority="114">
      <formula>$H451="Mill_B"</formula>
    </cfRule>
    <cfRule type="expression" dxfId="844" priority="115">
      <formula>$H451="Mill_A"</formula>
    </cfRule>
    <cfRule type="expression" dxfId="843" priority="116">
      <formula>$H451="silo"</formula>
    </cfRule>
    <cfRule type="expression" dxfId="842" priority="117">
      <formula>$H451="Barley"</formula>
    </cfRule>
    <cfRule type="expression" dxfId="841" priority="118">
      <formula>$H451="Mill_D"</formula>
    </cfRule>
    <cfRule type="expression" dxfId="840" priority="119">
      <formula>$H451="Mill_C"</formula>
    </cfRule>
    <cfRule type="expression" dxfId="839" priority="120">
      <formula>$H451="Mill_B"</formula>
    </cfRule>
    <cfRule type="expression" dxfId="838" priority="121">
      <formula>$H451="Mill_A"</formula>
    </cfRule>
    <cfRule type="expression" dxfId="837" priority="122">
      <formula>$H451="silo"</formula>
    </cfRule>
    <cfRule type="containsText" dxfId="836" priority="123" operator="containsText" text="Preventive">
      <formula>NOT(ISERROR(SEARCH("Preventive",B451)))</formula>
    </cfRule>
    <cfRule type="containsText" dxfId="835" priority="124" operator="containsText" text="Breakdown">
      <formula>NOT(ISERROR(SEARCH("Breakdown",B451)))</formula>
    </cfRule>
  </conditionalFormatting>
  <conditionalFormatting sqref="J451">
    <cfRule type="containsText" dxfId="834" priority="103" operator="containsText" text="Preventive">
      <formula>NOT(ISERROR(SEARCH("Preventive",J451)))</formula>
    </cfRule>
    <cfRule type="containsText" dxfId="833" priority="104" operator="containsText" text="Breakdown">
      <formula>NOT(ISERROR(SEARCH("Breakdown",J451)))</formula>
    </cfRule>
  </conditionalFormatting>
  <conditionalFormatting sqref="A451">
    <cfRule type="expression" dxfId="832" priority="83">
      <formula>$H451="Barley"</formula>
    </cfRule>
    <cfRule type="expression" dxfId="831" priority="84">
      <formula>$H451="Mill_D"</formula>
    </cfRule>
    <cfRule type="expression" dxfId="830" priority="85">
      <formula>$H451="Mill_C"</formula>
    </cfRule>
    <cfRule type="expression" dxfId="829" priority="86">
      <formula>$H451="Mill_B"</formula>
    </cfRule>
    <cfRule type="expression" dxfId="828" priority="87">
      <formula>$H451="Mill_A"</formula>
    </cfRule>
    <cfRule type="expression" dxfId="827" priority="88">
      <formula>$H451="silo"</formula>
    </cfRule>
    <cfRule type="expression" dxfId="826" priority="89">
      <formula>$H451="Barley"</formula>
    </cfRule>
    <cfRule type="expression" dxfId="825" priority="90">
      <formula>$H451="Mill_D"</formula>
    </cfRule>
    <cfRule type="expression" dxfId="824" priority="91">
      <formula>$H451="Mill_C"</formula>
    </cfRule>
    <cfRule type="expression" dxfId="823" priority="92">
      <formula>$H451="Mill_B"</formula>
    </cfRule>
    <cfRule type="expression" dxfId="822" priority="93">
      <formula>$H451="Mill_A"</formula>
    </cfRule>
    <cfRule type="expression" dxfId="821" priority="94">
      <formula>$H451="silo"</formula>
    </cfRule>
    <cfRule type="expression" dxfId="820" priority="95">
      <formula>$H451="Barley"</formula>
    </cfRule>
    <cfRule type="expression" dxfId="819" priority="96">
      <formula>$H451="Mill_D"</formula>
    </cfRule>
    <cfRule type="expression" dxfId="818" priority="97">
      <formula>$H451="Mill_C"</formula>
    </cfRule>
    <cfRule type="expression" dxfId="817" priority="98">
      <formula>$H451="Mill_B"</formula>
    </cfRule>
    <cfRule type="expression" dxfId="816" priority="99">
      <formula>$H451="Mill_A"</formula>
    </cfRule>
    <cfRule type="expression" dxfId="815" priority="100">
      <formula>$H451="silo"</formula>
    </cfRule>
    <cfRule type="containsText" dxfId="814" priority="101" operator="containsText" text="Preventive">
      <formula>NOT(ISERROR(SEARCH("Preventive",A451)))</formula>
    </cfRule>
    <cfRule type="containsText" dxfId="813" priority="102" operator="containsText" text="Breakdown">
      <formula>NOT(ISERROR(SEARCH("Breakdown",A451)))</formula>
    </cfRule>
  </conditionalFormatting>
  <conditionalFormatting sqref="I452">
    <cfRule type="expression" dxfId="812" priority="63">
      <formula>$H452="Barley"</formula>
    </cfRule>
    <cfRule type="expression" dxfId="811" priority="64">
      <formula>$H452="Mill_D"</formula>
    </cfRule>
    <cfRule type="expression" dxfId="810" priority="65">
      <formula>$H452="Mill_C"</formula>
    </cfRule>
    <cfRule type="expression" dxfId="809" priority="66">
      <formula>$H452="Mill_B"</formula>
    </cfRule>
    <cfRule type="expression" dxfId="808" priority="67">
      <formula>$H452="Mill_A"</formula>
    </cfRule>
    <cfRule type="expression" dxfId="807" priority="68">
      <formula>$H452="silo"</formula>
    </cfRule>
    <cfRule type="expression" dxfId="806" priority="69">
      <formula>$H452="Barley"</formula>
    </cfRule>
    <cfRule type="expression" dxfId="805" priority="70">
      <formula>$H452="Mill_D"</formula>
    </cfRule>
    <cfRule type="expression" dxfId="804" priority="71">
      <formula>$H452="Mill_C"</formula>
    </cfRule>
    <cfRule type="expression" dxfId="803" priority="72">
      <formula>$H452="Mill_B"</formula>
    </cfRule>
    <cfRule type="expression" dxfId="802" priority="73">
      <formula>$H452="Mill_A"</formula>
    </cfRule>
    <cfRule type="expression" dxfId="801" priority="74">
      <formula>$H452="silo"</formula>
    </cfRule>
    <cfRule type="expression" dxfId="800" priority="75">
      <formula>$H452="Barley"</formula>
    </cfRule>
    <cfRule type="expression" dxfId="799" priority="76">
      <formula>$H452="Mill_D"</formula>
    </cfRule>
    <cfRule type="expression" dxfId="798" priority="77">
      <formula>$H452="Mill_C"</formula>
    </cfRule>
    <cfRule type="expression" dxfId="797" priority="78">
      <formula>$H452="Mill_B"</formula>
    </cfRule>
    <cfRule type="expression" dxfId="796" priority="79">
      <formula>$H452="Mill_A"</formula>
    </cfRule>
    <cfRule type="expression" dxfId="795" priority="80">
      <formula>$H452="silo"</formula>
    </cfRule>
    <cfRule type="containsText" dxfId="794" priority="81" operator="containsText" text="Preventive">
      <formula>NOT(ISERROR(SEARCH("Preventive",I452)))</formula>
    </cfRule>
    <cfRule type="containsText" dxfId="793" priority="82" operator="containsText" text="Breakdown">
      <formula>NOT(ISERROR(SEARCH("Breakdown",I452)))</formula>
    </cfRule>
  </conditionalFormatting>
  <conditionalFormatting sqref="J470">
    <cfRule type="containsText" dxfId="792" priority="41" operator="containsText" text="Preventive">
      <formula>NOT(ISERROR(SEARCH("Preventive",J470)))</formula>
    </cfRule>
    <cfRule type="containsText" dxfId="791" priority="42" operator="containsText" text="Breakdown">
      <formula>NOT(ISERROR(SEARCH("Breakdown",J470)))</formula>
    </cfRule>
  </conditionalFormatting>
  <dataValidations count="1">
    <dataValidation type="list" allowBlank="1" showInputMessage="1" showErrorMessage="1" sqref="I386:I445 I3:I384 I452 I470" xr:uid="{91F57F45-04D2-4286-A03B-168B525AEA66}">
      <formula1>INDIRECT(H3)</formula1>
    </dataValidation>
  </dataValidations>
  <pageMargins left="0.25" right="0.25" top="0.75" bottom="0.75" header="0.3" footer="0.3"/>
  <pageSetup paperSize="9" scale="80" orientation="landscape" horizontalDpi="30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8E66C-94C4-4FB5-9033-B0F581EA5886}">
  <sheetPr filterMode="1">
    <tabColor rgb="FFFF0000"/>
  </sheetPr>
  <dimension ref="A1:K641"/>
  <sheetViews>
    <sheetView zoomScale="80" zoomScaleNormal="80" workbookViewId="0">
      <pane ySplit="2" topLeftCell="A3" activePane="bottomLeft" state="frozen"/>
      <selection pane="bottomLeft" activeCell="E487" sqref="E487"/>
    </sheetView>
  </sheetViews>
  <sheetFormatPr defaultColWidth="9.140625" defaultRowHeight="15" x14ac:dyDescent="0.25"/>
  <cols>
    <col min="1" max="1" width="11" style="385" customWidth="1"/>
    <col min="2" max="2" width="10.28515625" style="380" bestFit="1" customWidth="1"/>
    <col min="3" max="3" width="13.140625" style="380" bestFit="1" customWidth="1"/>
    <col min="4" max="4" width="9.5703125" style="386" bestFit="1" customWidth="1"/>
    <col min="5" max="5" width="56.140625" style="387" customWidth="1"/>
    <col min="6" max="6" width="5.85546875" style="390" customWidth="1"/>
    <col min="7" max="7" width="27.5703125" style="387" customWidth="1"/>
    <col min="8" max="8" width="8.42578125" style="385" bestFit="1" customWidth="1"/>
    <col min="9" max="9" width="15.85546875" style="385" bestFit="1" customWidth="1"/>
    <col min="10" max="10" width="12" style="385" bestFit="1" customWidth="1"/>
    <col min="11" max="11" width="13.85546875" style="388" customWidth="1"/>
    <col min="12" max="16384" width="9.140625" style="388"/>
  </cols>
  <sheetData>
    <row r="1" spans="1:11" s="384" customFormat="1" ht="33" customHeight="1" x14ac:dyDescent="0.25">
      <c r="A1" s="379" t="s">
        <v>3</v>
      </c>
      <c r="B1" s="380" t="s">
        <v>468</v>
      </c>
      <c r="C1" s="381" t="s">
        <v>469</v>
      </c>
      <c r="D1" s="382" t="s">
        <v>470</v>
      </c>
      <c r="E1" s="383" t="s">
        <v>471</v>
      </c>
      <c r="F1" s="382"/>
      <c r="G1" s="382" t="s">
        <v>472</v>
      </c>
      <c r="H1" s="382" t="s">
        <v>473</v>
      </c>
      <c r="I1" s="382" t="s">
        <v>474</v>
      </c>
      <c r="J1" s="379" t="s">
        <v>475</v>
      </c>
      <c r="K1" s="382" t="s">
        <v>476</v>
      </c>
    </row>
    <row r="2" spans="1:11" x14ac:dyDescent="0.25">
      <c r="C2" s="385"/>
      <c r="F2" s="385"/>
    </row>
    <row r="3" spans="1:11" hidden="1" x14ac:dyDescent="0.25">
      <c r="A3" s="389">
        <v>44013</v>
      </c>
      <c r="B3" s="380">
        <v>0.27083333333333331</v>
      </c>
      <c r="C3" s="380">
        <v>0.45833333333333331</v>
      </c>
      <c r="D3" s="385">
        <f t="shared" ref="D3:D149" si="0">(IF(C3&gt;B3, C3-B3, 1-B3+C3))*24*60</f>
        <v>270</v>
      </c>
      <c r="E3" s="388" t="s">
        <v>3068</v>
      </c>
      <c r="F3" s="385"/>
      <c r="G3" s="388" t="s">
        <v>3069</v>
      </c>
      <c r="H3" s="390" t="s">
        <v>479</v>
      </c>
      <c r="I3" s="390" t="s">
        <v>492</v>
      </c>
      <c r="J3" s="390" t="s">
        <v>499</v>
      </c>
      <c r="K3" s="388" t="s">
        <v>1022</v>
      </c>
    </row>
    <row r="4" spans="1:11" hidden="1" x14ac:dyDescent="0.25">
      <c r="A4" s="389">
        <v>44013</v>
      </c>
      <c r="B4" s="380">
        <v>0.27083333333333331</v>
      </c>
      <c r="C4" s="380">
        <v>0.66666666666666663</v>
      </c>
      <c r="D4" s="385">
        <f t="shared" si="0"/>
        <v>570</v>
      </c>
      <c r="E4" s="388" t="s">
        <v>3070</v>
      </c>
      <c r="F4" s="385"/>
      <c r="G4" s="388" t="s">
        <v>3071</v>
      </c>
      <c r="H4" s="390" t="s">
        <v>556</v>
      </c>
      <c r="I4" s="390" t="s">
        <v>492</v>
      </c>
      <c r="J4" s="390" t="s">
        <v>481</v>
      </c>
    </row>
    <row r="5" spans="1:11" hidden="1" x14ac:dyDescent="0.25">
      <c r="A5" s="389">
        <v>44013</v>
      </c>
      <c r="B5" s="380">
        <v>0.625</v>
      </c>
      <c r="C5" s="380">
        <v>0.70833333333333337</v>
      </c>
      <c r="D5" s="385">
        <f t="shared" si="0"/>
        <v>120.00000000000006</v>
      </c>
      <c r="E5" s="388" t="s">
        <v>3072</v>
      </c>
      <c r="F5" s="385"/>
      <c r="G5" s="388" t="s">
        <v>586</v>
      </c>
      <c r="H5" s="390" t="s">
        <v>479</v>
      </c>
      <c r="I5" s="390" t="s">
        <v>492</v>
      </c>
      <c r="J5" s="390" t="s">
        <v>481</v>
      </c>
    </row>
    <row r="6" spans="1:11" hidden="1" x14ac:dyDescent="0.25">
      <c r="A6" s="389">
        <v>44013</v>
      </c>
      <c r="B6" s="380">
        <v>0.35416666666666669</v>
      </c>
      <c r="C6" s="380">
        <v>0.39583333333333331</v>
      </c>
      <c r="D6" s="385">
        <v>90</v>
      </c>
      <c r="E6" s="388" t="s">
        <v>3073</v>
      </c>
      <c r="F6" s="385"/>
      <c r="G6" s="388" t="s">
        <v>1375</v>
      </c>
      <c r="H6" s="390" t="s">
        <v>556</v>
      </c>
      <c r="I6" s="390" t="s">
        <v>492</v>
      </c>
      <c r="J6" s="390" t="s">
        <v>481</v>
      </c>
    </row>
    <row r="7" spans="1:11" hidden="1" x14ac:dyDescent="0.25">
      <c r="A7" s="389">
        <v>44013</v>
      </c>
      <c r="B7" s="380">
        <v>0.625</v>
      </c>
      <c r="C7" s="380">
        <v>0.66666666666666663</v>
      </c>
      <c r="D7" s="385">
        <f t="shared" si="0"/>
        <v>59.999999999999943</v>
      </c>
      <c r="E7" s="388" t="s">
        <v>3074</v>
      </c>
      <c r="F7" s="385"/>
      <c r="G7" s="388" t="s">
        <v>1375</v>
      </c>
      <c r="H7" s="390" t="s">
        <v>495</v>
      </c>
      <c r="I7" s="390" t="s">
        <v>492</v>
      </c>
      <c r="J7" s="390" t="s">
        <v>481</v>
      </c>
    </row>
    <row r="8" spans="1:11" hidden="1" x14ac:dyDescent="0.25">
      <c r="A8" s="389">
        <v>44013</v>
      </c>
      <c r="B8" s="380">
        <v>0.35416666666666669</v>
      </c>
      <c r="C8" s="380">
        <v>0.4375</v>
      </c>
      <c r="D8" s="385">
        <f t="shared" si="0"/>
        <v>119.99999999999997</v>
      </c>
      <c r="E8" s="388" t="s">
        <v>3075</v>
      </c>
      <c r="F8" s="385"/>
      <c r="G8" s="388" t="s">
        <v>789</v>
      </c>
      <c r="H8" s="390"/>
      <c r="I8" s="390"/>
      <c r="J8" s="390"/>
    </row>
    <row r="9" spans="1:11" hidden="1" x14ac:dyDescent="0.25">
      <c r="A9" s="389">
        <v>44013</v>
      </c>
      <c r="B9" s="380">
        <v>0.27083333333333331</v>
      </c>
      <c r="C9" s="380">
        <v>0.35416666666666669</v>
      </c>
      <c r="D9" s="385">
        <f t="shared" si="0"/>
        <v>120.00000000000006</v>
      </c>
      <c r="E9" s="388" t="s">
        <v>3076</v>
      </c>
      <c r="F9" s="385"/>
      <c r="G9" s="388" t="s">
        <v>3077</v>
      </c>
      <c r="H9" s="390" t="s">
        <v>484</v>
      </c>
      <c r="I9" s="390" t="s">
        <v>492</v>
      </c>
      <c r="J9" s="390" t="s">
        <v>481</v>
      </c>
    </row>
    <row r="10" spans="1:11" hidden="1" x14ac:dyDescent="0.25">
      <c r="A10" s="389">
        <v>44013</v>
      </c>
      <c r="B10" s="380">
        <v>0.35416666666666669</v>
      </c>
      <c r="C10" s="380">
        <v>0.6875</v>
      </c>
      <c r="D10" s="385">
        <f t="shared" si="0"/>
        <v>480</v>
      </c>
      <c r="E10" s="388" t="s">
        <v>3078</v>
      </c>
      <c r="F10" s="385"/>
      <c r="G10" s="388" t="s">
        <v>3079</v>
      </c>
      <c r="H10" s="390" t="s">
        <v>556</v>
      </c>
      <c r="I10" s="390" t="s">
        <v>480</v>
      </c>
      <c r="J10" s="390" t="s">
        <v>481</v>
      </c>
    </row>
    <row r="11" spans="1:11" hidden="1" x14ac:dyDescent="0.25">
      <c r="A11" s="389">
        <v>44013</v>
      </c>
      <c r="B11" s="380">
        <v>0.5</v>
      </c>
      <c r="C11" s="380">
        <v>0.54166666666666663</v>
      </c>
      <c r="D11" s="385">
        <f t="shared" si="0"/>
        <v>59.999999999999943</v>
      </c>
      <c r="E11" s="388" t="s">
        <v>3080</v>
      </c>
      <c r="F11" s="385"/>
      <c r="G11" s="388" t="s">
        <v>996</v>
      </c>
      <c r="H11" s="390" t="s">
        <v>556</v>
      </c>
      <c r="I11" s="390" t="s">
        <v>492</v>
      </c>
      <c r="J11" s="390" t="s">
        <v>481</v>
      </c>
    </row>
    <row r="12" spans="1:11" hidden="1" x14ac:dyDescent="0.25">
      <c r="A12" s="389">
        <v>44013</v>
      </c>
      <c r="B12" s="380">
        <v>0.35416666666666669</v>
      </c>
      <c r="C12" s="380">
        <v>0.38541666666666669</v>
      </c>
      <c r="D12" s="385">
        <f t="shared" ref="D12:D17" si="1">(IF(C12&gt;B12, C12-B12, 1-B12+C12))*24*60</f>
        <v>45</v>
      </c>
      <c r="E12" s="388" t="s">
        <v>3081</v>
      </c>
      <c r="F12" s="385">
        <v>1</v>
      </c>
      <c r="G12" s="388" t="s">
        <v>1041</v>
      </c>
      <c r="H12" s="390" t="s">
        <v>507</v>
      </c>
      <c r="I12" s="390" t="s">
        <v>633</v>
      </c>
      <c r="J12" s="390" t="s">
        <v>481</v>
      </c>
    </row>
    <row r="13" spans="1:11" hidden="1" x14ac:dyDescent="0.25">
      <c r="A13" s="389">
        <v>44013</v>
      </c>
      <c r="B13" s="380">
        <v>0.26041666666666669</v>
      </c>
      <c r="C13" s="380">
        <v>0.3888888888888889</v>
      </c>
      <c r="D13" s="385">
        <f t="shared" si="1"/>
        <v>184.99999999999997</v>
      </c>
      <c r="E13" s="388" t="s">
        <v>3082</v>
      </c>
      <c r="F13" s="385">
        <v>1</v>
      </c>
      <c r="G13" s="388" t="s">
        <v>2096</v>
      </c>
      <c r="H13" s="390" t="s">
        <v>507</v>
      </c>
      <c r="I13" s="390" t="s">
        <v>633</v>
      </c>
      <c r="J13" s="390" t="s">
        <v>481</v>
      </c>
    </row>
    <row r="14" spans="1:11" hidden="1" x14ac:dyDescent="0.25">
      <c r="A14" s="389">
        <v>44013</v>
      </c>
      <c r="B14" s="380">
        <v>0.4236111111111111</v>
      </c>
      <c r="C14" s="380">
        <v>0.56944444444444442</v>
      </c>
      <c r="D14" s="385">
        <f t="shared" si="1"/>
        <v>209.99999999999997</v>
      </c>
      <c r="E14" s="388" t="s">
        <v>3083</v>
      </c>
      <c r="F14" s="385">
        <v>1</v>
      </c>
      <c r="G14" s="388" t="s">
        <v>1660</v>
      </c>
      <c r="H14" s="390" t="s">
        <v>498</v>
      </c>
      <c r="I14" s="390" t="s">
        <v>498</v>
      </c>
      <c r="J14" s="390" t="s">
        <v>481</v>
      </c>
    </row>
    <row r="15" spans="1:11" hidden="1" x14ac:dyDescent="0.25">
      <c r="A15" s="389">
        <v>44013</v>
      </c>
      <c r="B15" s="380">
        <v>0.33333333333333331</v>
      </c>
      <c r="C15" s="380">
        <v>0.60416666666666663</v>
      </c>
      <c r="D15" s="385">
        <f t="shared" si="1"/>
        <v>390</v>
      </c>
      <c r="E15" s="388" t="s">
        <v>3084</v>
      </c>
      <c r="F15" s="385">
        <v>1</v>
      </c>
      <c r="G15" s="388" t="s">
        <v>1660</v>
      </c>
      <c r="H15" s="390" t="s">
        <v>507</v>
      </c>
      <c r="I15" s="390" t="s">
        <v>633</v>
      </c>
      <c r="J15" s="390" t="s">
        <v>427</v>
      </c>
    </row>
    <row r="16" spans="1:11" hidden="1" x14ac:dyDescent="0.25">
      <c r="A16" s="389">
        <v>44013</v>
      </c>
      <c r="B16" s="380">
        <v>0.60416666666666663</v>
      </c>
      <c r="C16" s="380">
        <v>0.70833333333333337</v>
      </c>
      <c r="D16" s="385">
        <f t="shared" si="1"/>
        <v>150.00000000000011</v>
      </c>
      <c r="E16" s="388" t="s">
        <v>3084</v>
      </c>
      <c r="F16" s="385">
        <v>1</v>
      </c>
      <c r="G16" s="388" t="s">
        <v>1660</v>
      </c>
      <c r="H16" s="390" t="s">
        <v>507</v>
      </c>
      <c r="I16" s="390" t="s">
        <v>633</v>
      </c>
      <c r="J16" s="390" t="s">
        <v>427</v>
      </c>
    </row>
    <row r="17" spans="1:11" hidden="1" x14ac:dyDescent="0.25">
      <c r="A17" s="389">
        <v>44013</v>
      </c>
      <c r="B17" s="380">
        <v>0.70833333333333337</v>
      </c>
      <c r="C17" s="380">
        <v>0.25</v>
      </c>
      <c r="D17" s="385">
        <f t="shared" si="1"/>
        <v>780</v>
      </c>
      <c r="E17" s="388" t="s">
        <v>8532</v>
      </c>
      <c r="F17" s="385">
        <v>1</v>
      </c>
      <c r="G17" s="388"/>
      <c r="H17" s="390" t="s">
        <v>507</v>
      </c>
      <c r="I17" s="390" t="s">
        <v>633</v>
      </c>
      <c r="J17" s="390" t="s">
        <v>427</v>
      </c>
    </row>
    <row r="18" spans="1:11" hidden="1" x14ac:dyDescent="0.25">
      <c r="A18" s="389">
        <v>44013</v>
      </c>
      <c r="B18" s="380">
        <v>0.77083333333333337</v>
      </c>
      <c r="C18" s="380">
        <v>0.79166666666666663</v>
      </c>
      <c r="D18" s="385">
        <f t="shared" si="0"/>
        <v>29.999999999999893</v>
      </c>
      <c r="E18" s="388" t="s">
        <v>3085</v>
      </c>
      <c r="F18" s="385">
        <v>1</v>
      </c>
      <c r="G18" s="388" t="s">
        <v>540</v>
      </c>
      <c r="H18" s="390" t="s">
        <v>495</v>
      </c>
      <c r="I18" s="390" t="s">
        <v>492</v>
      </c>
      <c r="J18" s="390" t="s">
        <v>481</v>
      </c>
    </row>
    <row r="19" spans="1:11" hidden="1" x14ac:dyDescent="0.25">
      <c r="A19" s="389">
        <v>44013</v>
      </c>
      <c r="B19" s="380">
        <v>0.79166666666666663</v>
      </c>
      <c r="C19" s="380">
        <v>0.81597222222222221</v>
      </c>
      <c r="D19" s="385">
        <f t="shared" si="0"/>
        <v>35.000000000000036</v>
      </c>
      <c r="E19" s="388" t="s">
        <v>3086</v>
      </c>
      <c r="F19" s="385"/>
      <c r="G19" s="388" t="s">
        <v>540</v>
      </c>
      <c r="H19" s="390" t="s">
        <v>479</v>
      </c>
      <c r="I19" s="390" t="s">
        <v>480</v>
      </c>
      <c r="J19" s="390" t="s">
        <v>481</v>
      </c>
    </row>
    <row r="20" spans="1:11" hidden="1" x14ac:dyDescent="0.25">
      <c r="A20" s="389">
        <v>44013</v>
      </c>
      <c r="B20" s="380">
        <v>0.83333333333333337</v>
      </c>
      <c r="C20" s="380">
        <v>0.86111111111111116</v>
      </c>
      <c r="D20" s="385">
        <f t="shared" si="0"/>
        <v>40.000000000000014</v>
      </c>
      <c r="E20" s="388" t="s">
        <v>3087</v>
      </c>
      <c r="F20" s="385"/>
      <c r="G20" s="388" t="s">
        <v>540</v>
      </c>
      <c r="H20" s="390" t="s">
        <v>484</v>
      </c>
      <c r="I20" s="390" t="s">
        <v>489</v>
      </c>
      <c r="J20" s="390" t="s">
        <v>481</v>
      </c>
    </row>
    <row r="21" spans="1:11" hidden="1" x14ac:dyDescent="0.25">
      <c r="A21" s="389">
        <v>44013</v>
      </c>
      <c r="B21" s="380">
        <v>0.9375</v>
      </c>
      <c r="C21" s="380">
        <v>0</v>
      </c>
      <c r="D21" s="385">
        <f t="shared" si="0"/>
        <v>90</v>
      </c>
      <c r="E21" s="388" t="s">
        <v>3088</v>
      </c>
      <c r="F21" s="385"/>
      <c r="G21" s="388" t="s">
        <v>540</v>
      </c>
      <c r="H21" s="390"/>
      <c r="I21" s="390"/>
      <c r="J21" s="390"/>
    </row>
    <row r="22" spans="1:11" hidden="1" x14ac:dyDescent="0.25">
      <c r="A22" s="389">
        <v>44014</v>
      </c>
      <c r="B22" s="380">
        <v>0.39583333333333331</v>
      </c>
      <c r="C22" s="380">
        <v>0.42708333333333331</v>
      </c>
      <c r="D22" s="385">
        <f t="shared" si="0"/>
        <v>45</v>
      </c>
      <c r="E22" s="388" t="s">
        <v>3089</v>
      </c>
      <c r="F22" s="385">
        <v>1</v>
      </c>
      <c r="G22" s="388" t="s">
        <v>609</v>
      </c>
      <c r="H22" s="390" t="s">
        <v>556</v>
      </c>
      <c r="I22" s="390" t="s">
        <v>492</v>
      </c>
      <c r="J22" s="390" t="s">
        <v>481</v>
      </c>
    </row>
    <row r="23" spans="1:11" hidden="1" x14ac:dyDescent="0.25">
      <c r="A23" s="389">
        <v>44014</v>
      </c>
      <c r="B23" s="380">
        <v>0.3125</v>
      </c>
      <c r="C23" s="380">
        <v>0.33333333333333331</v>
      </c>
      <c r="D23" s="385">
        <f t="shared" si="0"/>
        <v>29.999999999999972</v>
      </c>
      <c r="E23" s="388" t="s">
        <v>699</v>
      </c>
      <c r="F23" s="385">
        <v>1</v>
      </c>
      <c r="G23" s="388" t="s">
        <v>581</v>
      </c>
      <c r="H23" s="390" t="s">
        <v>513</v>
      </c>
      <c r="I23" s="390" t="s">
        <v>582</v>
      </c>
      <c r="J23" s="390" t="s">
        <v>481</v>
      </c>
    </row>
    <row r="24" spans="1:11" hidden="1" x14ac:dyDescent="0.25">
      <c r="A24" s="389">
        <v>44014</v>
      </c>
      <c r="B24" s="380">
        <v>0.27083333333333331</v>
      </c>
      <c r="C24" s="380">
        <v>0.66666666666666663</v>
      </c>
      <c r="D24" s="385">
        <f t="shared" si="0"/>
        <v>570</v>
      </c>
      <c r="E24" s="388" t="s">
        <v>2967</v>
      </c>
      <c r="F24" s="385"/>
      <c r="G24" s="388" t="s">
        <v>486</v>
      </c>
      <c r="H24" s="390"/>
      <c r="I24" s="390"/>
      <c r="J24" s="390"/>
      <c r="K24" s="388" t="s">
        <v>2563</v>
      </c>
    </row>
    <row r="25" spans="1:11" hidden="1" x14ac:dyDescent="0.25">
      <c r="A25" s="389">
        <v>44014</v>
      </c>
      <c r="B25" s="380">
        <v>0.41666666666666669</v>
      </c>
      <c r="C25" s="380">
        <v>0.45833333333333331</v>
      </c>
      <c r="D25" s="385">
        <f t="shared" si="0"/>
        <v>59.999999999999943</v>
      </c>
      <c r="E25" s="388" t="s">
        <v>3090</v>
      </c>
      <c r="F25" s="385">
        <v>1</v>
      </c>
      <c r="G25" s="388" t="s">
        <v>646</v>
      </c>
      <c r="H25" s="390" t="s">
        <v>556</v>
      </c>
      <c r="I25" s="390" t="s">
        <v>492</v>
      </c>
      <c r="J25" s="390" t="s">
        <v>481</v>
      </c>
    </row>
    <row r="26" spans="1:11" hidden="1" x14ac:dyDescent="0.25">
      <c r="A26" s="389">
        <v>44014</v>
      </c>
      <c r="B26" s="380">
        <v>0.26041666666666669</v>
      </c>
      <c r="C26" s="380">
        <v>0.4375</v>
      </c>
      <c r="D26" s="385">
        <f t="shared" si="0"/>
        <v>255</v>
      </c>
      <c r="E26" s="388" t="s">
        <v>3091</v>
      </c>
      <c r="F26" s="385"/>
      <c r="G26" s="388" t="s">
        <v>3092</v>
      </c>
      <c r="H26" s="390" t="s">
        <v>507</v>
      </c>
      <c r="I26" s="390" t="s">
        <v>633</v>
      </c>
      <c r="J26" s="390" t="s">
        <v>427</v>
      </c>
    </row>
    <row r="27" spans="1:11" hidden="1" x14ac:dyDescent="0.25">
      <c r="A27" s="389">
        <v>44014</v>
      </c>
      <c r="B27" s="380">
        <v>0.54166666666666663</v>
      </c>
      <c r="C27" s="380">
        <v>0.59027777777777779</v>
      </c>
      <c r="D27" s="385">
        <f t="shared" si="0"/>
        <v>70.000000000000071</v>
      </c>
      <c r="E27" s="388" t="s">
        <v>3093</v>
      </c>
      <c r="F27" s="385"/>
      <c r="G27" s="388" t="s">
        <v>3092</v>
      </c>
      <c r="H27" s="390" t="s">
        <v>507</v>
      </c>
      <c r="I27" s="390" t="s">
        <v>633</v>
      </c>
      <c r="J27" s="390" t="s">
        <v>481</v>
      </c>
    </row>
    <row r="28" spans="1:11" hidden="1" x14ac:dyDescent="0.25">
      <c r="A28" s="389">
        <v>44014</v>
      </c>
      <c r="B28" s="380">
        <v>0.83333333333333337</v>
      </c>
      <c r="C28" s="380">
        <v>0.85416666666666663</v>
      </c>
      <c r="D28" s="385">
        <f t="shared" si="0"/>
        <v>29.999999999999893</v>
      </c>
      <c r="E28" s="388" t="s">
        <v>3094</v>
      </c>
      <c r="F28" s="385">
        <v>1</v>
      </c>
      <c r="G28" s="388" t="s">
        <v>540</v>
      </c>
      <c r="H28" s="390" t="s">
        <v>479</v>
      </c>
      <c r="I28" s="390" t="s">
        <v>489</v>
      </c>
      <c r="J28" s="390" t="s">
        <v>481</v>
      </c>
    </row>
    <row r="29" spans="1:11" hidden="1" x14ac:dyDescent="0.25">
      <c r="A29" s="389">
        <v>44014</v>
      </c>
      <c r="B29" s="380">
        <v>0.91666666666666663</v>
      </c>
      <c r="C29" s="380">
        <v>0.93055555555555547</v>
      </c>
      <c r="D29" s="385">
        <f t="shared" si="0"/>
        <v>19.999999999999929</v>
      </c>
      <c r="E29" s="388" t="s">
        <v>3095</v>
      </c>
      <c r="F29" s="385"/>
      <c r="G29" s="388" t="s">
        <v>540</v>
      </c>
      <c r="H29" s="390" t="s">
        <v>507</v>
      </c>
      <c r="I29" s="390" t="s">
        <v>527</v>
      </c>
      <c r="J29" s="390" t="s">
        <v>481</v>
      </c>
    </row>
    <row r="30" spans="1:11" hidden="1" x14ac:dyDescent="0.25">
      <c r="A30" s="389">
        <v>44014</v>
      </c>
      <c r="B30" s="380">
        <v>0.97916666666666663</v>
      </c>
      <c r="C30" s="380">
        <v>0</v>
      </c>
      <c r="D30" s="385">
        <f t="shared" si="0"/>
        <v>30.000000000000053</v>
      </c>
      <c r="E30" s="388" t="s">
        <v>3096</v>
      </c>
      <c r="F30" s="385"/>
      <c r="G30" s="388" t="s">
        <v>540</v>
      </c>
      <c r="H30" s="390" t="s">
        <v>507</v>
      </c>
      <c r="I30" s="390" t="s">
        <v>633</v>
      </c>
      <c r="J30" s="390" t="s">
        <v>481</v>
      </c>
    </row>
    <row r="31" spans="1:11" hidden="1" x14ac:dyDescent="0.25">
      <c r="A31" s="389">
        <v>44015</v>
      </c>
      <c r="B31" s="380">
        <v>0.27083333333333331</v>
      </c>
      <c r="C31" s="380">
        <v>0.5625</v>
      </c>
      <c r="D31" s="385">
        <f t="shared" si="0"/>
        <v>420</v>
      </c>
      <c r="E31" s="388" t="s">
        <v>3097</v>
      </c>
      <c r="F31" s="385">
        <v>1</v>
      </c>
      <c r="G31" s="388" t="s">
        <v>3098</v>
      </c>
      <c r="H31" s="390"/>
      <c r="I31" s="390"/>
      <c r="J31" s="390"/>
    </row>
    <row r="32" spans="1:11" hidden="1" x14ac:dyDescent="0.25">
      <c r="A32" s="389">
        <v>44015</v>
      </c>
      <c r="B32" s="380">
        <v>0.27083333333333331</v>
      </c>
      <c r="C32" s="380">
        <v>0.5625</v>
      </c>
      <c r="D32" s="385">
        <f t="shared" si="0"/>
        <v>420</v>
      </c>
      <c r="E32" s="388" t="s">
        <v>3099</v>
      </c>
      <c r="F32" s="385"/>
      <c r="G32" s="388" t="s">
        <v>3100</v>
      </c>
      <c r="H32" s="390" t="s">
        <v>479</v>
      </c>
      <c r="I32" s="390" t="s">
        <v>489</v>
      </c>
      <c r="J32" s="390" t="s">
        <v>481</v>
      </c>
    </row>
    <row r="33" spans="1:10" hidden="1" x14ac:dyDescent="0.25">
      <c r="A33" s="389">
        <v>44015</v>
      </c>
      <c r="B33" s="380">
        <v>0.60416666666666663</v>
      </c>
      <c r="C33" s="380">
        <v>0.70833333333333337</v>
      </c>
      <c r="D33" s="385">
        <f t="shared" si="0"/>
        <v>150.00000000000011</v>
      </c>
      <c r="E33" s="388" t="s">
        <v>3101</v>
      </c>
      <c r="F33" s="385"/>
      <c r="G33" s="388" t="s">
        <v>530</v>
      </c>
      <c r="H33" s="390"/>
      <c r="I33" s="390"/>
      <c r="J33" s="390"/>
    </row>
    <row r="34" spans="1:10" x14ac:dyDescent="0.25">
      <c r="A34" s="389">
        <v>44015</v>
      </c>
      <c r="B34" s="380">
        <v>0.625</v>
      </c>
      <c r="C34" s="380">
        <v>0.64583333333333337</v>
      </c>
      <c r="D34" s="385">
        <f t="shared" si="0"/>
        <v>30.000000000000053</v>
      </c>
      <c r="E34" s="388" t="s">
        <v>3102</v>
      </c>
      <c r="F34" s="385"/>
      <c r="G34" s="388" t="s">
        <v>865</v>
      </c>
      <c r="H34" s="390" t="s">
        <v>513</v>
      </c>
      <c r="I34" s="390" t="s">
        <v>514</v>
      </c>
      <c r="J34" s="390" t="s">
        <v>427</v>
      </c>
    </row>
    <row r="35" spans="1:10" hidden="1" x14ac:dyDescent="0.25">
      <c r="A35" s="389">
        <v>44015</v>
      </c>
      <c r="B35" s="380">
        <v>0.60416666666666663</v>
      </c>
      <c r="C35" s="380">
        <v>0.625</v>
      </c>
      <c r="D35" s="385">
        <f t="shared" si="0"/>
        <v>30.000000000000053</v>
      </c>
      <c r="E35" s="388" t="s">
        <v>3103</v>
      </c>
      <c r="F35" s="385"/>
      <c r="G35" s="388" t="s">
        <v>865</v>
      </c>
      <c r="H35" s="390" t="s">
        <v>479</v>
      </c>
      <c r="I35" s="390" t="s">
        <v>492</v>
      </c>
      <c r="J35" s="390" t="s">
        <v>481</v>
      </c>
    </row>
    <row r="36" spans="1:10" hidden="1" x14ac:dyDescent="0.25">
      <c r="A36" s="389">
        <v>44015</v>
      </c>
      <c r="B36" s="380">
        <v>0.66666666666666663</v>
      </c>
      <c r="C36" s="380">
        <v>0.6875</v>
      </c>
      <c r="D36" s="385">
        <f t="shared" si="0"/>
        <v>30.000000000000053</v>
      </c>
      <c r="E36" s="388" t="s">
        <v>3104</v>
      </c>
      <c r="F36" s="385"/>
      <c r="G36" s="388" t="s">
        <v>865</v>
      </c>
      <c r="H36" s="390" t="s">
        <v>484</v>
      </c>
      <c r="I36" s="390" t="s">
        <v>492</v>
      </c>
      <c r="J36" s="390" t="s">
        <v>481</v>
      </c>
    </row>
    <row r="37" spans="1:10" hidden="1" x14ac:dyDescent="0.25">
      <c r="A37" s="389">
        <v>44015</v>
      </c>
      <c r="B37" s="380">
        <v>0.29166666666666669</v>
      </c>
      <c r="C37" s="380">
        <v>0.39583333333333331</v>
      </c>
      <c r="D37" s="385">
        <f t="shared" si="0"/>
        <v>149.99999999999994</v>
      </c>
      <c r="E37" s="388" t="s">
        <v>3105</v>
      </c>
      <c r="F37" s="385"/>
      <c r="G37" s="388" t="s">
        <v>1385</v>
      </c>
      <c r="H37" s="390" t="s">
        <v>507</v>
      </c>
      <c r="I37" s="390" t="s">
        <v>633</v>
      </c>
      <c r="J37" s="390" t="s">
        <v>481</v>
      </c>
    </row>
    <row r="38" spans="1:10" hidden="1" x14ac:dyDescent="0.25">
      <c r="A38" s="389">
        <v>44015</v>
      </c>
      <c r="B38" s="380">
        <v>0.40277777777777773</v>
      </c>
      <c r="C38" s="380">
        <v>0.47916666666666669</v>
      </c>
      <c r="D38" s="385">
        <f t="shared" si="0"/>
        <v>110.00000000000009</v>
      </c>
      <c r="E38" s="388" t="s">
        <v>3106</v>
      </c>
      <c r="F38" s="385"/>
      <c r="G38" s="388" t="s">
        <v>1385</v>
      </c>
      <c r="H38" s="390" t="s">
        <v>498</v>
      </c>
      <c r="I38" s="390" t="s">
        <v>568</v>
      </c>
      <c r="J38" s="390" t="s">
        <v>481</v>
      </c>
    </row>
    <row r="39" spans="1:10" hidden="1" x14ac:dyDescent="0.25">
      <c r="A39" s="389">
        <v>44015</v>
      </c>
      <c r="B39" s="380">
        <v>0.54166666666666663</v>
      </c>
      <c r="C39" s="380">
        <v>0.57291666666666663</v>
      </c>
      <c r="D39" s="385">
        <f t="shared" si="0"/>
        <v>45</v>
      </c>
      <c r="E39" s="388" t="s">
        <v>3107</v>
      </c>
      <c r="F39" s="385"/>
      <c r="G39" s="388" t="s">
        <v>1385</v>
      </c>
      <c r="H39" s="390" t="s">
        <v>507</v>
      </c>
      <c r="I39" s="390" t="s">
        <v>633</v>
      </c>
      <c r="J39" s="390" t="s">
        <v>481</v>
      </c>
    </row>
    <row r="40" spans="1:10" hidden="1" x14ac:dyDescent="0.25">
      <c r="A40" s="389">
        <v>44015</v>
      </c>
      <c r="B40" s="380">
        <v>0.60416666666666663</v>
      </c>
      <c r="C40" s="380">
        <v>0.66666666666666663</v>
      </c>
      <c r="D40" s="385">
        <f t="shared" si="0"/>
        <v>90</v>
      </c>
      <c r="E40" s="388" t="s">
        <v>1498</v>
      </c>
      <c r="F40" s="385"/>
      <c r="G40" s="388" t="s">
        <v>1385</v>
      </c>
      <c r="H40" s="390" t="s">
        <v>498</v>
      </c>
      <c r="I40" s="390" t="s">
        <v>498</v>
      </c>
      <c r="J40" s="390" t="s">
        <v>481</v>
      </c>
    </row>
    <row r="41" spans="1:10" hidden="1" x14ac:dyDescent="0.25">
      <c r="A41" s="389">
        <v>44015</v>
      </c>
      <c r="B41" s="380">
        <v>0.27083333333333331</v>
      </c>
      <c r="C41" s="380">
        <v>0.29166666666666669</v>
      </c>
      <c r="D41" s="385">
        <f t="shared" si="0"/>
        <v>30.000000000000053</v>
      </c>
      <c r="E41" s="388" t="s">
        <v>3108</v>
      </c>
      <c r="F41" s="385"/>
      <c r="G41" s="388" t="s">
        <v>1385</v>
      </c>
      <c r="H41" s="390" t="s">
        <v>498</v>
      </c>
      <c r="I41" s="390" t="s">
        <v>498</v>
      </c>
      <c r="J41" s="390" t="s">
        <v>481</v>
      </c>
    </row>
    <row r="42" spans="1:10" hidden="1" x14ac:dyDescent="0.25">
      <c r="A42" s="389">
        <v>44015</v>
      </c>
      <c r="B42" s="380">
        <v>0.57638888888888895</v>
      </c>
      <c r="C42" s="380">
        <v>0.59027777777777779</v>
      </c>
      <c r="D42" s="385">
        <f t="shared" si="0"/>
        <v>19.999999999999929</v>
      </c>
      <c r="E42" s="388" t="s">
        <v>3109</v>
      </c>
      <c r="F42" s="385">
        <v>1</v>
      </c>
      <c r="G42" s="388" t="s">
        <v>1385</v>
      </c>
      <c r="H42" s="390" t="s">
        <v>507</v>
      </c>
      <c r="I42" s="390" t="s">
        <v>570</v>
      </c>
      <c r="J42" s="390" t="s">
        <v>481</v>
      </c>
    </row>
    <row r="43" spans="1:10" hidden="1" x14ac:dyDescent="0.25">
      <c r="A43" s="389">
        <v>44015</v>
      </c>
      <c r="B43" s="380">
        <v>0.77777777777777779</v>
      </c>
      <c r="C43" s="380">
        <v>0.79166666666666663</v>
      </c>
      <c r="D43" s="385">
        <f t="shared" si="0"/>
        <v>19.999999999999929</v>
      </c>
      <c r="E43" s="388" t="s">
        <v>3110</v>
      </c>
      <c r="F43" s="385"/>
      <c r="G43" s="388" t="s">
        <v>1775</v>
      </c>
      <c r="H43" s="390" t="s">
        <v>513</v>
      </c>
      <c r="I43" s="390" t="s">
        <v>514</v>
      </c>
      <c r="J43" s="390" t="s">
        <v>481</v>
      </c>
    </row>
    <row r="44" spans="1:10" hidden="1" x14ac:dyDescent="0.25">
      <c r="A44" s="389">
        <v>44015</v>
      </c>
      <c r="B44" s="380">
        <v>0.79166666666666663</v>
      </c>
      <c r="C44" s="380">
        <v>0.80555555555555547</v>
      </c>
      <c r="D44" s="385">
        <f t="shared" si="0"/>
        <v>19.999999999999929</v>
      </c>
      <c r="E44" s="388" t="s">
        <v>3111</v>
      </c>
      <c r="F44" s="385">
        <v>1</v>
      </c>
      <c r="G44" s="388" t="s">
        <v>1775</v>
      </c>
      <c r="H44" s="390" t="s">
        <v>484</v>
      </c>
      <c r="I44" s="390" t="s">
        <v>492</v>
      </c>
      <c r="J44" s="390" t="s">
        <v>481</v>
      </c>
    </row>
    <row r="45" spans="1:10" hidden="1" x14ac:dyDescent="0.25">
      <c r="A45" s="389">
        <v>44015</v>
      </c>
      <c r="B45" s="380">
        <v>0.79166666666666663</v>
      </c>
      <c r="C45" s="380">
        <v>0.89583333333333337</v>
      </c>
      <c r="D45" s="385">
        <f t="shared" si="0"/>
        <v>150.00000000000011</v>
      </c>
      <c r="E45" s="388" t="s">
        <v>3112</v>
      </c>
      <c r="F45" s="385"/>
      <c r="G45" s="388" t="s">
        <v>1775</v>
      </c>
      <c r="H45" s="390" t="s">
        <v>495</v>
      </c>
      <c r="I45" s="390" t="s">
        <v>492</v>
      </c>
      <c r="J45" s="390" t="s">
        <v>499</v>
      </c>
    </row>
    <row r="46" spans="1:10" hidden="1" x14ac:dyDescent="0.25">
      <c r="A46" s="389">
        <v>44015</v>
      </c>
      <c r="B46" s="380">
        <v>0.9375</v>
      </c>
      <c r="C46" s="380">
        <v>4.1666666666666664E-2</v>
      </c>
      <c r="D46" s="385">
        <f t="shared" si="0"/>
        <v>150</v>
      </c>
      <c r="E46" s="388" t="s">
        <v>3113</v>
      </c>
      <c r="F46" s="385"/>
      <c r="G46" s="388" t="s">
        <v>1775</v>
      </c>
      <c r="H46" s="390" t="s">
        <v>556</v>
      </c>
      <c r="I46" s="390" t="s">
        <v>492</v>
      </c>
      <c r="J46" s="390" t="s">
        <v>499</v>
      </c>
    </row>
    <row r="47" spans="1:10" hidden="1" x14ac:dyDescent="0.25">
      <c r="A47" s="389">
        <v>44016</v>
      </c>
      <c r="B47" s="380">
        <v>0.375</v>
      </c>
      <c r="C47" s="380">
        <v>0.58333333333333337</v>
      </c>
      <c r="D47" s="385">
        <f t="shared" si="0"/>
        <v>300.00000000000006</v>
      </c>
      <c r="E47" s="388" t="s">
        <v>3114</v>
      </c>
      <c r="F47" s="385"/>
      <c r="G47" s="388" t="s">
        <v>704</v>
      </c>
      <c r="H47" s="390"/>
      <c r="I47" s="390"/>
      <c r="J47" s="390"/>
    </row>
    <row r="48" spans="1:10" hidden="1" x14ac:dyDescent="0.25">
      <c r="A48" s="389">
        <v>44016</v>
      </c>
      <c r="B48" s="380">
        <v>0.26041666666666669</v>
      </c>
      <c r="C48" s="380">
        <v>0.375</v>
      </c>
      <c r="D48" s="385">
        <f t="shared" si="0"/>
        <v>164.99999999999997</v>
      </c>
      <c r="E48" s="388" t="s">
        <v>3115</v>
      </c>
      <c r="F48" s="385"/>
      <c r="G48" s="388" t="s">
        <v>704</v>
      </c>
      <c r="H48" s="390"/>
      <c r="I48" s="390"/>
      <c r="J48" s="390"/>
    </row>
    <row r="49" spans="1:11" hidden="1" x14ac:dyDescent="0.25">
      <c r="A49" s="389">
        <v>44016</v>
      </c>
      <c r="B49" s="380">
        <v>0.35416666666666669</v>
      </c>
      <c r="C49" s="380">
        <v>0.375</v>
      </c>
      <c r="D49" s="385">
        <f t="shared" si="0"/>
        <v>29.999999999999972</v>
      </c>
      <c r="E49" s="388" t="s">
        <v>3116</v>
      </c>
      <c r="F49" s="385"/>
      <c r="G49" s="388" t="s">
        <v>865</v>
      </c>
      <c r="H49" s="390" t="s">
        <v>479</v>
      </c>
      <c r="I49" s="390" t="s">
        <v>489</v>
      </c>
      <c r="J49" s="390" t="s">
        <v>481</v>
      </c>
    </row>
    <row r="50" spans="1:11" hidden="1" x14ac:dyDescent="0.25">
      <c r="A50" s="389">
        <v>44016</v>
      </c>
      <c r="B50" s="380">
        <v>0.54166666666666663</v>
      </c>
      <c r="C50" s="380">
        <v>0.60416666666666663</v>
      </c>
      <c r="D50" s="385">
        <f t="shared" si="0"/>
        <v>90</v>
      </c>
      <c r="E50" s="388" t="s">
        <v>3117</v>
      </c>
      <c r="F50" s="385"/>
      <c r="G50" s="388" t="s">
        <v>1590</v>
      </c>
      <c r="H50" s="390" t="s">
        <v>556</v>
      </c>
      <c r="I50" s="390" t="s">
        <v>489</v>
      </c>
      <c r="J50" s="390" t="s">
        <v>481</v>
      </c>
    </row>
    <row r="51" spans="1:11" hidden="1" x14ac:dyDescent="0.25">
      <c r="A51" s="389">
        <v>44016</v>
      </c>
      <c r="B51" s="380">
        <v>0.33333333333333331</v>
      </c>
      <c r="C51" s="380">
        <v>0.70833333333333337</v>
      </c>
      <c r="D51" s="385">
        <f t="shared" si="0"/>
        <v>540.00000000000011</v>
      </c>
      <c r="E51" s="388" t="s">
        <v>2967</v>
      </c>
      <c r="F51" s="385"/>
      <c r="G51" s="388" t="s">
        <v>1037</v>
      </c>
      <c r="H51" s="390"/>
      <c r="I51" s="390"/>
      <c r="J51" s="390"/>
      <c r="K51" s="388" t="s">
        <v>2563</v>
      </c>
    </row>
    <row r="52" spans="1:11" x14ac:dyDescent="0.25">
      <c r="A52" s="389">
        <v>44016</v>
      </c>
      <c r="B52" s="380">
        <v>0.4375</v>
      </c>
      <c r="C52" s="380">
        <v>0.45833333333333331</v>
      </c>
      <c r="D52" s="385">
        <f t="shared" si="0"/>
        <v>29.999999999999972</v>
      </c>
      <c r="E52" s="388" t="s">
        <v>887</v>
      </c>
      <c r="F52" s="385"/>
      <c r="G52" s="388" t="s">
        <v>1016</v>
      </c>
      <c r="H52" s="390" t="s">
        <v>513</v>
      </c>
      <c r="I52" s="390" t="s">
        <v>550</v>
      </c>
      <c r="J52" s="390" t="s">
        <v>427</v>
      </c>
    </row>
    <row r="53" spans="1:11" hidden="1" x14ac:dyDescent="0.25">
      <c r="A53" s="389">
        <v>44016</v>
      </c>
      <c r="B53" s="380">
        <v>0.47916666666666669</v>
      </c>
      <c r="C53" s="380">
        <v>0.52083333333333337</v>
      </c>
      <c r="D53" s="385">
        <f t="shared" si="0"/>
        <v>60.000000000000028</v>
      </c>
      <c r="E53" s="388" t="s">
        <v>3118</v>
      </c>
      <c r="F53" s="385"/>
      <c r="G53" s="388" t="s">
        <v>992</v>
      </c>
      <c r="H53" s="390" t="s">
        <v>556</v>
      </c>
      <c r="I53" s="390" t="s">
        <v>492</v>
      </c>
      <c r="J53" s="390" t="s">
        <v>481</v>
      </c>
    </row>
    <row r="54" spans="1:11" hidden="1" x14ac:dyDescent="0.25">
      <c r="A54" s="389">
        <v>44016</v>
      </c>
      <c r="B54" s="380">
        <v>0.41666666666666669</v>
      </c>
      <c r="C54" s="380">
        <v>0.4375</v>
      </c>
      <c r="D54" s="385">
        <f t="shared" si="0"/>
        <v>29.999999999999972</v>
      </c>
      <c r="E54" s="388" t="s">
        <v>3119</v>
      </c>
      <c r="F54" s="385">
        <v>1</v>
      </c>
      <c r="G54" s="388" t="s">
        <v>828</v>
      </c>
      <c r="H54" s="390" t="s">
        <v>484</v>
      </c>
      <c r="I54" s="390" t="s">
        <v>480</v>
      </c>
      <c r="J54" s="390" t="s">
        <v>481</v>
      </c>
    </row>
    <row r="55" spans="1:11" hidden="1" x14ac:dyDescent="0.25">
      <c r="A55" s="389">
        <v>44016</v>
      </c>
      <c r="B55" s="380">
        <v>0.6875</v>
      </c>
      <c r="C55" s="380">
        <v>0.69791666666666663</v>
      </c>
      <c r="D55" s="385">
        <f t="shared" si="0"/>
        <v>14.999999999999947</v>
      </c>
      <c r="E55" s="388" t="s">
        <v>3120</v>
      </c>
      <c r="F55" s="385">
        <v>1</v>
      </c>
      <c r="G55" s="388" t="s">
        <v>533</v>
      </c>
      <c r="H55" s="390" t="s">
        <v>484</v>
      </c>
      <c r="I55" s="390" t="s">
        <v>492</v>
      </c>
      <c r="J55" s="390" t="s">
        <v>427</v>
      </c>
    </row>
    <row r="56" spans="1:11" hidden="1" x14ac:dyDescent="0.25">
      <c r="A56" s="389">
        <v>44016</v>
      </c>
      <c r="B56" s="380">
        <v>0.39583333333333331</v>
      </c>
      <c r="C56" s="380">
        <v>0.4375</v>
      </c>
      <c r="D56" s="385">
        <f t="shared" si="0"/>
        <v>60.000000000000028</v>
      </c>
      <c r="E56" s="388" t="s">
        <v>2452</v>
      </c>
      <c r="F56" s="385">
        <v>1</v>
      </c>
      <c r="G56" s="388" t="s">
        <v>1473</v>
      </c>
      <c r="H56" s="390" t="s">
        <v>498</v>
      </c>
      <c r="I56" s="390" t="s">
        <v>498</v>
      </c>
      <c r="J56" s="390" t="s">
        <v>481</v>
      </c>
    </row>
    <row r="57" spans="1:11" hidden="1" x14ac:dyDescent="0.25">
      <c r="A57" s="389">
        <v>44016</v>
      </c>
      <c r="B57" s="380">
        <v>0.44444444444444442</v>
      </c>
      <c r="C57" s="380">
        <v>0.47222222222222227</v>
      </c>
      <c r="D57" s="385">
        <f t="shared" si="0"/>
        <v>40.000000000000099</v>
      </c>
      <c r="E57" s="388" t="s">
        <v>3121</v>
      </c>
      <c r="F57" s="385"/>
      <c r="G57" s="388" t="s">
        <v>1473</v>
      </c>
      <c r="H57" s="390" t="s">
        <v>498</v>
      </c>
      <c r="I57" s="390" t="s">
        <v>498</v>
      </c>
      <c r="J57" s="390" t="s">
        <v>481</v>
      </c>
    </row>
    <row r="58" spans="1:11" hidden="1" x14ac:dyDescent="0.25">
      <c r="A58" s="389">
        <v>44016</v>
      </c>
      <c r="B58" s="380">
        <v>0.5</v>
      </c>
      <c r="C58" s="380">
        <v>0.51736111111111105</v>
      </c>
      <c r="D58" s="385">
        <f t="shared" si="0"/>
        <v>24.999999999999911</v>
      </c>
      <c r="E58" s="388" t="s">
        <v>3122</v>
      </c>
      <c r="F58" s="385"/>
      <c r="G58" s="388" t="s">
        <v>2476</v>
      </c>
      <c r="H58" s="390" t="s">
        <v>507</v>
      </c>
      <c r="I58" s="390" t="s">
        <v>527</v>
      </c>
      <c r="J58" s="390" t="s">
        <v>481</v>
      </c>
    </row>
    <row r="59" spans="1:11" hidden="1" x14ac:dyDescent="0.25">
      <c r="A59" s="389">
        <v>44016</v>
      </c>
      <c r="B59" s="380">
        <v>0.28125</v>
      </c>
      <c r="C59" s="380">
        <v>0.4375</v>
      </c>
      <c r="D59" s="385">
        <f t="shared" si="0"/>
        <v>225</v>
      </c>
      <c r="E59" s="388" t="s">
        <v>3042</v>
      </c>
      <c r="F59" s="385"/>
      <c r="G59" s="388" t="s">
        <v>3123</v>
      </c>
      <c r="H59" s="390"/>
      <c r="I59" s="390"/>
      <c r="J59" s="390"/>
    </row>
    <row r="60" spans="1:11" hidden="1" x14ac:dyDescent="0.25">
      <c r="A60" s="389">
        <v>44016</v>
      </c>
      <c r="B60" s="380">
        <v>0.35416666666666669</v>
      </c>
      <c r="C60" s="380">
        <v>0.39583333333333331</v>
      </c>
      <c r="D60" s="385">
        <f t="shared" si="0"/>
        <v>59.999999999999943</v>
      </c>
      <c r="E60" s="388" t="s">
        <v>3124</v>
      </c>
      <c r="F60" s="385"/>
      <c r="G60" s="388" t="s">
        <v>1473</v>
      </c>
      <c r="H60" s="390" t="s">
        <v>498</v>
      </c>
      <c r="I60" s="390" t="s">
        <v>498</v>
      </c>
      <c r="J60" s="390" t="s">
        <v>481</v>
      </c>
    </row>
    <row r="61" spans="1:11" hidden="1" x14ac:dyDescent="0.25">
      <c r="A61" s="389">
        <v>44016</v>
      </c>
      <c r="B61" s="380">
        <v>0.53125</v>
      </c>
      <c r="C61" s="380">
        <v>0.54861111111111105</v>
      </c>
      <c r="D61" s="385">
        <f t="shared" si="0"/>
        <v>24.999999999999911</v>
      </c>
      <c r="E61" s="388" t="s">
        <v>3125</v>
      </c>
      <c r="F61" s="385"/>
      <c r="G61" s="388" t="s">
        <v>1781</v>
      </c>
      <c r="H61" s="390" t="s">
        <v>498</v>
      </c>
      <c r="I61" s="390" t="s">
        <v>498</v>
      </c>
      <c r="J61" s="390" t="s">
        <v>481</v>
      </c>
    </row>
    <row r="62" spans="1:11" hidden="1" x14ac:dyDescent="0.25">
      <c r="A62" s="389">
        <v>44016</v>
      </c>
      <c r="B62" s="380">
        <v>0.54166666666666663</v>
      </c>
      <c r="C62" s="380">
        <v>0.5625</v>
      </c>
      <c r="D62" s="385">
        <f t="shared" si="0"/>
        <v>30.000000000000053</v>
      </c>
      <c r="E62" s="388" t="s">
        <v>1796</v>
      </c>
      <c r="F62" s="385"/>
      <c r="G62" s="388" t="s">
        <v>1385</v>
      </c>
      <c r="H62" s="390" t="s">
        <v>498</v>
      </c>
      <c r="I62" s="390" t="s">
        <v>498</v>
      </c>
      <c r="J62" s="390" t="s">
        <v>481</v>
      </c>
    </row>
    <row r="63" spans="1:11" hidden="1" x14ac:dyDescent="0.25">
      <c r="A63" s="389">
        <v>44016</v>
      </c>
      <c r="B63" s="380">
        <v>0.77777777777777779</v>
      </c>
      <c r="C63" s="380">
        <v>0.79166666666666663</v>
      </c>
      <c r="D63" s="385">
        <f t="shared" si="0"/>
        <v>19.999999999999929</v>
      </c>
      <c r="E63" s="388" t="s">
        <v>3126</v>
      </c>
      <c r="F63" s="385"/>
      <c r="G63" s="388" t="s">
        <v>1775</v>
      </c>
      <c r="H63" s="390" t="s">
        <v>513</v>
      </c>
      <c r="I63" s="390" t="s">
        <v>620</v>
      </c>
      <c r="J63" s="390" t="s">
        <v>481</v>
      </c>
    </row>
    <row r="64" spans="1:11" hidden="1" x14ac:dyDescent="0.25">
      <c r="A64" s="389">
        <v>44016</v>
      </c>
      <c r="B64" s="380">
        <v>0.98263888888888884</v>
      </c>
      <c r="C64" s="380">
        <v>0.99305555555555547</v>
      </c>
      <c r="D64" s="385">
        <f t="shared" si="0"/>
        <v>14.999999999999947</v>
      </c>
      <c r="E64" s="388" t="s">
        <v>3127</v>
      </c>
      <c r="F64" s="385"/>
      <c r="G64" s="388" t="s">
        <v>1775</v>
      </c>
      <c r="H64" s="390" t="s">
        <v>479</v>
      </c>
      <c r="I64" s="390" t="s">
        <v>489</v>
      </c>
      <c r="J64" s="390" t="s">
        <v>481</v>
      </c>
    </row>
    <row r="65" spans="1:11" hidden="1" x14ac:dyDescent="0.25">
      <c r="A65" s="389">
        <v>44016</v>
      </c>
      <c r="B65" s="380">
        <v>9.375E-2</v>
      </c>
      <c r="C65" s="380">
        <v>0.10416666666666667</v>
      </c>
      <c r="D65" s="385">
        <f t="shared" si="0"/>
        <v>15.000000000000007</v>
      </c>
      <c r="E65" s="388" t="s">
        <v>3128</v>
      </c>
      <c r="F65" s="385"/>
      <c r="G65" s="388" t="s">
        <v>1775</v>
      </c>
      <c r="H65" s="390" t="s">
        <v>556</v>
      </c>
      <c r="I65" s="390" t="s">
        <v>492</v>
      </c>
      <c r="J65" s="390" t="s">
        <v>481</v>
      </c>
    </row>
    <row r="66" spans="1:11" hidden="1" x14ac:dyDescent="0.25">
      <c r="A66" s="389">
        <v>44017</v>
      </c>
      <c r="B66" s="380">
        <v>0.27083333333333331</v>
      </c>
      <c r="C66" s="380">
        <v>0.6875</v>
      </c>
      <c r="D66" s="385">
        <f t="shared" si="0"/>
        <v>600</v>
      </c>
      <c r="E66" s="388" t="s">
        <v>3129</v>
      </c>
      <c r="F66" s="385"/>
      <c r="G66" s="388" t="s">
        <v>1037</v>
      </c>
      <c r="H66" s="390"/>
      <c r="I66" s="390"/>
      <c r="J66" s="390"/>
      <c r="K66" s="388" t="s">
        <v>2563</v>
      </c>
    </row>
    <row r="67" spans="1:11" hidden="1" x14ac:dyDescent="0.25">
      <c r="A67" s="389">
        <v>44017</v>
      </c>
      <c r="B67" s="380">
        <v>0.3263888888888889</v>
      </c>
      <c r="C67" s="380">
        <v>0.34375</v>
      </c>
      <c r="D67" s="385">
        <f t="shared" si="0"/>
        <v>24.999999999999993</v>
      </c>
      <c r="E67" s="388" t="s">
        <v>3130</v>
      </c>
      <c r="F67" s="385">
        <v>1</v>
      </c>
      <c r="G67" s="388" t="s">
        <v>533</v>
      </c>
      <c r="H67" s="390" t="s">
        <v>513</v>
      </c>
      <c r="I67" s="390" t="s">
        <v>620</v>
      </c>
      <c r="J67" s="390" t="s">
        <v>481</v>
      </c>
    </row>
    <row r="68" spans="1:11" hidden="1" x14ac:dyDescent="0.25">
      <c r="A68" s="389">
        <v>44017</v>
      </c>
      <c r="B68" s="380">
        <v>0.41666666666666669</v>
      </c>
      <c r="C68" s="380">
        <v>0.4375</v>
      </c>
      <c r="D68" s="385">
        <f t="shared" si="0"/>
        <v>29.999999999999972</v>
      </c>
      <c r="E68" s="388" t="s">
        <v>3131</v>
      </c>
      <c r="F68" s="385"/>
      <c r="G68" s="388" t="s">
        <v>530</v>
      </c>
      <c r="H68" s="390" t="s">
        <v>513</v>
      </c>
      <c r="I68" s="390" t="s">
        <v>582</v>
      </c>
      <c r="J68" s="390" t="s">
        <v>481</v>
      </c>
    </row>
    <row r="69" spans="1:11" hidden="1" x14ac:dyDescent="0.25">
      <c r="A69" s="389">
        <v>44017</v>
      </c>
      <c r="B69" s="380">
        <v>0.4375</v>
      </c>
      <c r="C69" s="380">
        <v>0.44791666666666669</v>
      </c>
      <c r="D69" s="385">
        <f t="shared" si="0"/>
        <v>15.000000000000027</v>
      </c>
      <c r="E69" s="388" t="s">
        <v>3132</v>
      </c>
      <c r="F69" s="385"/>
      <c r="G69" s="388" t="s">
        <v>1375</v>
      </c>
      <c r="H69" s="390" t="s">
        <v>484</v>
      </c>
      <c r="I69" s="390" t="s">
        <v>492</v>
      </c>
      <c r="J69" s="390" t="s">
        <v>481</v>
      </c>
    </row>
    <row r="70" spans="1:11" hidden="1" x14ac:dyDescent="0.25">
      <c r="A70" s="389">
        <v>44017</v>
      </c>
      <c r="B70" s="380">
        <v>0.66666666666666663</v>
      </c>
      <c r="C70" s="380">
        <v>0.70833333333333337</v>
      </c>
      <c r="D70" s="385">
        <f t="shared" si="0"/>
        <v>60.000000000000107</v>
      </c>
      <c r="E70" s="388" t="s">
        <v>3133</v>
      </c>
      <c r="F70" s="385">
        <v>1</v>
      </c>
      <c r="G70" s="388" t="s">
        <v>1568</v>
      </c>
      <c r="H70" s="390"/>
      <c r="I70" s="390"/>
      <c r="J70" s="390"/>
    </row>
    <row r="71" spans="1:11" hidden="1" x14ac:dyDescent="0.25">
      <c r="A71" s="389">
        <v>44017</v>
      </c>
      <c r="B71" s="380">
        <v>0.35416666666666669</v>
      </c>
      <c r="C71" s="380">
        <v>0.4375</v>
      </c>
      <c r="D71" s="385">
        <f t="shared" si="0"/>
        <v>119.99999999999997</v>
      </c>
      <c r="E71" s="388" t="s">
        <v>3134</v>
      </c>
      <c r="F71" s="385">
        <v>1</v>
      </c>
      <c r="G71" s="388" t="s">
        <v>1660</v>
      </c>
      <c r="H71" s="390" t="s">
        <v>498</v>
      </c>
      <c r="I71" s="390" t="s">
        <v>498</v>
      </c>
      <c r="J71" s="390" t="s">
        <v>481</v>
      </c>
    </row>
    <row r="72" spans="1:11" hidden="1" x14ac:dyDescent="0.25">
      <c r="A72" s="389">
        <v>44017</v>
      </c>
      <c r="B72" s="380">
        <v>0.44791666666666669</v>
      </c>
      <c r="C72" s="380">
        <v>0.52083333333333337</v>
      </c>
      <c r="D72" s="385">
        <f t="shared" si="0"/>
        <v>105.00000000000003</v>
      </c>
      <c r="E72" s="388" t="s">
        <v>3135</v>
      </c>
      <c r="F72" s="385">
        <v>1</v>
      </c>
      <c r="G72" s="388" t="s">
        <v>1660</v>
      </c>
      <c r="H72" s="390" t="s">
        <v>498</v>
      </c>
      <c r="I72" s="390" t="s">
        <v>541</v>
      </c>
      <c r="J72" s="390" t="s">
        <v>481</v>
      </c>
    </row>
    <row r="73" spans="1:11" hidden="1" x14ac:dyDescent="0.25">
      <c r="A73" s="389">
        <v>44017</v>
      </c>
      <c r="B73" s="380">
        <v>0.34375</v>
      </c>
      <c r="C73" s="380">
        <v>0.53125</v>
      </c>
      <c r="D73" s="385">
        <f t="shared" si="0"/>
        <v>270</v>
      </c>
      <c r="E73" s="388" t="s">
        <v>3136</v>
      </c>
      <c r="F73" s="385"/>
      <c r="G73" s="388" t="s">
        <v>1660</v>
      </c>
      <c r="H73" s="390" t="s">
        <v>498</v>
      </c>
      <c r="I73" s="390" t="s">
        <v>641</v>
      </c>
      <c r="J73" s="390" t="s">
        <v>481</v>
      </c>
    </row>
    <row r="74" spans="1:11" hidden="1" x14ac:dyDescent="0.25">
      <c r="A74" s="389">
        <v>44017</v>
      </c>
      <c r="B74" s="380">
        <v>0.36458333333333331</v>
      </c>
      <c r="C74" s="380">
        <v>0.57291666666666663</v>
      </c>
      <c r="D74" s="385">
        <f t="shared" si="0"/>
        <v>300</v>
      </c>
      <c r="E74" s="388" t="s">
        <v>3137</v>
      </c>
      <c r="F74" s="385"/>
      <c r="G74" s="388" t="s">
        <v>3138</v>
      </c>
      <c r="H74" s="390"/>
      <c r="I74" s="390"/>
      <c r="J74" s="390"/>
    </row>
    <row r="75" spans="1:11" hidden="1" x14ac:dyDescent="0.25">
      <c r="A75" s="389">
        <v>44017</v>
      </c>
      <c r="B75" s="380">
        <v>0.27083333333333331</v>
      </c>
      <c r="C75" s="380">
        <v>0.35416666666666669</v>
      </c>
      <c r="D75" s="385">
        <f t="shared" si="0"/>
        <v>120.00000000000006</v>
      </c>
      <c r="E75" s="388" t="s">
        <v>3139</v>
      </c>
      <c r="F75" s="385"/>
      <c r="G75" s="388" t="s">
        <v>3140</v>
      </c>
      <c r="H75" s="390" t="s">
        <v>513</v>
      </c>
      <c r="I75" s="390" t="s">
        <v>548</v>
      </c>
      <c r="J75" s="390" t="s">
        <v>481</v>
      </c>
    </row>
    <row r="76" spans="1:11" hidden="1" x14ac:dyDescent="0.25">
      <c r="A76" s="389">
        <v>44017</v>
      </c>
      <c r="B76" s="380">
        <v>0.79166666666666663</v>
      </c>
      <c r="C76" s="380">
        <v>0.80208333333333337</v>
      </c>
      <c r="D76" s="385">
        <f t="shared" si="0"/>
        <v>15.000000000000107</v>
      </c>
      <c r="E76" s="388" t="s">
        <v>3141</v>
      </c>
      <c r="F76" s="385">
        <v>1</v>
      </c>
      <c r="G76" s="388" t="s">
        <v>1775</v>
      </c>
      <c r="H76" s="390" t="s">
        <v>484</v>
      </c>
      <c r="I76" s="390" t="s">
        <v>492</v>
      </c>
      <c r="J76" s="390" t="s">
        <v>481</v>
      </c>
    </row>
    <row r="77" spans="1:11" hidden="1" x14ac:dyDescent="0.25">
      <c r="A77" s="389">
        <v>44017</v>
      </c>
      <c r="B77" s="380">
        <v>0.86111111111111116</v>
      </c>
      <c r="C77" s="380">
        <v>0.89236111111111116</v>
      </c>
      <c r="D77" s="385">
        <f t="shared" si="0"/>
        <v>45</v>
      </c>
      <c r="E77" s="388" t="s">
        <v>3142</v>
      </c>
      <c r="F77" s="385"/>
      <c r="G77" s="388" t="s">
        <v>1775</v>
      </c>
      <c r="H77" s="390" t="s">
        <v>479</v>
      </c>
      <c r="I77" s="390" t="s">
        <v>492</v>
      </c>
      <c r="J77" s="390" t="s">
        <v>427</v>
      </c>
    </row>
    <row r="78" spans="1:11" hidden="1" x14ac:dyDescent="0.25">
      <c r="A78" s="389">
        <v>44017</v>
      </c>
      <c r="B78" s="380">
        <v>0.95833333333333337</v>
      </c>
      <c r="C78" s="380">
        <v>0.97222222222222221</v>
      </c>
      <c r="D78" s="385">
        <f t="shared" si="0"/>
        <v>19.999999999999929</v>
      </c>
      <c r="E78" s="388" t="s">
        <v>3143</v>
      </c>
      <c r="F78" s="385"/>
      <c r="G78" s="388" t="s">
        <v>1775</v>
      </c>
      <c r="H78" s="390" t="s">
        <v>513</v>
      </c>
      <c r="I78" s="390" t="s">
        <v>711</v>
      </c>
      <c r="J78" s="390" t="s">
        <v>481</v>
      </c>
    </row>
    <row r="79" spans="1:11" hidden="1" x14ac:dyDescent="0.25">
      <c r="A79" s="389">
        <v>44018</v>
      </c>
      <c r="B79" s="380">
        <v>0.27083333333333331</v>
      </c>
      <c r="C79" s="380">
        <v>0.29166666666666669</v>
      </c>
      <c r="D79" s="385">
        <f t="shared" si="0"/>
        <v>30.000000000000053</v>
      </c>
      <c r="E79" s="388" t="s">
        <v>3144</v>
      </c>
      <c r="F79" s="385"/>
      <c r="G79" s="388" t="s">
        <v>533</v>
      </c>
      <c r="H79" s="390" t="s">
        <v>479</v>
      </c>
      <c r="I79" s="390" t="s">
        <v>480</v>
      </c>
      <c r="J79" s="390" t="s">
        <v>481</v>
      </c>
    </row>
    <row r="80" spans="1:11" hidden="1" x14ac:dyDescent="0.25">
      <c r="A80" s="389">
        <v>44018</v>
      </c>
      <c r="B80" s="380">
        <v>0.32291666666666669</v>
      </c>
      <c r="C80" s="380">
        <v>0.34375</v>
      </c>
      <c r="D80" s="385">
        <f t="shared" si="0"/>
        <v>29.999999999999972</v>
      </c>
      <c r="E80" s="388" t="s">
        <v>3145</v>
      </c>
      <c r="F80" s="385">
        <v>1</v>
      </c>
      <c r="G80" s="388" t="s">
        <v>1187</v>
      </c>
      <c r="H80" s="390" t="s">
        <v>513</v>
      </c>
      <c r="I80" s="390" t="s">
        <v>833</v>
      </c>
      <c r="J80" s="390" t="s">
        <v>481</v>
      </c>
    </row>
    <row r="81" spans="1:11" hidden="1" x14ac:dyDescent="0.25">
      <c r="A81" s="389">
        <v>44018</v>
      </c>
      <c r="B81" s="380">
        <v>0.40625</v>
      </c>
      <c r="C81" s="380">
        <v>0.4236111111111111</v>
      </c>
      <c r="D81" s="385">
        <f t="shared" si="0"/>
        <v>24.999999999999993</v>
      </c>
      <c r="E81" s="388" t="s">
        <v>3146</v>
      </c>
      <c r="F81" s="385"/>
      <c r="G81" s="388" t="s">
        <v>530</v>
      </c>
      <c r="H81" s="390" t="s">
        <v>513</v>
      </c>
      <c r="I81" s="390" t="s">
        <v>833</v>
      </c>
      <c r="J81" s="390" t="s">
        <v>481</v>
      </c>
    </row>
    <row r="82" spans="1:11" hidden="1" x14ac:dyDescent="0.25">
      <c r="A82" s="389">
        <v>44018</v>
      </c>
      <c r="B82" s="380">
        <v>0.45833333333333331</v>
      </c>
      <c r="C82" s="380">
        <v>0.47222222222222227</v>
      </c>
      <c r="D82" s="385">
        <f t="shared" si="0"/>
        <v>20.000000000000089</v>
      </c>
      <c r="E82" s="388" t="s">
        <v>3147</v>
      </c>
      <c r="F82" s="385"/>
      <c r="G82" s="388" t="s">
        <v>865</v>
      </c>
      <c r="H82" s="390" t="s">
        <v>479</v>
      </c>
      <c r="I82" s="390" t="s">
        <v>492</v>
      </c>
      <c r="J82" s="390" t="s">
        <v>481</v>
      </c>
    </row>
    <row r="83" spans="1:11" hidden="1" x14ac:dyDescent="0.25">
      <c r="A83" s="389">
        <v>44018</v>
      </c>
      <c r="B83" s="380">
        <v>0.35416666666666669</v>
      </c>
      <c r="C83" s="380">
        <v>0.58333333333333337</v>
      </c>
      <c r="D83" s="385">
        <f t="shared" si="0"/>
        <v>330</v>
      </c>
      <c r="E83" s="388" t="s">
        <v>3148</v>
      </c>
      <c r="F83" s="385"/>
      <c r="G83" s="388" t="s">
        <v>3149</v>
      </c>
      <c r="H83" s="390"/>
      <c r="I83" s="390"/>
      <c r="J83" s="390"/>
    </row>
    <row r="84" spans="1:11" hidden="1" x14ac:dyDescent="0.25">
      <c r="A84" s="389">
        <v>44018</v>
      </c>
      <c r="B84" s="380">
        <v>0.27083333333333331</v>
      </c>
      <c r="C84" s="380">
        <v>0.64583333333333337</v>
      </c>
      <c r="D84" s="385">
        <f t="shared" si="0"/>
        <v>540.00000000000011</v>
      </c>
      <c r="E84" s="388" t="s">
        <v>3150</v>
      </c>
      <c r="F84" s="385"/>
      <c r="G84" s="388" t="s">
        <v>1037</v>
      </c>
      <c r="H84" s="390"/>
      <c r="I84" s="390"/>
      <c r="J84" s="390"/>
      <c r="K84" s="388" t="s">
        <v>2563</v>
      </c>
    </row>
    <row r="85" spans="1:11" hidden="1" x14ac:dyDescent="0.25">
      <c r="A85" s="389">
        <v>44018</v>
      </c>
      <c r="B85" s="380">
        <v>0.47916666666666669</v>
      </c>
      <c r="C85" s="380">
        <v>0.5</v>
      </c>
      <c r="D85" s="385">
        <f t="shared" si="0"/>
        <v>29.999999999999972</v>
      </c>
      <c r="E85" s="388" t="s">
        <v>3151</v>
      </c>
      <c r="F85" s="385">
        <v>1</v>
      </c>
      <c r="G85" s="388" t="s">
        <v>933</v>
      </c>
      <c r="H85" s="390" t="s">
        <v>513</v>
      </c>
      <c r="I85" s="390" t="s">
        <v>519</v>
      </c>
      <c r="J85" s="390" t="s">
        <v>481</v>
      </c>
    </row>
    <row r="86" spans="1:11" hidden="1" x14ac:dyDescent="0.25">
      <c r="A86" s="389">
        <v>44018</v>
      </c>
      <c r="B86" s="380">
        <v>0.47916666666666669</v>
      </c>
      <c r="C86" s="380">
        <v>0.52083333333333337</v>
      </c>
      <c r="D86" s="385">
        <f t="shared" si="0"/>
        <v>60.000000000000028</v>
      </c>
      <c r="E86" s="388" t="s">
        <v>3119</v>
      </c>
      <c r="F86" s="385">
        <v>1</v>
      </c>
      <c r="G86" s="388" t="s">
        <v>841</v>
      </c>
      <c r="H86" s="390" t="s">
        <v>484</v>
      </c>
      <c r="I86" s="390" t="s">
        <v>480</v>
      </c>
      <c r="J86" s="390" t="s">
        <v>481</v>
      </c>
    </row>
    <row r="87" spans="1:11" hidden="1" x14ac:dyDescent="0.25">
      <c r="A87" s="389">
        <v>44018</v>
      </c>
      <c r="B87" s="380">
        <v>0.58333333333333337</v>
      </c>
      <c r="C87" s="380">
        <v>0.59722222222222221</v>
      </c>
      <c r="D87" s="385">
        <f t="shared" si="0"/>
        <v>19.999999999999929</v>
      </c>
      <c r="E87" s="388" t="s">
        <v>3152</v>
      </c>
      <c r="F87" s="385"/>
      <c r="G87" s="388" t="s">
        <v>1016</v>
      </c>
      <c r="H87" s="390" t="s">
        <v>495</v>
      </c>
      <c r="I87" s="390" t="s">
        <v>492</v>
      </c>
      <c r="J87" s="390" t="s">
        <v>481</v>
      </c>
    </row>
    <row r="88" spans="1:11" hidden="1" x14ac:dyDescent="0.25">
      <c r="A88" s="389">
        <v>44018</v>
      </c>
      <c r="B88" s="380">
        <v>0.625</v>
      </c>
      <c r="C88" s="380">
        <v>0.70833333333333337</v>
      </c>
      <c r="D88" s="385">
        <f t="shared" si="0"/>
        <v>120.00000000000006</v>
      </c>
      <c r="E88" s="388" t="s">
        <v>3153</v>
      </c>
      <c r="F88" s="385">
        <v>1</v>
      </c>
      <c r="G88" s="388" t="s">
        <v>3154</v>
      </c>
      <c r="H88" s="390"/>
      <c r="I88" s="390"/>
      <c r="J88" s="390"/>
    </row>
    <row r="89" spans="1:11" hidden="1" x14ac:dyDescent="0.25">
      <c r="A89" s="389">
        <v>44018</v>
      </c>
      <c r="B89" s="380">
        <v>0.64583333333333337</v>
      </c>
      <c r="C89" s="380">
        <v>0.6875</v>
      </c>
      <c r="D89" s="385">
        <f t="shared" si="0"/>
        <v>59.999999999999943</v>
      </c>
      <c r="E89" s="388" t="s">
        <v>2132</v>
      </c>
      <c r="F89" s="385"/>
      <c r="G89" s="388" t="s">
        <v>3155</v>
      </c>
      <c r="H89" s="390" t="s">
        <v>484</v>
      </c>
      <c r="I89" s="390" t="s">
        <v>489</v>
      </c>
      <c r="J89" s="390" t="s">
        <v>481</v>
      </c>
    </row>
    <row r="90" spans="1:11" hidden="1" x14ac:dyDescent="0.25">
      <c r="A90" s="389">
        <v>44018</v>
      </c>
      <c r="B90" s="380">
        <v>0.38541666666666669</v>
      </c>
      <c r="C90" s="380">
        <v>0.46875</v>
      </c>
      <c r="D90" s="385">
        <f t="shared" si="0"/>
        <v>119.99999999999997</v>
      </c>
      <c r="E90" s="388" t="s">
        <v>3156</v>
      </c>
      <c r="F90" s="385"/>
      <c r="G90" s="388" t="s">
        <v>1660</v>
      </c>
      <c r="H90" s="390" t="s">
        <v>498</v>
      </c>
      <c r="I90" s="390" t="s">
        <v>541</v>
      </c>
      <c r="J90" s="390" t="s">
        <v>481</v>
      </c>
    </row>
    <row r="91" spans="1:11" hidden="1" x14ac:dyDescent="0.25">
      <c r="A91" s="389">
        <v>44018</v>
      </c>
      <c r="B91" s="380">
        <v>0.26041666666666669</v>
      </c>
      <c r="C91" s="380">
        <v>0.35416666666666669</v>
      </c>
      <c r="D91" s="385">
        <f t="shared" si="0"/>
        <v>135</v>
      </c>
      <c r="E91" s="388" t="s">
        <v>3157</v>
      </c>
      <c r="F91" s="385"/>
      <c r="G91" s="388" t="s">
        <v>1660</v>
      </c>
      <c r="H91" s="390" t="s">
        <v>498</v>
      </c>
      <c r="I91" s="390" t="s">
        <v>498</v>
      </c>
      <c r="J91" s="390" t="s">
        <v>481</v>
      </c>
    </row>
    <row r="92" spans="1:11" hidden="1" x14ac:dyDescent="0.25">
      <c r="A92" s="389">
        <v>44018</v>
      </c>
      <c r="B92" s="380">
        <v>0.51041666666666663</v>
      </c>
      <c r="C92" s="380">
        <v>0.52430555555555558</v>
      </c>
      <c r="D92" s="385">
        <f t="shared" si="0"/>
        <v>20.000000000000089</v>
      </c>
      <c r="E92" s="388" t="s">
        <v>3158</v>
      </c>
      <c r="F92" s="385">
        <v>1</v>
      </c>
      <c r="G92" s="388" t="s">
        <v>2113</v>
      </c>
      <c r="H92" s="390" t="s">
        <v>498</v>
      </c>
      <c r="I92" s="390" t="s">
        <v>541</v>
      </c>
      <c r="J92" s="390" t="s">
        <v>481</v>
      </c>
    </row>
    <row r="93" spans="1:11" hidden="1" x14ac:dyDescent="0.25">
      <c r="A93" s="389">
        <v>44018</v>
      </c>
      <c r="B93" s="380">
        <v>0.52777777777777779</v>
      </c>
      <c r="C93" s="380">
        <v>0.5625</v>
      </c>
      <c r="D93" s="385">
        <f t="shared" si="0"/>
        <v>49.999999999999986</v>
      </c>
      <c r="E93" s="388" t="s">
        <v>3159</v>
      </c>
      <c r="F93" s="385"/>
      <c r="G93" s="388" t="s">
        <v>3092</v>
      </c>
      <c r="H93" s="390" t="s">
        <v>498</v>
      </c>
      <c r="I93" s="390" t="s">
        <v>498</v>
      </c>
      <c r="J93" s="390" t="s">
        <v>481</v>
      </c>
    </row>
    <row r="94" spans="1:11" hidden="1" x14ac:dyDescent="0.25">
      <c r="A94" s="389">
        <v>44018</v>
      </c>
      <c r="B94" s="380">
        <v>0.43402777777777773</v>
      </c>
      <c r="C94" s="380">
        <v>0.47222222222222227</v>
      </c>
      <c r="D94" s="385">
        <f t="shared" si="0"/>
        <v>55.000000000000128</v>
      </c>
      <c r="E94" s="388" t="s">
        <v>3160</v>
      </c>
      <c r="F94" s="385"/>
      <c r="G94" s="388" t="s">
        <v>625</v>
      </c>
      <c r="H94" s="390" t="s">
        <v>498</v>
      </c>
      <c r="I94" s="390" t="s">
        <v>498</v>
      </c>
      <c r="J94" s="390" t="s">
        <v>481</v>
      </c>
    </row>
    <row r="95" spans="1:11" hidden="1" x14ac:dyDescent="0.25">
      <c r="A95" s="389">
        <v>44018</v>
      </c>
      <c r="B95" s="380">
        <v>0.77083333333333337</v>
      </c>
      <c r="C95" s="380">
        <v>0.82291666666666663</v>
      </c>
      <c r="D95" s="385">
        <f t="shared" si="0"/>
        <v>74.999999999999886</v>
      </c>
      <c r="E95" s="388" t="s">
        <v>3161</v>
      </c>
      <c r="F95" s="385"/>
      <c r="G95" s="388" t="s">
        <v>1775</v>
      </c>
      <c r="H95" s="390" t="s">
        <v>507</v>
      </c>
      <c r="I95" s="390" t="s">
        <v>633</v>
      </c>
      <c r="J95" s="390" t="s">
        <v>481</v>
      </c>
    </row>
    <row r="96" spans="1:11" hidden="1" x14ac:dyDescent="0.25">
      <c r="A96" s="389">
        <v>44018</v>
      </c>
      <c r="B96" s="380">
        <v>0.83333333333333337</v>
      </c>
      <c r="C96" s="380">
        <v>0.86458333333333337</v>
      </c>
      <c r="D96" s="385">
        <f t="shared" si="0"/>
        <v>45</v>
      </c>
      <c r="E96" s="388" t="s">
        <v>3162</v>
      </c>
      <c r="F96" s="385">
        <v>1</v>
      </c>
      <c r="G96" s="388" t="s">
        <v>1775</v>
      </c>
      <c r="H96" s="390" t="s">
        <v>498</v>
      </c>
      <c r="I96" s="390" t="s">
        <v>498</v>
      </c>
      <c r="J96" s="390" t="s">
        <v>481</v>
      </c>
    </row>
    <row r="97" spans="1:10" hidden="1" x14ac:dyDescent="0.25">
      <c r="A97" s="389">
        <v>44018</v>
      </c>
      <c r="B97" s="380">
        <v>0.95833333333333337</v>
      </c>
      <c r="C97" s="380">
        <v>0.97222222222222221</v>
      </c>
      <c r="D97" s="385">
        <f t="shared" si="0"/>
        <v>19.999999999999929</v>
      </c>
      <c r="E97" s="388" t="s">
        <v>3163</v>
      </c>
      <c r="F97" s="385"/>
      <c r="G97" s="388" t="s">
        <v>1775</v>
      </c>
      <c r="H97" s="390" t="s">
        <v>484</v>
      </c>
      <c r="I97" s="390" t="s">
        <v>489</v>
      </c>
      <c r="J97" s="390" t="s">
        <v>481</v>
      </c>
    </row>
    <row r="98" spans="1:10" hidden="1" x14ac:dyDescent="0.25">
      <c r="A98" s="389">
        <v>44018</v>
      </c>
      <c r="B98" s="380">
        <v>0.10416666666666667</v>
      </c>
      <c r="C98" s="380">
        <v>0.125</v>
      </c>
      <c r="D98" s="385">
        <f t="shared" si="0"/>
        <v>29.999999999999993</v>
      </c>
      <c r="E98" s="388" t="s">
        <v>3164</v>
      </c>
      <c r="F98" s="385"/>
      <c r="G98" s="388" t="s">
        <v>1775</v>
      </c>
      <c r="H98" s="390" t="s">
        <v>507</v>
      </c>
      <c r="I98" s="390" t="s">
        <v>531</v>
      </c>
      <c r="J98" s="390" t="s">
        <v>481</v>
      </c>
    </row>
    <row r="99" spans="1:10" hidden="1" x14ac:dyDescent="0.25">
      <c r="A99" s="389">
        <v>44019</v>
      </c>
      <c r="B99" s="380">
        <v>0.33333333333333331</v>
      </c>
      <c r="C99" s="380">
        <v>0.66666666666666663</v>
      </c>
      <c r="D99" s="385">
        <f t="shared" si="0"/>
        <v>480</v>
      </c>
      <c r="E99" s="388" t="s">
        <v>3165</v>
      </c>
      <c r="F99" s="385"/>
      <c r="G99" s="388" t="s">
        <v>3166</v>
      </c>
      <c r="H99" s="390" t="s">
        <v>484</v>
      </c>
      <c r="I99" s="390" t="s">
        <v>489</v>
      </c>
      <c r="J99" s="390" t="s">
        <v>481</v>
      </c>
    </row>
    <row r="100" spans="1:10" hidden="1" x14ac:dyDescent="0.25">
      <c r="A100" s="389">
        <v>44019</v>
      </c>
      <c r="B100" s="380">
        <v>0.27083333333333331</v>
      </c>
      <c r="C100" s="380">
        <v>0.4375</v>
      </c>
      <c r="D100" s="385">
        <f t="shared" si="0"/>
        <v>240</v>
      </c>
      <c r="E100" s="388" t="s">
        <v>3167</v>
      </c>
      <c r="F100" s="385"/>
      <c r="G100" s="388" t="s">
        <v>3168</v>
      </c>
      <c r="H100" s="390"/>
      <c r="I100" s="390"/>
      <c r="J100" s="390"/>
    </row>
    <row r="101" spans="1:10" hidden="1" x14ac:dyDescent="0.25">
      <c r="A101" s="389">
        <v>44019</v>
      </c>
      <c r="B101" s="380">
        <v>0.6875</v>
      </c>
      <c r="C101" s="380">
        <v>0.69791666666666663</v>
      </c>
      <c r="D101" s="385">
        <f t="shared" si="0"/>
        <v>14.999999999999947</v>
      </c>
      <c r="E101" s="388" t="s">
        <v>3169</v>
      </c>
      <c r="F101" s="385"/>
      <c r="G101" s="388" t="s">
        <v>3170</v>
      </c>
      <c r="H101" s="390" t="s">
        <v>556</v>
      </c>
      <c r="I101" s="390" t="s">
        <v>492</v>
      </c>
      <c r="J101" s="390" t="s">
        <v>481</v>
      </c>
    </row>
    <row r="102" spans="1:10" hidden="1" x14ac:dyDescent="0.25">
      <c r="A102" s="389">
        <v>44019</v>
      </c>
      <c r="B102" s="380">
        <v>0.70138888888888884</v>
      </c>
      <c r="C102" s="380">
        <v>0.72222222222222221</v>
      </c>
      <c r="D102" s="385">
        <f t="shared" si="0"/>
        <v>30.000000000000053</v>
      </c>
      <c r="E102" s="388" t="s">
        <v>3171</v>
      </c>
      <c r="F102" s="385"/>
      <c r="G102" s="388" t="s">
        <v>3170</v>
      </c>
      <c r="H102" s="390"/>
      <c r="I102" s="390"/>
      <c r="J102" s="390"/>
    </row>
    <row r="103" spans="1:10" hidden="1" x14ac:dyDescent="0.25">
      <c r="A103" s="389">
        <v>44019</v>
      </c>
      <c r="B103" s="380">
        <v>0.41666666666666669</v>
      </c>
      <c r="C103" s="380">
        <v>0.42708333333333331</v>
      </c>
      <c r="D103" s="385">
        <f t="shared" si="0"/>
        <v>14.999999999999947</v>
      </c>
      <c r="E103" s="388" t="s">
        <v>1649</v>
      </c>
      <c r="F103" s="385"/>
      <c r="G103" s="388" t="s">
        <v>978</v>
      </c>
      <c r="H103" s="390" t="s">
        <v>513</v>
      </c>
      <c r="I103" s="390" t="s">
        <v>514</v>
      </c>
      <c r="J103" s="390" t="s">
        <v>481</v>
      </c>
    </row>
    <row r="104" spans="1:10" hidden="1" x14ac:dyDescent="0.25">
      <c r="A104" s="389">
        <v>44019</v>
      </c>
      <c r="B104" s="380">
        <v>0.3611111111111111</v>
      </c>
      <c r="C104" s="380">
        <v>0.3888888888888889</v>
      </c>
      <c r="D104" s="385">
        <f t="shared" si="0"/>
        <v>40.000000000000014</v>
      </c>
      <c r="E104" s="388" t="s">
        <v>3172</v>
      </c>
      <c r="F104" s="385">
        <v>1</v>
      </c>
      <c r="G104" s="388" t="s">
        <v>2096</v>
      </c>
      <c r="H104" s="390" t="s">
        <v>498</v>
      </c>
      <c r="I104" s="390" t="s">
        <v>498</v>
      </c>
      <c r="J104" s="390" t="s">
        <v>481</v>
      </c>
    </row>
    <row r="105" spans="1:10" hidden="1" x14ac:dyDescent="0.25">
      <c r="A105" s="389">
        <v>44019</v>
      </c>
      <c r="B105" s="380">
        <v>0.45833333333333331</v>
      </c>
      <c r="C105" s="380">
        <v>0.5625</v>
      </c>
      <c r="D105" s="385">
        <f t="shared" si="0"/>
        <v>150.00000000000003</v>
      </c>
      <c r="E105" s="388" t="s">
        <v>3173</v>
      </c>
      <c r="F105" s="385"/>
      <c r="G105" s="388" t="s">
        <v>1670</v>
      </c>
      <c r="H105" s="390" t="s">
        <v>498</v>
      </c>
      <c r="I105" s="390" t="s">
        <v>498</v>
      </c>
      <c r="J105" s="390" t="s">
        <v>481</v>
      </c>
    </row>
    <row r="106" spans="1:10" hidden="1" x14ac:dyDescent="0.25">
      <c r="A106" s="389">
        <v>44019</v>
      </c>
      <c r="B106" s="380">
        <v>0.36805555555555558</v>
      </c>
      <c r="C106" s="380">
        <v>0.4375</v>
      </c>
      <c r="D106" s="385">
        <f t="shared" si="0"/>
        <v>99.999999999999972</v>
      </c>
      <c r="E106" s="388" t="s">
        <v>3174</v>
      </c>
      <c r="F106" s="385"/>
      <c r="G106" s="388" t="s">
        <v>1670</v>
      </c>
      <c r="H106" s="390" t="s">
        <v>498</v>
      </c>
      <c r="I106" s="390" t="s">
        <v>541</v>
      </c>
      <c r="J106" s="390" t="s">
        <v>481</v>
      </c>
    </row>
    <row r="107" spans="1:10" hidden="1" x14ac:dyDescent="0.25">
      <c r="A107" s="389">
        <v>44019</v>
      </c>
      <c r="B107" s="380">
        <v>0.2638888888888889</v>
      </c>
      <c r="C107" s="380">
        <v>0.33333333333333331</v>
      </c>
      <c r="D107" s="385">
        <f t="shared" si="0"/>
        <v>99.999999999999972</v>
      </c>
      <c r="E107" s="388" t="s">
        <v>3175</v>
      </c>
      <c r="F107" s="385"/>
      <c r="G107" s="388" t="s">
        <v>596</v>
      </c>
      <c r="H107" s="390" t="s">
        <v>507</v>
      </c>
      <c r="I107" s="390" t="s">
        <v>633</v>
      </c>
      <c r="J107" s="390" t="s">
        <v>481</v>
      </c>
    </row>
    <row r="108" spans="1:10" hidden="1" x14ac:dyDescent="0.25">
      <c r="A108" s="389">
        <v>44019</v>
      </c>
      <c r="B108" s="380">
        <v>0.625</v>
      </c>
      <c r="C108" s="380">
        <v>0.63541666666666663</v>
      </c>
      <c r="D108" s="385">
        <f t="shared" si="0"/>
        <v>14.999999999999947</v>
      </c>
      <c r="E108" s="388" t="s">
        <v>3176</v>
      </c>
      <c r="F108" s="385">
        <v>1</v>
      </c>
      <c r="G108" s="388" t="s">
        <v>596</v>
      </c>
      <c r="H108" s="390" t="s">
        <v>507</v>
      </c>
      <c r="I108" s="390" t="s">
        <v>527</v>
      </c>
      <c r="J108" s="390" t="s">
        <v>481</v>
      </c>
    </row>
    <row r="109" spans="1:10" hidden="1" x14ac:dyDescent="0.25">
      <c r="A109" s="389">
        <v>44019</v>
      </c>
      <c r="B109" s="380">
        <v>0.66666666666666663</v>
      </c>
      <c r="C109" s="380">
        <v>0.68402777777777779</v>
      </c>
      <c r="D109" s="385">
        <f t="shared" si="0"/>
        <v>25.000000000000071</v>
      </c>
      <c r="E109" s="388" t="s">
        <v>3177</v>
      </c>
      <c r="F109" s="385"/>
      <c r="G109" s="388" t="s">
        <v>625</v>
      </c>
      <c r="H109" s="390" t="s">
        <v>507</v>
      </c>
      <c r="I109" s="390" t="s">
        <v>633</v>
      </c>
      <c r="J109" s="390" t="s">
        <v>427</v>
      </c>
    </row>
    <row r="110" spans="1:10" hidden="1" x14ac:dyDescent="0.25">
      <c r="A110" s="389">
        <v>44019</v>
      </c>
      <c r="B110" s="380">
        <v>0.64583333333333337</v>
      </c>
      <c r="C110" s="380">
        <v>0.67361111111111116</v>
      </c>
      <c r="D110" s="385">
        <f t="shared" si="0"/>
        <v>40.000000000000014</v>
      </c>
      <c r="E110" s="388" t="s">
        <v>3178</v>
      </c>
      <c r="F110" s="385">
        <v>1</v>
      </c>
      <c r="G110" s="388" t="s">
        <v>720</v>
      </c>
      <c r="H110" s="390" t="s">
        <v>498</v>
      </c>
      <c r="I110" s="390" t="s">
        <v>498</v>
      </c>
      <c r="J110" s="390" t="s">
        <v>481</v>
      </c>
    </row>
    <row r="111" spans="1:10" hidden="1" x14ac:dyDescent="0.25">
      <c r="A111" s="389">
        <v>44019</v>
      </c>
      <c r="B111" s="380">
        <v>0.77083333333333337</v>
      </c>
      <c r="C111" s="380">
        <v>0.78125</v>
      </c>
      <c r="D111" s="385">
        <f t="shared" si="0"/>
        <v>14.999999999999947</v>
      </c>
      <c r="E111" s="388" t="s">
        <v>3179</v>
      </c>
      <c r="F111" s="385">
        <v>1</v>
      </c>
      <c r="G111" s="388" t="s">
        <v>3180</v>
      </c>
      <c r="H111" s="390" t="s">
        <v>484</v>
      </c>
      <c r="I111" s="390" t="s">
        <v>492</v>
      </c>
      <c r="J111" s="390" t="s">
        <v>481</v>
      </c>
    </row>
    <row r="112" spans="1:10" hidden="1" x14ac:dyDescent="0.25">
      <c r="A112" s="389">
        <v>44019</v>
      </c>
      <c r="B112" s="380">
        <v>0.9375</v>
      </c>
      <c r="C112" s="380">
        <v>0.94791666666666663</v>
      </c>
      <c r="D112" s="385">
        <f t="shared" si="0"/>
        <v>14.999999999999947</v>
      </c>
      <c r="E112" s="388" t="s">
        <v>2041</v>
      </c>
      <c r="F112" s="385">
        <v>1</v>
      </c>
      <c r="G112" s="388" t="s">
        <v>3180</v>
      </c>
      <c r="H112" s="390" t="s">
        <v>484</v>
      </c>
      <c r="I112" s="390" t="s">
        <v>480</v>
      </c>
      <c r="J112" s="390" t="s">
        <v>481</v>
      </c>
    </row>
    <row r="113" spans="1:11" hidden="1" x14ac:dyDescent="0.25">
      <c r="A113" s="389">
        <v>44019</v>
      </c>
      <c r="B113" s="380">
        <v>7.6388888888888895E-2</v>
      </c>
      <c r="C113" s="380">
        <v>8.6805555555555566E-2</v>
      </c>
      <c r="D113" s="385">
        <f t="shared" si="0"/>
        <v>15.000000000000007</v>
      </c>
      <c r="E113" s="388" t="s">
        <v>3181</v>
      </c>
      <c r="F113" s="385">
        <v>1</v>
      </c>
      <c r="G113" s="388" t="s">
        <v>3180</v>
      </c>
      <c r="H113" s="390" t="s">
        <v>507</v>
      </c>
      <c r="I113" s="390" t="s">
        <v>633</v>
      </c>
      <c r="J113" s="390" t="s">
        <v>481</v>
      </c>
    </row>
    <row r="114" spans="1:11" hidden="1" x14ac:dyDescent="0.25">
      <c r="A114" s="389">
        <v>44019</v>
      </c>
      <c r="B114" s="380">
        <v>0.59027777777777779</v>
      </c>
      <c r="C114" s="380">
        <v>0.59722222222222221</v>
      </c>
      <c r="D114" s="385">
        <f t="shared" si="0"/>
        <v>9.9999999999999645</v>
      </c>
      <c r="E114" s="388" t="s">
        <v>1141</v>
      </c>
      <c r="F114" s="385">
        <v>1</v>
      </c>
      <c r="G114" s="388" t="s">
        <v>3180</v>
      </c>
      <c r="H114" s="390" t="s">
        <v>513</v>
      </c>
      <c r="I114" s="390" t="s">
        <v>553</v>
      </c>
      <c r="J114" s="390" t="s">
        <v>481</v>
      </c>
    </row>
    <row r="115" spans="1:11" hidden="1" x14ac:dyDescent="0.25">
      <c r="A115" s="389">
        <v>44019</v>
      </c>
      <c r="B115" s="380">
        <v>0.66666666666666663</v>
      </c>
      <c r="C115" s="380">
        <v>0.68055555555555547</v>
      </c>
      <c r="D115" s="385">
        <f t="shared" si="0"/>
        <v>19.999999999999929</v>
      </c>
      <c r="E115" s="388" t="s">
        <v>1026</v>
      </c>
      <c r="F115" s="385"/>
      <c r="G115" s="388" t="s">
        <v>3180</v>
      </c>
      <c r="H115" s="390" t="s">
        <v>507</v>
      </c>
      <c r="I115" s="390" t="s">
        <v>527</v>
      </c>
      <c r="J115" s="390" t="s">
        <v>481</v>
      </c>
    </row>
    <row r="116" spans="1:11" hidden="1" x14ac:dyDescent="0.25">
      <c r="A116" s="389">
        <v>44020</v>
      </c>
      <c r="B116" s="380">
        <v>0.28472222222222221</v>
      </c>
      <c r="C116" s="380">
        <v>0.29166666666666669</v>
      </c>
      <c r="D116" s="385">
        <f t="shared" si="0"/>
        <v>10.000000000000044</v>
      </c>
      <c r="E116" s="388" t="s">
        <v>3183</v>
      </c>
      <c r="F116" s="385"/>
      <c r="G116" s="388" t="s">
        <v>530</v>
      </c>
      <c r="H116" s="390" t="s">
        <v>507</v>
      </c>
      <c r="I116" s="390" t="s">
        <v>633</v>
      </c>
      <c r="J116" s="390" t="s">
        <v>481</v>
      </c>
    </row>
    <row r="117" spans="1:11" hidden="1" x14ac:dyDescent="0.25">
      <c r="A117" s="389">
        <v>44020</v>
      </c>
      <c r="B117" s="380">
        <v>0.35416666666666669</v>
      </c>
      <c r="C117" s="380">
        <v>0.70833333333333337</v>
      </c>
      <c r="D117" s="385">
        <f t="shared" si="0"/>
        <v>510</v>
      </c>
      <c r="E117" s="388" t="s">
        <v>3184</v>
      </c>
      <c r="F117" s="385">
        <v>1</v>
      </c>
      <c r="G117" s="388" t="s">
        <v>3185</v>
      </c>
      <c r="H117" s="390"/>
      <c r="I117" s="390"/>
      <c r="J117" s="390"/>
    </row>
    <row r="118" spans="1:11" hidden="1" x14ac:dyDescent="0.25">
      <c r="A118" s="389">
        <v>44020</v>
      </c>
      <c r="B118" s="380">
        <v>0.4375</v>
      </c>
      <c r="C118" s="380">
        <v>0.70833333333333337</v>
      </c>
      <c r="D118" s="385">
        <f t="shared" si="0"/>
        <v>390.00000000000006</v>
      </c>
      <c r="E118" s="388" t="s">
        <v>3186</v>
      </c>
      <c r="F118" s="385"/>
      <c r="G118" s="388" t="s">
        <v>3187</v>
      </c>
      <c r="H118" s="390" t="s">
        <v>484</v>
      </c>
      <c r="I118" s="390" t="s">
        <v>489</v>
      </c>
      <c r="J118" s="390" t="s">
        <v>481</v>
      </c>
    </row>
    <row r="119" spans="1:11" hidden="1" x14ac:dyDescent="0.25">
      <c r="A119" s="389">
        <v>44020</v>
      </c>
      <c r="B119" s="380">
        <v>0.35416666666666669</v>
      </c>
      <c r="C119" s="380">
        <v>0.41666666666666669</v>
      </c>
      <c r="D119" s="385">
        <f t="shared" si="0"/>
        <v>90</v>
      </c>
      <c r="E119" s="388" t="s">
        <v>3188</v>
      </c>
      <c r="F119" s="385">
        <v>1</v>
      </c>
      <c r="G119" s="388" t="s">
        <v>992</v>
      </c>
      <c r="H119" s="390" t="s">
        <v>556</v>
      </c>
      <c r="I119" s="390" t="s">
        <v>492</v>
      </c>
      <c r="J119" s="390" t="s">
        <v>481</v>
      </c>
    </row>
    <row r="120" spans="1:11" hidden="1" x14ac:dyDescent="0.25">
      <c r="A120" s="389">
        <v>44020</v>
      </c>
      <c r="B120" s="380">
        <v>0.27083333333333331</v>
      </c>
      <c r="C120" s="380">
        <v>0.4375</v>
      </c>
      <c r="D120" s="385">
        <f t="shared" si="0"/>
        <v>240</v>
      </c>
      <c r="E120" s="388" t="s">
        <v>3189</v>
      </c>
      <c r="F120" s="385"/>
      <c r="G120" s="388" t="s">
        <v>1037</v>
      </c>
      <c r="H120" s="390"/>
      <c r="I120" s="390"/>
      <c r="J120" s="390"/>
      <c r="K120" s="388" t="s">
        <v>2563</v>
      </c>
    </row>
    <row r="121" spans="1:11" hidden="1" x14ac:dyDescent="0.25">
      <c r="A121" s="389">
        <v>44020</v>
      </c>
      <c r="B121" s="380">
        <v>0.625</v>
      </c>
      <c r="C121" s="380">
        <v>0.63194444444444442</v>
      </c>
      <c r="D121" s="385">
        <f t="shared" si="0"/>
        <v>9.9999999999999645</v>
      </c>
      <c r="E121" s="388" t="s">
        <v>1649</v>
      </c>
      <c r="F121" s="385"/>
      <c r="G121" s="388" t="s">
        <v>596</v>
      </c>
      <c r="H121" s="390" t="s">
        <v>513</v>
      </c>
      <c r="I121" s="390" t="s">
        <v>514</v>
      </c>
      <c r="J121" s="390" t="s">
        <v>481</v>
      </c>
    </row>
    <row r="122" spans="1:11" hidden="1" x14ac:dyDescent="0.25">
      <c r="A122" s="389">
        <v>44020</v>
      </c>
      <c r="B122" s="380">
        <v>0.35416666666666669</v>
      </c>
      <c r="C122" s="380">
        <v>0.625</v>
      </c>
      <c r="D122" s="385">
        <f t="shared" ref="D122:D127" si="2">(IF(C122&gt;B122, C122-B122, 1-B122+C122))*24*60</f>
        <v>390</v>
      </c>
      <c r="E122" s="388" t="s">
        <v>3190</v>
      </c>
      <c r="F122" s="385"/>
      <c r="G122" s="388" t="s">
        <v>1670</v>
      </c>
      <c r="H122" s="390" t="s">
        <v>498</v>
      </c>
      <c r="I122" s="390" t="s">
        <v>498</v>
      </c>
      <c r="J122" s="390" t="s">
        <v>499</v>
      </c>
    </row>
    <row r="123" spans="1:11" x14ac:dyDescent="0.25">
      <c r="A123" s="389">
        <v>44020</v>
      </c>
      <c r="B123" s="380">
        <v>0.65277777777777779</v>
      </c>
      <c r="C123" s="380">
        <v>0.66319444444444442</v>
      </c>
      <c r="D123" s="385">
        <f t="shared" si="2"/>
        <v>14.999999999999947</v>
      </c>
      <c r="E123" s="388" t="s">
        <v>3191</v>
      </c>
      <c r="F123" s="385"/>
      <c r="G123" s="388" t="s">
        <v>596</v>
      </c>
      <c r="H123" s="390" t="s">
        <v>513</v>
      </c>
      <c r="I123" s="390" t="s">
        <v>550</v>
      </c>
      <c r="J123" s="390" t="s">
        <v>427</v>
      </c>
    </row>
    <row r="124" spans="1:11" hidden="1" x14ac:dyDescent="0.25">
      <c r="A124" s="389">
        <v>44020</v>
      </c>
      <c r="B124" s="380">
        <v>0.77083333333333337</v>
      </c>
      <c r="C124" s="380">
        <v>0.79166666666666663</v>
      </c>
      <c r="D124" s="385">
        <f t="shared" si="2"/>
        <v>29.999999999999893</v>
      </c>
      <c r="E124" s="388" t="s">
        <v>3192</v>
      </c>
      <c r="F124" s="385"/>
      <c r="G124" s="388" t="s">
        <v>1775</v>
      </c>
      <c r="H124" s="390" t="s">
        <v>556</v>
      </c>
      <c r="I124" s="390" t="s">
        <v>492</v>
      </c>
      <c r="J124" s="390" t="s">
        <v>481</v>
      </c>
    </row>
    <row r="125" spans="1:11" hidden="1" x14ac:dyDescent="0.25">
      <c r="A125" s="389">
        <v>44020</v>
      </c>
      <c r="B125" s="380">
        <v>0.96527777777777779</v>
      </c>
      <c r="C125" s="380">
        <v>0.97222222222222221</v>
      </c>
      <c r="D125" s="385">
        <f t="shared" si="2"/>
        <v>9.9999999999999645</v>
      </c>
      <c r="E125" s="388" t="s">
        <v>759</v>
      </c>
      <c r="F125" s="385"/>
      <c r="G125" s="388" t="s">
        <v>1775</v>
      </c>
      <c r="H125" s="390" t="s">
        <v>513</v>
      </c>
      <c r="I125" s="390" t="s">
        <v>550</v>
      </c>
      <c r="J125" s="390" t="s">
        <v>481</v>
      </c>
    </row>
    <row r="126" spans="1:11" hidden="1" x14ac:dyDescent="0.25">
      <c r="A126" s="389">
        <v>44020</v>
      </c>
      <c r="B126" s="380">
        <v>0.94791666666666663</v>
      </c>
      <c r="C126" s="380">
        <v>0.95833333333333337</v>
      </c>
      <c r="D126" s="385">
        <f t="shared" si="2"/>
        <v>15.000000000000107</v>
      </c>
      <c r="E126" s="388" t="s">
        <v>3193</v>
      </c>
      <c r="F126" s="385"/>
      <c r="G126" s="388" t="s">
        <v>1775</v>
      </c>
      <c r="H126" s="390" t="s">
        <v>513</v>
      </c>
      <c r="I126" s="390" t="s">
        <v>548</v>
      </c>
      <c r="J126" s="390" t="s">
        <v>481</v>
      </c>
    </row>
    <row r="127" spans="1:11" hidden="1" x14ac:dyDescent="0.25">
      <c r="A127" s="389">
        <v>44020</v>
      </c>
      <c r="B127" s="380">
        <v>0</v>
      </c>
      <c r="C127" s="380">
        <v>6.9444444444444441E-3</v>
      </c>
      <c r="D127" s="385">
        <f t="shared" si="2"/>
        <v>10</v>
      </c>
      <c r="E127" s="388" t="s">
        <v>2650</v>
      </c>
      <c r="F127" s="385"/>
      <c r="G127" s="388" t="s">
        <v>1775</v>
      </c>
      <c r="H127" s="390" t="s">
        <v>513</v>
      </c>
      <c r="I127" s="390" t="s">
        <v>514</v>
      </c>
      <c r="J127" s="390" t="s">
        <v>481</v>
      </c>
    </row>
    <row r="128" spans="1:11" hidden="1" x14ac:dyDescent="0.25">
      <c r="A128" s="389">
        <v>44021</v>
      </c>
      <c r="B128" s="380">
        <v>0.2638888888888889</v>
      </c>
      <c r="C128" s="380">
        <v>0.27777777777777779</v>
      </c>
      <c r="D128" s="385">
        <f t="shared" si="0"/>
        <v>20.000000000000007</v>
      </c>
      <c r="E128" s="388" t="s">
        <v>3194</v>
      </c>
      <c r="F128" s="385"/>
      <c r="G128" s="388" t="s">
        <v>1187</v>
      </c>
      <c r="H128" s="390" t="s">
        <v>513</v>
      </c>
      <c r="I128" s="390" t="s">
        <v>550</v>
      </c>
      <c r="J128" s="390" t="s">
        <v>481</v>
      </c>
    </row>
    <row r="129" spans="1:11" hidden="1" x14ac:dyDescent="0.25">
      <c r="A129" s="389">
        <v>44021</v>
      </c>
      <c r="B129" s="380">
        <v>0.27777777777777779</v>
      </c>
      <c r="C129" s="380">
        <v>0.29166666666666669</v>
      </c>
      <c r="D129" s="385">
        <f t="shared" si="0"/>
        <v>20.000000000000007</v>
      </c>
      <c r="E129" s="388" t="s">
        <v>3195</v>
      </c>
      <c r="F129" s="385"/>
      <c r="G129" s="388" t="s">
        <v>1187</v>
      </c>
      <c r="H129" s="390" t="s">
        <v>513</v>
      </c>
      <c r="I129" s="390" t="s">
        <v>514</v>
      </c>
      <c r="J129" s="390" t="s">
        <v>481</v>
      </c>
    </row>
    <row r="130" spans="1:11" hidden="1" x14ac:dyDescent="0.25">
      <c r="A130" s="389">
        <v>44021</v>
      </c>
      <c r="B130" s="380">
        <v>0.40625</v>
      </c>
      <c r="C130" s="380">
        <v>0.41666666666666669</v>
      </c>
      <c r="D130" s="385">
        <f t="shared" si="0"/>
        <v>15.000000000000027</v>
      </c>
      <c r="E130" s="388" t="s">
        <v>759</v>
      </c>
      <c r="F130" s="385"/>
      <c r="G130" s="388" t="s">
        <v>742</v>
      </c>
      <c r="H130" s="390" t="s">
        <v>513</v>
      </c>
      <c r="I130" s="390" t="s">
        <v>550</v>
      </c>
      <c r="J130" s="390" t="s">
        <v>481</v>
      </c>
    </row>
    <row r="131" spans="1:11" hidden="1" x14ac:dyDescent="0.25">
      <c r="A131" s="389">
        <v>44021</v>
      </c>
      <c r="B131" s="380">
        <v>0.41666666666666669</v>
      </c>
      <c r="C131" s="380">
        <v>0.4375</v>
      </c>
      <c r="D131" s="385">
        <f t="shared" si="0"/>
        <v>29.999999999999972</v>
      </c>
      <c r="E131" s="388" t="s">
        <v>3196</v>
      </c>
      <c r="F131" s="385"/>
      <c r="G131" s="388" t="s">
        <v>609</v>
      </c>
      <c r="H131" s="390" t="s">
        <v>484</v>
      </c>
      <c r="I131" s="390" t="s">
        <v>480</v>
      </c>
      <c r="J131" s="390" t="s">
        <v>481</v>
      </c>
    </row>
    <row r="132" spans="1:11" hidden="1" x14ac:dyDescent="0.25">
      <c r="A132" s="389">
        <v>44021</v>
      </c>
      <c r="B132" s="380">
        <v>0.375</v>
      </c>
      <c r="C132" s="380">
        <v>0.5625</v>
      </c>
      <c r="D132" s="385">
        <f t="shared" si="0"/>
        <v>270</v>
      </c>
      <c r="E132" s="388" t="s">
        <v>3197</v>
      </c>
      <c r="F132" s="385">
        <v>1</v>
      </c>
      <c r="G132" s="388" t="s">
        <v>3198</v>
      </c>
      <c r="H132" s="390" t="s">
        <v>479</v>
      </c>
      <c r="I132" s="390" t="s">
        <v>492</v>
      </c>
      <c r="J132" s="390" t="s">
        <v>481</v>
      </c>
    </row>
    <row r="133" spans="1:11" hidden="1" x14ac:dyDescent="0.25">
      <c r="A133" s="389">
        <v>44021</v>
      </c>
      <c r="B133" s="380">
        <v>0.27083333333333331</v>
      </c>
      <c r="C133" s="380">
        <v>0.54166666666666663</v>
      </c>
      <c r="D133" s="385">
        <f t="shared" si="0"/>
        <v>390</v>
      </c>
      <c r="E133" s="388" t="s">
        <v>3199</v>
      </c>
      <c r="F133" s="385"/>
      <c r="G133" s="388" t="s">
        <v>1037</v>
      </c>
      <c r="H133" s="390"/>
      <c r="I133" s="390"/>
      <c r="J133" s="390"/>
      <c r="K133" s="388" t="s">
        <v>2563</v>
      </c>
    </row>
    <row r="134" spans="1:11" hidden="1" x14ac:dyDescent="0.25">
      <c r="A134" s="389">
        <v>44021</v>
      </c>
      <c r="B134" s="380">
        <v>0.625</v>
      </c>
      <c r="C134" s="380">
        <v>0.64583333333333337</v>
      </c>
      <c r="D134" s="385">
        <f t="shared" si="0"/>
        <v>30.000000000000053</v>
      </c>
      <c r="E134" s="388" t="s">
        <v>3200</v>
      </c>
      <c r="F134" s="385"/>
      <c r="G134" s="388" t="s">
        <v>3201</v>
      </c>
      <c r="H134" s="390" t="s">
        <v>484</v>
      </c>
      <c r="I134" s="390" t="s">
        <v>492</v>
      </c>
      <c r="J134" s="390" t="s">
        <v>481</v>
      </c>
    </row>
    <row r="135" spans="1:11" hidden="1" x14ac:dyDescent="0.25">
      <c r="A135" s="389">
        <v>44021</v>
      </c>
      <c r="B135" s="380">
        <v>0.30902777777777779</v>
      </c>
      <c r="C135" s="380">
        <v>0.35416666666666669</v>
      </c>
      <c r="D135" s="385">
        <f t="shared" ref="D135:D143" si="3">(IF(C135&gt;B135, C135-B135, 1-B135+C135))*24*60</f>
        <v>65.000000000000014</v>
      </c>
      <c r="E135" s="388" t="s">
        <v>3202</v>
      </c>
      <c r="F135" s="385"/>
      <c r="G135" s="388" t="s">
        <v>3203</v>
      </c>
      <c r="H135" s="390" t="s">
        <v>498</v>
      </c>
      <c r="I135" s="390" t="s">
        <v>498</v>
      </c>
      <c r="J135" s="390" t="s">
        <v>481</v>
      </c>
    </row>
    <row r="136" spans="1:11" hidden="1" x14ac:dyDescent="0.25">
      <c r="A136" s="389">
        <v>44021</v>
      </c>
      <c r="B136" s="380">
        <v>0.375</v>
      </c>
      <c r="C136" s="380">
        <v>0.5625</v>
      </c>
      <c r="D136" s="385">
        <f t="shared" si="3"/>
        <v>270</v>
      </c>
      <c r="E136" s="388" t="s">
        <v>3204</v>
      </c>
      <c r="F136" s="385">
        <v>1</v>
      </c>
      <c r="G136" s="388" t="s">
        <v>3205</v>
      </c>
      <c r="H136" s="390" t="s">
        <v>498</v>
      </c>
      <c r="I136" s="390" t="s">
        <v>498</v>
      </c>
      <c r="J136" s="390" t="s">
        <v>481</v>
      </c>
    </row>
    <row r="137" spans="1:11" hidden="1" x14ac:dyDescent="0.25">
      <c r="A137" s="389">
        <v>44021</v>
      </c>
      <c r="B137" s="380">
        <v>0.625</v>
      </c>
      <c r="C137" s="380">
        <v>0.64583333333333337</v>
      </c>
      <c r="D137" s="385">
        <f t="shared" si="3"/>
        <v>30.000000000000053</v>
      </c>
      <c r="E137" s="388" t="s">
        <v>3206</v>
      </c>
      <c r="F137" s="385">
        <v>1</v>
      </c>
      <c r="G137" s="388" t="s">
        <v>625</v>
      </c>
      <c r="H137" s="390" t="s">
        <v>498</v>
      </c>
      <c r="I137" s="390" t="s">
        <v>498</v>
      </c>
      <c r="J137" s="390" t="s">
        <v>481</v>
      </c>
    </row>
    <row r="138" spans="1:11" hidden="1" x14ac:dyDescent="0.25">
      <c r="A138" s="389">
        <v>44021</v>
      </c>
      <c r="B138" s="380">
        <v>0.53125</v>
      </c>
      <c r="C138" s="380">
        <v>0.55208333333333337</v>
      </c>
      <c r="D138" s="385">
        <f t="shared" si="3"/>
        <v>30.000000000000053</v>
      </c>
      <c r="E138" s="388" t="s">
        <v>3207</v>
      </c>
      <c r="F138" s="385">
        <v>1</v>
      </c>
      <c r="G138" s="388" t="s">
        <v>1403</v>
      </c>
      <c r="H138" s="390" t="s">
        <v>507</v>
      </c>
      <c r="I138" s="390" t="s">
        <v>527</v>
      </c>
      <c r="J138" s="390" t="s">
        <v>481</v>
      </c>
    </row>
    <row r="139" spans="1:11" hidden="1" x14ac:dyDescent="0.25">
      <c r="A139" s="389">
        <v>44021</v>
      </c>
      <c r="B139" s="380">
        <v>0.69097222222222221</v>
      </c>
      <c r="C139" s="380">
        <v>0.72916666666666663</v>
      </c>
      <c r="D139" s="385">
        <f t="shared" si="3"/>
        <v>54.999999999999964</v>
      </c>
      <c r="E139" s="388" t="s">
        <v>3208</v>
      </c>
      <c r="F139" s="385">
        <v>1</v>
      </c>
      <c r="G139" s="388" t="s">
        <v>3209</v>
      </c>
      <c r="H139" s="390" t="s">
        <v>498</v>
      </c>
      <c r="I139" s="390" t="s">
        <v>498</v>
      </c>
      <c r="J139" s="390" t="s">
        <v>481</v>
      </c>
    </row>
    <row r="140" spans="1:11" hidden="1" x14ac:dyDescent="0.25">
      <c r="A140" s="389">
        <v>44021</v>
      </c>
      <c r="B140" s="380">
        <v>0.60416666666666663</v>
      </c>
      <c r="C140" s="380">
        <v>0.64583333333333337</v>
      </c>
      <c r="D140" s="385">
        <f t="shared" si="3"/>
        <v>60.000000000000107</v>
      </c>
      <c r="E140" s="388" t="s">
        <v>3210</v>
      </c>
      <c r="F140" s="385">
        <v>1</v>
      </c>
      <c r="G140" s="388" t="s">
        <v>3211</v>
      </c>
      <c r="H140" s="390" t="s">
        <v>498</v>
      </c>
      <c r="I140" s="390" t="s">
        <v>498</v>
      </c>
      <c r="J140" s="390" t="s">
        <v>481</v>
      </c>
    </row>
    <row r="141" spans="1:11" hidden="1" x14ac:dyDescent="0.25">
      <c r="A141" s="389">
        <v>44021</v>
      </c>
      <c r="B141" s="380">
        <v>0.77083333333333337</v>
      </c>
      <c r="C141" s="380">
        <v>0.78125</v>
      </c>
      <c r="D141" s="385">
        <f t="shared" si="3"/>
        <v>14.999999999999947</v>
      </c>
      <c r="E141" s="388" t="s">
        <v>3200</v>
      </c>
      <c r="F141" s="385"/>
      <c r="G141" s="388" t="s">
        <v>1775</v>
      </c>
      <c r="H141" s="390" t="s">
        <v>484</v>
      </c>
      <c r="I141" s="390" t="s">
        <v>492</v>
      </c>
      <c r="J141" s="390" t="s">
        <v>481</v>
      </c>
    </row>
    <row r="142" spans="1:11" hidden="1" x14ac:dyDescent="0.25">
      <c r="A142" s="389">
        <v>44021</v>
      </c>
      <c r="B142" s="380">
        <v>0.84027777777777779</v>
      </c>
      <c r="C142" s="380">
        <v>0.85069444444444453</v>
      </c>
      <c r="D142" s="385">
        <f t="shared" si="3"/>
        <v>15.000000000000107</v>
      </c>
      <c r="E142" s="388" t="s">
        <v>3212</v>
      </c>
      <c r="F142" s="385"/>
      <c r="G142" s="388" t="s">
        <v>1775</v>
      </c>
      <c r="H142" s="390" t="s">
        <v>513</v>
      </c>
      <c r="I142" s="390" t="s">
        <v>519</v>
      </c>
      <c r="J142" s="390" t="s">
        <v>481</v>
      </c>
    </row>
    <row r="143" spans="1:11" hidden="1" x14ac:dyDescent="0.25">
      <c r="A143" s="389">
        <v>44021</v>
      </c>
      <c r="B143" s="380">
        <v>0.91666666666666663</v>
      </c>
      <c r="C143" s="380">
        <v>0.94791666666666663</v>
      </c>
      <c r="D143" s="385">
        <f t="shared" si="3"/>
        <v>45</v>
      </c>
      <c r="E143" s="388" t="s">
        <v>3213</v>
      </c>
      <c r="F143" s="385"/>
      <c r="G143" s="388" t="s">
        <v>1775</v>
      </c>
      <c r="H143" s="390" t="s">
        <v>556</v>
      </c>
      <c r="I143" s="390" t="s">
        <v>492</v>
      </c>
      <c r="J143" s="390" t="s">
        <v>481</v>
      </c>
    </row>
    <row r="144" spans="1:11" hidden="1" x14ac:dyDescent="0.25">
      <c r="A144" s="389">
        <v>44022</v>
      </c>
      <c r="B144" s="380">
        <v>0.27083333333333331</v>
      </c>
      <c r="C144" s="380">
        <v>0.54166666666666663</v>
      </c>
      <c r="D144" s="385">
        <f t="shared" si="0"/>
        <v>390</v>
      </c>
      <c r="E144" s="388" t="s">
        <v>3214</v>
      </c>
      <c r="F144" s="385"/>
      <c r="G144" s="388" t="s">
        <v>3215</v>
      </c>
      <c r="H144" s="390" t="s">
        <v>484</v>
      </c>
      <c r="I144" s="390" t="s">
        <v>489</v>
      </c>
      <c r="J144" s="390" t="s">
        <v>481</v>
      </c>
    </row>
    <row r="145" spans="1:10" hidden="1" x14ac:dyDescent="0.25">
      <c r="A145" s="389">
        <v>44022</v>
      </c>
      <c r="B145" s="380">
        <v>0.27083333333333331</v>
      </c>
      <c r="C145" s="380">
        <v>0.29166666666666669</v>
      </c>
      <c r="D145" s="385">
        <f t="shared" si="0"/>
        <v>30.000000000000053</v>
      </c>
      <c r="E145" s="388" t="s">
        <v>2860</v>
      </c>
      <c r="F145" s="385">
        <v>1</v>
      </c>
      <c r="G145" s="388" t="s">
        <v>2432</v>
      </c>
      <c r="H145" s="390" t="s">
        <v>484</v>
      </c>
      <c r="I145" s="390" t="s">
        <v>492</v>
      </c>
      <c r="J145" s="390" t="s">
        <v>481</v>
      </c>
    </row>
    <row r="146" spans="1:10" hidden="1" x14ac:dyDescent="0.25">
      <c r="A146" s="389">
        <v>44022</v>
      </c>
      <c r="B146" s="380">
        <v>0.55208333333333337</v>
      </c>
      <c r="C146" s="380">
        <v>0.57291666666666663</v>
      </c>
      <c r="D146" s="385">
        <f t="shared" si="0"/>
        <v>29.999999999999893</v>
      </c>
      <c r="E146" s="388" t="s">
        <v>3216</v>
      </c>
      <c r="F146" s="385">
        <v>1</v>
      </c>
      <c r="G146" s="388" t="s">
        <v>989</v>
      </c>
      <c r="H146" s="390" t="s">
        <v>479</v>
      </c>
      <c r="I146" s="390" t="s">
        <v>489</v>
      </c>
      <c r="J146" s="390" t="s">
        <v>481</v>
      </c>
    </row>
    <row r="147" spans="1:10" hidden="1" x14ac:dyDescent="0.25">
      <c r="A147" s="389">
        <v>44022</v>
      </c>
      <c r="B147" s="380">
        <v>0.60416666666666663</v>
      </c>
      <c r="C147" s="380">
        <v>0.625</v>
      </c>
      <c r="D147" s="385">
        <f t="shared" si="0"/>
        <v>30.000000000000053</v>
      </c>
      <c r="E147" s="388" t="s">
        <v>3217</v>
      </c>
      <c r="F147" s="385"/>
      <c r="G147" s="388" t="s">
        <v>3218</v>
      </c>
      <c r="H147" s="390" t="s">
        <v>484</v>
      </c>
      <c r="I147" s="390" t="s">
        <v>489</v>
      </c>
      <c r="J147" s="390" t="s">
        <v>499</v>
      </c>
    </row>
    <row r="148" spans="1:10" hidden="1" x14ac:dyDescent="0.25">
      <c r="A148" s="389">
        <v>44022</v>
      </c>
      <c r="B148" s="380">
        <v>0.625</v>
      </c>
      <c r="C148" s="380">
        <v>0.64583333333333337</v>
      </c>
      <c r="D148" s="385">
        <f t="shared" si="0"/>
        <v>30.000000000000053</v>
      </c>
      <c r="E148" s="388" t="s">
        <v>3219</v>
      </c>
      <c r="F148" s="385"/>
      <c r="G148" s="388" t="s">
        <v>3218</v>
      </c>
      <c r="H148" s="390" t="s">
        <v>556</v>
      </c>
      <c r="I148" s="390" t="s">
        <v>489</v>
      </c>
      <c r="J148" s="390" t="s">
        <v>499</v>
      </c>
    </row>
    <row r="149" spans="1:10" hidden="1" x14ac:dyDescent="0.25">
      <c r="A149" s="389">
        <v>44022</v>
      </c>
      <c r="B149" s="380">
        <v>0.26041666666666669</v>
      </c>
      <c r="C149" s="380">
        <v>0.28125</v>
      </c>
      <c r="D149" s="385">
        <f t="shared" si="0"/>
        <v>29.999999999999972</v>
      </c>
      <c r="E149" s="388" t="s">
        <v>3220</v>
      </c>
      <c r="F149" s="385">
        <v>1</v>
      </c>
      <c r="G149" s="388" t="s">
        <v>530</v>
      </c>
      <c r="H149" s="390" t="s">
        <v>507</v>
      </c>
      <c r="I149" s="390" t="s">
        <v>531</v>
      </c>
      <c r="J149" s="390" t="s">
        <v>481</v>
      </c>
    </row>
    <row r="150" spans="1:10" hidden="1" x14ac:dyDescent="0.25">
      <c r="A150" s="389">
        <v>44022</v>
      </c>
      <c r="B150" s="380">
        <v>0.30555555555555552</v>
      </c>
      <c r="C150" s="380">
        <v>0.33333333333333331</v>
      </c>
      <c r="D150" s="385">
        <f t="shared" ref="D150:D213" si="4">(IF(C150&gt;B150, C150-B150, 1-B150+C150))*24*60</f>
        <v>40.000000000000014</v>
      </c>
      <c r="E150" s="388" t="s">
        <v>3221</v>
      </c>
      <c r="F150" s="385"/>
      <c r="G150" s="388" t="s">
        <v>782</v>
      </c>
      <c r="H150" s="390" t="s">
        <v>479</v>
      </c>
      <c r="I150" s="390" t="s">
        <v>492</v>
      </c>
      <c r="J150" s="390" t="s">
        <v>481</v>
      </c>
    </row>
    <row r="151" spans="1:10" hidden="1" x14ac:dyDescent="0.25">
      <c r="A151" s="389">
        <v>44022</v>
      </c>
      <c r="B151" s="380">
        <v>0.36458333333333331</v>
      </c>
      <c r="C151" s="380">
        <v>0.38541666666666669</v>
      </c>
      <c r="D151" s="385">
        <f t="shared" si="4"/>
        <v>30.000000000000053</v>
      </c>
      <c r="E151" s="388" t="s">
        <v>8568</v>
      </c>
      <c r="F151" s="385"/>
      <c r="G151" s="388" t="s">
        <v>782</v>
      </c>
      <c r="H151" s="390" t="s">
        <v>479</v>
      </c>
      <c r="I151" s="390" t="s">
        <v>492</v>
      </c>
      <c r="J151" s="390" t="s">
        <v>481</v>
      </c>
    </row>
    <row r="152" spans="1:10" hidden="1" x14ac:dyDescent="0.25">
      <c r="A152" s="389">
        <v>44022</v>
      </c>
      <c r="B152" s="380">
        <v>0.39583333333333331</v>
      </c>
      <c r="C152" s="380">
        <v>0.4375</v>
      </c>
      <c r="D152" s="385">
        <f t="shared" si="4"/>
        <v>60.000000000000028</v>
      </c>
      <c r="E152" s="388" t="s">
        <v>3222</v>
      </c>
      <c r="F152" s="385"/>
      <c r="G152" s="388" t="s">
        <v>1568</v>
      </c>
      <c r="H152" s="390" t="s">
        <v>479</v>
      </c>
      <c r="I152" s="390" t="s">
        <v>492</v>
      </c>
      <c r="J152" s="390" t="s">
        <v>481</v>
      </c>
    </row>
    <row r="153" spans="1:10" hidden="1" x14ac:dyDescent="0.25">
      <c r="A153" s="389">
        <v>44022</v>
      </c>
      <c r="B153" s="380">
        <v>0.375</v>
      </c>
      <c r="C153" s="380">
        <v>0.6875</v>
      </c>
      <c r="D153" s="385">
        <f>(IF(C153&gt;B153, C153-B153, 1-B153+C153))*24*60</f>
        <v>450</v>
      </c>
      <c r="E153" s="388" t="s">
        <v>2437</v>
      </c>
      <c r="F153" s="385"/>
      <c r="G153" s="388" t="s">
        <v>1204</v>
      </c>
      <c r="H153" s="390" t="s">
        <v>498</v>
      </c>
      <c r="I153" s="390" t="s">
        <v>498</v>
      </c>
      <c r="J153" s="390" t="s">
        <v>499</v>
      </c>
    </row>
    <row r="154" spans="1:10" hidden="1" x14ac:dyDescent="0.25">
      <c r="A154" s="389">
        <v>44022</v>
      </c>
      <c r="B154" s="380">
        <v>0.35416666666666669</v>
      </c>
      <c r="C154" s="380">
        <v>0.39583333333333331</v>
      </c>
      <c r="D154" s="385">
        <f>(IF(C154&gt;B154, C154-B154, 1-B154+C154))*24*60</f>
        <v>59.999999999999943</v>
      </c>
      <c r="E154" s="388" t="s">
        <v>3223</v>
      </c>
      <c r="F154" s="385"/>
      <c r="G154" s="388" t="s">
        <v>1204</v>
      </c>
      <c r="H154" s="390" t="s">
        <v>498</v>
      </c>
      <c r="I154" s="390" t="s">
        <v>498</v>
      </c>
      <c r="J154" s="390" t="s">
        <v>499</v>
      </c>
    </row>
    <row r="155" spans="1:10" hidden="1" x14ac:dyDescent="0.25">
      <c r="A155" s="389">
        <v>44022</v>
      </c>
      <c r="B155" s="380">
        <v>0.27777777777777779</v>
      </c>
      <c r="C155" s="380">
        <v>0.2986111111111111</v>
      </c>
      <c r="D155" s="385">
        <f>(IF(C155&gt;B155, C155-B155, 1-B155+C155))*24*60</f>
        <v>29.999999999999972</v>
      </c>
      <c r="E155" s="388" t="s">
        <v>3224</v>
      </c>
      <c r="F155" s="385">
        <v>1</v>
      </c>
      <c r="G155" s="388" t="s">
        <v>1204</v>
      </c>
      <c r="H155" s="390" t="s">
        <v>507</v>
      </c>
      <c r="I155" s="390" t="s">
        <v>633</v>
      </c>
      <c r="J155" s="390" t="s">
        <v>481</v>
      </c>
    </row>
    <row r="156" spans="1:10" hidden="1" x14ac:dyDescent="0.25">
      <c r="A156" s="389">
        <v>44023</v>
      </c>
      <c r="B156" s="380">
        <v>0.31944444444444448</v>
      </c>
      <c r="C156" s="380">
        <v>0.34375</v>
      </c>
      <c r="D156" s="385">
        <f t="shared" si="4"/>
        <v>34.999999999999957</v>
      </c>
      <c r="E156" s="388" t="s">
        <v>3225</v>
      </c>
      <c r="F156" s="385">
        <v>1</v>
      </c>
      <c r="G156" s="388" t="s">
        <v>3226</v>
      </c>
      <c r="H156" s="390" t="s">
        <v>479</v>
      </c>
      <c r="I156" s="390" t="s">
        <v>492</v>
      </c>
      <c r="J156" s="390" t="s">
        <v>481</v>
      </c>
    </row>
    <row r="157" spans="1:10" hidden="1" x14ac:dyDescent="0.25">
      <c r="A157" s="389">
        <v>44023</v>
      </c>
      <c r="B157" s="380">
        <v>0.47916666666666669</v>
      </c>
      <c r="C157" s="380">
        <v>0.5</v>
      </c>
      <c r="D157" s="385">
        <f t="shared" si="4"/>
        <v>29.999999999999972</v>
      </c>
      <c r="E157" s="388" t="s">
        <v>3227</v>
      </c>
      <c r="F157" s="385"/>
      <c r="G157" s="388" t="s">
        <v>886</v>
      </c>
      <c r="H157" s="390" t="s">
        <v>479</v>
      </c>
      <c r="I157" s="390" t="s">
        <v>480</v>
      </c>
      <c r="J157" s="390" t="s">
        <v>481</v>
      </c>
    </row>
    <row r="158" spans="1:10" hidden="1" x14ac:dyDescent="0.25">
      <c r="A158" s="389">
        <v>44023</v>
      </c>
      <c r="B158" s="380">
        <v>0.27083333333333331</v>
      </c>
      <c r="C158" s="380">
        <v>0.29166666666666669</v>
      </c>
      <c r="D158" s="385">
        <f t="shared" si="4"/>
        <v>30.000000000000053</v>
      </c>
      <c r="E158" s="388" t="s">
        <v>3200</v>
      </c>
      <c r="F158" s="385"/>
      <c r="G158" s="388" t="s">
        <v>886</v>
      </c>
      <c r="H158" s="390" t="s">
        <v>484</v>
      </c>
      <c r="I158" s="390" t="s">
        <v>492</v>
      </c>
      <c r="J158" s="390" t="s">
        <v>481</v>
      </c>
    </row>
    <row r="159" spans="1:10" hidden="1" x14ac:dyDescent="0.25">
      <c r="A159" s="389">
        <v>44023</v>
      </c>
      <c r="B159" s="380">
        <v>0.33333333333333331</v>
      </c>
      <c r="C159" s="380">
        <v>0.70833333333333337</v>
      </c>
      <c r="D159" s="385">
        <f t="shared" si="4"/>
        <v>540.00000000000011</v>
      </c>
      <c r="E159" s="388" t="s">
        <v>3228</v>
      </c>
      <c r="F159" s="385">
        <v>1</v>
      </c>
      <c r="G159" s="388" t="s">
        <v>3229</v>
      </c>
      <c r="H159" s="390"/>
      <c r="I159" s="390"/>
      <c r="J159" s="390"/>
    </row>
    <row r="160" spans="1:10" hidden="1" x14ac:dyDescent="0.25">
      <c r="A160" s="389">
        <v>44023</v>
      </c>
      <c r="B160" s="380">
        <v>0.2986111111111111</v>
      </c>
      <c r="C160" s="380">
        <v>0.3125</v>
      </c>
      <c r="D160" s="385">
        <f t="shared" si="4"/>
        <v>20.000000000000007</v>
      </c>
      <c r="E160" s="388" t="s">
        <v>3230</v>
      </c>
      <c r="F160" s="385"/>
      <c r="G160" s="388" t="s">
        <v>782</v>
      </c>
      <c r="H160" s="390" t="s">
        <v>507</v>
      </c>
      <c r="I160" s="390" t="s">
        <v>531</v>
      </c>
      <c r="J160" s="390" t="s">
        <v>427</v>
      </c>
    </row>
    <row r="161" spans="1:11" hidden="1" x14ac:dyDescent="0.25">
      <c r="A161" s="389">
        <v>44023</v>
      </c>
      <c r="B161" s="380">
        <v>0.34027777777777773</v>
      </c>
      <c r="C161" s="380">
        <v>0.5</v>
      </c>
      <c r="D161" s="385">
        <f t="shared" si="4"/>
        <v>230.00000000000006</v>
      </c>
      <c r="E161" s="388" t="s">
        <v>3231</v>
      </c>
      <c r="F161" s="385"/>
      <c r="G161" s="388" t="s">
        <v>3232</v>
      </c>
      <c r="H161" s="390" t="s">
        <v>513</v>
      </c>
      <c r="I161" s="390" t="s">
        <v>519</v>
      </c>
      <c r="J161" s="390" t="s">
        <v>481</v>
      </c>
    </row>
    <row r="162" spans="1:11" hidden="1" x14ac:dyDescent="0.25">
      <c r="A162" s="389">
        <v>44023</v>
      </c>
      <c r="B162" s="380">
        <v>0.66666666666666663</v>
      </c>
      <c r="C162" s="380">
        <v>0.68055555555555547</v>
      </c>
      <c r="D162" s="385">
        <f t="shared" si="4"/>
        <v>19.999999999999929</v>
      </c>
      <c r="E162" s="388" t="s">
        <v>3233</v>
      </c>
      <c r="F162" s="385"/>
      <c r="G162" s="388" t="s">
        <v>698</v>
      </c>
      <c r="H162" s="390" t="s">
        <v>479</v>
      </c>
      <c r="I162" s="390" t="s">
        <v>492</v>
      </c>
      <c r="J162" s="390" t="s">
        <v>427</v>
      </c>
    </row>
    <row r="163" spans="1:11" hidden="1" x14ac:dyDescent="0.25">
      <c r="A163" s="389">
        <v>44023</v>
      </c>
      <c r="B163" s="380">
        <v>0.41666666666666669</v>
      </c>
      <c r="C163" s="380">
        <v>0.66666666666666663</v>
      </c>
      <c r="D163" s="385">
        <f t="shared" si="4"/>
        <v>359.99999999999989</v>
      </c>
      <c r="E163" s="388" t="s">
        <v>3234</v>
      </c>
      <c r="F163" s="385"/>
      <c r="G163" s="388" t="s">
        <v>1037</v>
      </c>
      <c r="H163" s="390"/>
      <c r="I163" s="390"/>
      <c r="J163" s="390"/>
      <c r="K163" s="388" t="s">
        <v>2563</v>
      </c>
    </row>
    <row r="164" spans="1:11" hidden="1" x14ac:dyDescent="0.25">
      <c r="A164" s="389">
        <v>44023</v>
      </c>
      <c r="B164" s="380">
        <v>0.2986111111111111</v>
      </c>
      <c r="C164" s="380">
        <v>0.3125</v>
      </c>
      <c r="D164" s="385">
        <f t="shared" ref="D164:D175" si="5">(IF(C164&gt;B164, C164-B164, 1-B164+C164))*24*60</f>
        <v>20.000000000000007</v>
      </c>
      <c r="E164" s="388" t="s">
        <v>3235</v>
      </c>
      <c r="F164" s="385"/>
      <c r="G164" s="388" t="s">
        <v>596</v>
      </c>
      <c r="H164" s="390" t="s">
        <v>498</v>
      </c>
      <c r="I164" s="390" t="s">
        <v>498</v>
      </c>
      <c r="J164" s="390" t="s">
        <v>481</v>
      </c>
    </row>
    <row r="165" spans="1:11" hidden="1" x14ac:dyDescent="0.25">
      <c r="A165" s="389">
        <v>44023</v>
      </c>
      <c r="B165" s="380">
        <v>0.39583333333333331</v>
      </c>
      <c r="C165" s="380">
        <v>0.40972222222222227</v>
      </c>
      <c r="D165" s="385">
        <f t="shared" si="5"/>
        <v>20.000000000000089</v>
      </c>
      <c r="E165" s="388" t="s">
        <v>3236</v>
      </c>
      <c r="F165" s="385"/>
      <c r="G165" s="388" t="s">
        <v>3203</v>
      </c>
      <c r="H165" s="390" t="s">
        <v>498</v>
      </c>
      <c r="I165" s="390" t="s">
        <v>498</v>
      </c>
      <c r="J165" s="390" t="s">
        <v>481</v>
      </c>
    </row>
    <row r="166" spans="1:11" hidden="1" x14ac:dyDescent="0.25">
      <c r="A166" s="389">
        <v>44023</v>
      </c>
      <c r="B166" s="380">
        <v>0.35416666666666669</v>
      </c>
      <c r="C166" s="380">
        <v>0.47916666666666669</v>
      </c>
      <c r="D166" s="385">
        <f t="shared" si="5"/>
        <v>180</v>
      </c>
      <c r="E166" s="388" t="s">
        <v>3237</v>
      </c>
      <c r="F166" s="385">
        <v>1</v>
      </c>
      <c r="G166" s="388" t="s">
        <v>3203</v>
      </c>
      <c r="H166" s="390" t="s">
        <v>498</v>
      </c>
      <c r="I166" s="390" t="s">
        <v>498</v>
      </c>
      <c r="J166" s="390" t="s">
        <v>481</v>
      </c>
    </row>
    <row r="167" spans="1:11" hidden="1" x14ac:dyDescent="0.25">
      <c r="A167" s="389">
        <v>44023</v>
      </c>
      <c r="B167" s="380">
        <v>0.4826388888888889</v>
      </c>
      <c r="C167" s="380">
        <v>0.56597222222222221</v>
      </c>
      <c r="D167" s="385">
        <f t="shared" si="5"/>
        <v>119.99999999999997</v>
      </c>
      <c r="E167" s="388" t="s">
        <v>3238</v>
      </c>
      <c r="F167" s="385"/>
      <c r="G167" s="388" t="s">
        <v>3203</v>
      </c>
      <c r="H167" s="390" t="s">
        <v>498</v>
      </c>
      <c r="I167" s="390" t="s">
        <v>498</v>
      </c>
      <c r="J167" s="390" t="s">
        <v>481</v>
      </c>
    </row>
    <row r="168" spans="1:11" hidden="1" x14ac:dyDescent="0.25">
      <c r="A168" s="389">
        <v>44023</v>
      </c>
      <c r="B168" s="380">
        <v>0.84027777777777779</v>
      </c>
      <c r="C168" s="380">
        <v>0.85416666666666663</v>
      </c>
      <c r="D168" s="385">
        <f t="shared" si="5"/>
        <v>19.999999999999929</v>
      </c>
      <c r="E168" s="388" t="s">
        <v>3239</v>
      </c>
      <c r="F168" s="385"/>
      <c r="G168" s="388" t="s">
        <v>3240</v>
      </c>
      <c r="H168" s="390" t="s">
        <v>513</v>
      </c>
      <c r="I168" s="390" t="s">
        <v>582</v>
      </c>
      <c r="J168" s="390" t="s">
        <v>481</v>
      </c>
    </row>
    <row r="169" spans="1:11" hidden="1" x14ac:dyDescent="0.25">
      <c r="A169" s="389">
        <v>44023</v>
      </c>
      <c r="B169" s="380">
        <v>0.85763888888888884</v>
      </c>
      <c r="C169" s="380">
        <v>0.86805555555555547</v>
      </c>
      <c r="D169" s="385">
        <f t="shared" si="5"/>
        <v>14.999999999999947</v>
      </c>
      <c r="E169" s="388" t="s">
        <v>3241</v>
      </c>
      <c r="F169" s="385">
        <v>1</v>
      </c>
      <c r="G169" s="388" t="s">
        <v>3240</v>
      </c>
      <c r="H169" s="390" t="s">
        <v>507</v>
      </c>
      <c r="I169" s="390" t="s">
        <v>633</v>
      </c>
      <c r="J169" s="390" t="s">
        <v>481</v>
      </c>
    </row>
    <row r="170" spans="1:11" hidden="1" x14ac:dyDescent="0.25">
      <c r="A170" s="389">
        <v>44023</v>
      </c>
      <c r="B170" s="380">
        <v>0.89583333333333337</v>
      </c>
      <c r="C170" s="380">
        <v>0.90277777777777779</v>
      </c>
      <c r="D170" s="385">
        <f t="shared" si="5"/>
        <v>9.9999999999999645</v>
      </c>
      <c r="E170" s="388" t="s">
        <v>3242</v>
      </c>
      <c r="F170" s="385">
        <v>1</v>
      </c>
      <c r="G170" s="388" t="s">
        <v>3240</v>
      </c>
      <c r="H170" s="390" t="s">
        <v>507</v>
      </c>
      <c r="I170" s="390" t="s">
        <v>570</v>
      </c>
      <c r="J170" s="390" t="s">
        <v>481</v>
      </c>
    </row>
    <row r="171" spans="1:11" hidden="1" x14ac:dyDescent="0.25">
      <c r="A171" s="389">
        <v>44023</v>
      </c>
      <c r="B171" s="380">
        <v>0.96875</v>
      </c>
      <c r="C171" s="380">
        <v>0.98611111111111116</v>
      </c>
      <c r="D171" s="385">
        <f t="shared" si="5"/>
        <v>25.000000000000071</v>
      </c>
      <c r="E171" s="388" t="s">
        <v>3243</v>
      </c>
      <c r="F171" s="385">
        <v>1</v>
      </c>
      <c r="G171" s="388" t="s">
        <v>3240</v>
      </c>
      <c r="H171" s="390" t="s">
        <v>479</v>
      </c>
      <c r="I171" s="390" t="s">
        <v>480</v>
      </c>
      <c r="J171" s="390" t="s">
        <v>481</v>
      </c>
    </row>
    <row r="172" spans="1:11" x14ac:dyDescent="0.25">
      <c r="A172" s="389">
        <v>44023</v>
      </c>
      <c r="B172" s="380">
        <v>3.472222222222222E-3</v>
      </c>
      <c r="C172" s="380">
        <v>3.125E-2</v>
      </c>
      <c r="D172" s="385">
        <f t="shared" si="5"/>
        <v>40</v>
      </c>
      <c r="E172" s="388" t="s">
        <v>3244</v>
      </c>
      <c r="F172" s="385">
        <v>1</v>
      </c>
      <c r="G172" s="388" t="s">
        <v>3240</v>
      </c>
      <c r="H172" s="390" t="s">
        <v>513</v>
      </c>
      <c r="I172" s="390" t="s">
        <v>514</v>
      </c>
      <c r="J172" s="390" t="s">
        <v>427</v>
      </c>
    </row>
    <row r="173" spans="1:11" hidden="1" x14ac:dyDescent="0.25">
      <c r="A173" s="389">
        <v>44023</v>
      </c>
      <c r="B173" s="380">
        <v>7.9861111111111105E-2</v>
      </c>
      <c r="C173" s="380">
        <v>9.7222222222222224E-2</v>
      </c>
      <c r="D173" s="385">
        <f t="shared" si="5"/>
        <v>25.000000000000011</v>
      </c>
      <c r="E173" s="388" t="s">
        <v>3245</v>
      </c>
      <c r="F173" s="385">
        <v>1</v>
      </c>
      <c r="G173" s="388" t="s">
        <v>3240</v>
      </c>
      <c r="H173" s="390" t="s">
        <v>498</v>
      </c>
      <c r="I173" s="390" t="s">
        <v>498</v>
      </c>
      <c r="J173" s="390" t="s">
        <v>481</v>
      </c>
    </row>
    <row r="174" spans="1:11" hidden="1" x14ac:dyDescent="0.25">
      <c r="A174" s="389">
        <v>44023</v>
      </c>
      <c r="B174" s="380">
        <v>0.13194444444444445</v>
      </c>
      <c r="C174" s="380">
        <v>0.14583333333333334</v>
      </c>
      <c r="D174" s="385">
        <f t="shared" si="5"/>
        <v>20.000000000000007</v>
      </c>
      <c r="E174" s="388" t="s">
        <v>1509</v>
      </c>
      <c r="F174" s="385">
        <v>1</v>
      </c>
      <c r="G174" s="388" t="s">
        <v>3240</v>
      </c>
      <c r="H174" s="390" t="s">
        <v>507</v>
      </c>
      <c r="I174" s="390" t="s">
        <v>633</v>
      </c>
      <c r="J174" s="390" t="s">
        <v>481</v>
      </c>
    </row>
    <row r="175" spans="1:11" hidden="1" x14ac:dyDescent="0.25">
      <c r="A175" s="389">
        <v>44023</v>
      </c>
      <c r="B175" s="380">
        <v>0.21180555555555555</v>
      </c>
      <c r="C175" s="380">
        <v>0.22222222222222221</v>
      </c>
      <c r="D175" s="385">
        <f t="shared" si="5"/>
        <v>14.999999999999986</v>
      </c>
      <c r="E175" s="388" t="s">
        <v>3246</v>
      </c>
      <c r="F175" s="385">
        <v>1</v>
      </c>
      <c r="G175" s="388" t="s">
        <v>3240</v>
      </c>
      <c r="H175" s="390" t="s">
        <v>484</v>
      </c>
      <c r="I175" s="390" t="s">
        <v>492</v>
      </c>
      <c r="J175" s="390" t="s">
        <v>427</v>
      </c>
    </row>
    <row r="176" spans="1:11" hidden="1" x14ac:dyDescent="0.25">
      <c r="A176" s="389">
        <v>44024</v>
      </c>
      <c r="B176" s="380">
        <v>0.29166666666666669</v>
      </c>
      <c r="C176" s="380">
        <v>0.39583333333333331</v>
      </c>
      <c r="D176" s="385">
        <f t="shared" si="4"/>
        <v>149.99999999999994</v>
      </c>
      <c r="E176" s="388" t="s">
        <v>3247</v>
      </c>
      <c r="F176" s="385"/>
      <c r="G176" s="388" t="s">
        <v>547</v>
      </c>
      <c r="H176" s="390" t="s">
        <v>484</v>
      </c>
      <c r="I176" s="390" t="s">
        <v>492</v>
      </c>
      <c r="J176" s="390" t="s">
        <v>481</v>
      </c>
    </row>
    <row r="177" spans="1:11" hidden="1" x14ac:dyDescent="0.25">
      <c r="A177" s="389">
        <v>44024</v>
      </c>
      <c r="B177" s="380">
        <v>0.27083333333333331</v>
      </c>
      <c r="C177" s="380">
        <v>0.70833333333333337</v>
      </c>
      <c r="D177" s="385">
        <f t="shared" si="4"/>
        <v>630.00000000000011</v>
      </c>
      <c r="E177" s="388" t="s">
        <v>3248</v>
      </c>
      <c r="F177" s="385"/>
      <c r="G177" s="388" t="s">
        <v>1037</v>
      </c>
      <c r="H177" s="390"/>
      <c r="I177" s="390"/>
      <c r="J177" s="390"/>
      <c r="K177" s="388" t="s">
        <v>2563</v>
      </c>
    </row>
    <row r="178" spans="1:11" hidden="1" x14ac:dyDescent="0.25">
      <c r="A178" s="389">
        <v>44024</v>
      </c>
      <c r="B178" s="380">
        <v>0.625</v>
      </c>
      <c r="C178" s="380">
        <v>0.63541666666666663</v>
      </c>
      <c r="D178" s="385">
        <f t="shared" si="4"/>
        <v>14.999999999999947</v>
      </c>
      <c r="E178" s="388" t="s">
        <v>3249</v>
      </c>
      <c r="F178" s="385"/>
      <c r="G178" s="388" t="s">
        <v>3250</v>
      </c>
      <c r="H178" s="390" t="s">
        <v>513</v>
      </c>
      <c r="I178" s="390" t="s">
        <v>550</v>
      </c>
      <c r="J178" s="390" t="s">
        <v>481</v>
      </c>
    </row>
    <row r="179" spans="1:11" x14ac:dyDescent="0.25">
      <c r="A179" s="389">
        <v>44024</v>
      </c>
      <c r="B179" s="380">
        <v>0.625</v>
      </c>
      <c r="C179" s="380">
        <v>0.65972222222222221</v>
      </c>
      <c r="D179" s="385">
        <f t="shared" si="4"/>
        <v>49.999999999999986</v>
      </c>
      <c r="E179" s="388" t="s">
        <v>3251</v>
      </c>
      <c r="F179" s="385"/>
      <c r="G179" s="388" t="s">
        <v>3250</v>
      </c>
      <c r="H179" s="390" t="s">
        <v>513</v>
      </c>
      <c r="I179" s="390" t="s">
        <v>514</v>
      </c>
      <c r="J179" s="390" t="s">
        <v>427</v>
      </c>
    </row>
    <row r="180" spans="1:11" hidden="1" x14ac:dyDescent="0.25">
      <c r="A180" s="389">
        <v>44024</v>
      </c>
      <c r="B180" s="380">
        <v>0.375</v>
      </c>
      <c r="C180" s="380">
        <v>0.52083333333333337</v>
      </c>
      <c r="D180" s="385">
        <f t="shared" ref="D180:D190" si="6">(IF(C180&gt;B180, C180-B180, 1-B180+C180))*24*60</f>
        <v>210.00000000000006</v>
      </c>
      <c r="E180" s="388" t="s">
        <v>3252</v>
      </c>
      <c r="F180" s="385">
        <v>1</v>
      </c>
      <c r="G180" s="388" t="s">
        <v>941</v>
      </c>
      <c r="H180" s="390" t="s">
        <v>498</v>
      </c>
      <c r="I180" s="390" t="s">
        <v>498</v>
      </c>
      <c r="J180" s="390" t="s">
        <v>481</v>
      </c>
    </row>
    <row r="181" spans="1:11" hidden="1" x14ac:dyDescent="0.25">
      <c r="A181" s="389">
        <v>44024</v>
      </c>
      <c r="B181" s="380">
        <v>0.53819444444444442</v>
      </c>
      <c r="C181" s="380">
        <v>0.54861111111111105</v>
      </c>
      <c r="D181" s="385">
        <f t="shared" si="6"/>
        <v>14.999999999999947</v>
      </c>
      <c r="E181" s="388" t="s">
        <v>1026</v>
      </c>
      <c r="F181" s="385"/>
      <c r="G181" s="388" t="s">
        <v>596</v>
      </c>
      <c r="H181" s="390" t="s">
        <v>507</v>
      </c>
      <c r="I181" s="390" t="s">
        <v>527</v>
      </c>
      <c r="J181" s="390" t="s">
        <v>481</v>
      </c>
    </row>
    <row r="182" spans="1:11" hidden="1" x14ac:dyDescent="0.25">
      <c r="A182" s="389">
        <v>44024</v>
      </c>
      <c r="B182" s="380">
        <v>0.27083333333333331</v>
      </c>
      <c r="C182" s="380">
        <v>0.33333333333333331</v>
      </c>
      <c r="D182" s="385">
        <f t="shared" si="6"/>
        <v>90</v>
      </c>
      <c r="E182" s="388" t="s">
        <v>3253</v>
      </c>
      <c r="F182" s="385"/>
      <c r="G182" s="388" t="s">
        <v>941</v>
      </c>
      <c r="H182" s="390" t="s">
        <v>498</v>
      </c>
      <c r="I182" s="390" t="s">
        <v>498</v>
      </c>
      <c r="J182" s="390" t="s">
        <v>481</v>
      </c>
    </row>
    <row r="183" spans="1:11" hidden="1" x14ac:dyDescent="0.25">
      <c r="A183" s="389">
        <v>44024</v>
      </c>
      <c r="B183" s="380">
        <v>0.29166666666666669</v>
      </c>
      <c r="C183" s="380">
        <v>0.3125</v>
      </c>
      <c r="D183" s="385">
        <f t="shared" si="6"/>
        <v>29.999999999999972</v>
      </c>
      <c r="E183" s="388" t="s">
        <v>3254</v>
      </c>
      <c r="F183" s="385">
        <v>1</v>
      </c>
      <c r="G183" s="388" t="s">
        <v>774</v>
      </c>
      <c r="H183" s="390" t="s">
        <v>498</v>
      </c>
      <c r="I183" s="390" t="s">
        <v>498</v>
      </c>
      <c r="J183" s="390" t="s">
        <v>481</v>
      </c>
    </row>
    <row r="184" spans="1:11" hidden="1" x14ac:dyDescent="0.25">
      <c r="A184" s="389">
        <v>44024</v>
      </c>
      <c r="B184" s="380">
        <v>0.52083333333333337</v>
      </c>
      <c r="C184" s="380">
        <v>0.53472222222222221</v>
      </c>
      <c r="D184" s="385">
        <f t="shared" si="6"/>
        <v>19.999999999999929</v>
      </c>
      <c r="E184" s="388" t="s">
        <v>3255</v>
      </c>
      <c r="F184" s="385">
        <v>1</v>
      </c>
      <c r="G184" s="388" t="s">
        <v>774</v>
      </c>
      <c r="H184" s="390" t="s">
        <v>498</v>
      </c>
      <c r="I184" s="390" t="s">
        <v>541</v>
      </c>
      <c r="J184" s="390" t="s">
        <v>481</v>
      </c>
    </row>
    <row r="185" spans="1:11" hidden="1" x14ac:dyDescent="0.25">
      <c r="A185" s="389">
        <v>44024</v>
      </c>
      <c r="B185" s="380">
        <v>0.31597222222222221</v>
      </c>
      <c r="C185" s="380">
        <v>0.33333333333333331</v>
      </c>
      <c r="D185" s="385">
        <f t="shared" si="6"/>
        <v>24.999999999999993</v>
      </c>
      <c r="E185" s="388" t="s">
        <v>3256</v>
      </c>
      <c r="F185" s="385"/>
      <c r="G185" s="388" t="s">
        <v>565</v>
      </c>
      <c r="H185" s="390" t="s">
        <v>498</v>
      </c>
      <c r="I185" s="390" t="s">
        <v>541</v>
      </c>
      <c r="J185" s="390" t="s">
        <v>481</v>
      </c>
    </row>
    <row r="186" spans="1:11" hidden="1" x14ac:dyDescent="0.25">
      <c r="A186" s="389">
        <v>44024</v>
      </c>
      <c r="B186" s="380">
        <v>0.29166666666666669</v>
      </c>
      <c r="C186" s="380">
        <v>0.30208333333333331</v>
      </c>
      <c r="D186" s="385">
        <f t="shared" si="6"/>
        <v>14.999999999999947</v>
      </c>
      <c r="E186" s="388" t="s">
        <v>3257</v>
      </c>
      <c r="F186" s="385">
        <v>1</v>
      </c>
      <c r="G186" s="388" t="s">
        <v>774</v>
      </c>
      <c r="H186" s="390" t="s">
        <v>498</v>
      </c>
      <c r="I186" s="390" t="s">
        <v>541</v>
      </c>
      <c r="J186" s="390" t="s">
        <v>481</v>
      </c>
    </row>
    <row r="187" spans="1:11" hidden="1" x14ac:dyDescent="0.25">
      <c r="A187" s="389">
        <v>44024</v>
      </c>
      <c r="B187" s="380">
        <v>0.28125</v>
      </c>
      <c r="C187" s="380">
        <v>0.28819444444444448</v>
      </c>
      <c r="D187" s="385">
        <f t="shared" si="6"/>
        <v>10.000000000000044</v>
      </c>
      <c r="E187" s="388" t="s">
        <v>628</v>
      </c>
      <c r="F187" s="385">
        <v>1</v>
      </c>
      <c r="G187" s="388" t="s">
        <v>596</v>
      </c>
      <c r="H187" s="390" t="s">
        <v>507</v>
      </c>
      <c r="I187" s="390" t="s">
        <v>531</v>
      </c>
      <c r="J187" s="390" t="s">
        <v>481</v>
      </c>
    </row>
    <row r="188" spans="1:11" hidden="1" x14ac:dyDescent="0.25">
      <c r="A188" s="389">
        <v>44024</v>
      </c>
      <c r="B188" s="380">
        <v>1.0416666666666666E-2</v>
      </c>
      <c r="C188" s="380">
        <v>3.125E-2</v>
      </c>
      <c r="D188" s="385">
        <f t="shared" si="6"/>
        <v>30</v>
      </c>
      <c r="E188" s="388" t="s">
        <v>759</v>
      </c>
      <c r="F188" s="385"/>
      <c r="G188" s="388" t="s">
        <v>3240</v>
      </c>
      <c r="H188" s="390" t="s">
        <v>513</v>
      </c>
      <c r="I188" s="390" t="s">
        <v>550</v>
      </c>
      <c r="J188" s="390" t="s">
        <v>481</v>
      </c>
    </row>
    <row r="189" spans="1:11" hidden="1" x14ac:dyDescent="0.25">
      <c r="A189" s="389">
        <v>44024</v>
      </c>
      <c r="B189" s="380">
        <v>0.84375</v>
      </c>
      <c r="C189" s="380">
        <v>0.85416666666666663</v>
      </c>
      <c r="D189" s="385">
        <f t="shared" si="6"/>
        <v>14.999999999999947</v>
      </c>
      <c r="E189" s="388" t="s">
        <v>3258</v>
      </c>
      <c r="F189" s="385"/>
      <c r="G189" s="388" t="s">
        <v>3240</v>
      </c>
      <c r="H189" s="390" t="s">
        <v>513</v>
      </c>
      <c r="I189" s="390" t="s">
        <v>833</v>
      </c>
      <c r="J189" s="390" t="s">
        <v>481</v>
      </c>
    </row>
    <row r="190" spans="1:11" hidden="1" x14ac:dyDescent="0.25">
      <c r="A190" s="389">
        <v>44024</v>
      </c>
      <c r="B190" s="380">
        <v>6.25E-2</v>
      </c>
      <c r="C190" s="380">
        <v>7.2916666666666671E-2</v>
      </c>
      <c r="D190" s="385">
        <f t="shared" si="6"/>
        <v>15.000000000000007</v>
      </c>
      <c r="E190" s="388" t="s">
        <v>3259</v>
      </c>
      <c r="F190" s="385">
        <v>1</v>
      </c>
      <c r="G190" s="388" t="s">
        <v>3240</v>
      </c>
      <c r="H190" s="390" t="s">
        <v>513</v>
      </c>
      <c r="I190" s="390" t="s">
        <v>514</v>
      </c>
      <c r="J190" s="390" t="s">
        <v>481</v>
      </c>
    </row>
    <row r="191" spans="1:11" hidden="1" x14ac:dyDescent="0.25">
      <c r="A191" s="389">
        <v>44025</v>
      </c>
      <c r="B191" s="380">
        <v>0.2986111111111111</v>
      </c>
      <c r="C191" s="380">
        <v>0.30555555555555552</v>
      </c>
      <c r="D191" s="385">
        <f t="shared" si="4"/>
        <v>9.9999999999999645</v>
      </c>
      <c r="E191" s="388" t="s">
        <v>3260</v>
      </c>
      <c r="F191" s="385"/>
      <c r="G191" s="388" t="s">
        <v>530</v>
      </c>
      <c r="H191" s="390" t="s">
        <v>513</v>
      </c>
      <c r="I191" s="390" t="s">
        <v>711</v>
      </c>
      <c r="J191" s="390" t="s">
        <v>481</v>
      </c>
    </row>
    <row r="192" spans="1:11" hidden="1" x14ac:dyDescent="0.25">
      <c r="A192" s="389">
        <v>44025</v>
      </c>
      <c r="B192" s="380">
        <v>0.40972222222222227</v>
      </c>
      <c r="C192" s="380">
        <v>0.4236111111111111</v>
      </c>
      <c r="D192" s="385">
        <f t="shared" si="4"/>
        <v>19.999999999999929</v>
      </c>
      <c r="E192" s="388" t="s">
        <v>3261</v>
      </c>
      <c r="F192" s="385"/>
      <c r="G192" s="388" t="s">
        <v>704</v>
      </c>
      <c r="H192" s="390" t="s">
        <v>507</v>
      </c>
      <c r="I192" s="390" t="s">
        <v>633</v>
      </c>
      <c r="J192" s="390" t="s">
        <v>481</v>
      </c>
    </row>
    <row r="193" spans="1:11" hidden="1" x14ac:dyDescent="0.25">
      <c r="A193" s="389">
        <v>44025</v>
      </c>
      <c r="B193" s="380">
        <v>0.36805555555555558</v>
      </c>
      <c r="C193" s="380">
        <v>0.40277777777777773</v>
      </c>
      <c r="D193" s="385">
        <f t="shared" si="4"/>
        <v>49.999999999999901</v>
      </c>
      <c r="E193" s="388" t="s">
        <v>3262</v>
      </c>
      <c r="F193" s="385"/>
      <c r="G193" s="388" t="s">
        <v>698</v>
      </c>
      <c r="H193" s="390" t="s">
        <v>479</v>
      </c>
      <c r="I193" s="390" t="s">
        <v>480</v>
      </c>
      <c r="J193" s="390" t="s">
        <v>481</v>
      </c>
    </row>
    <row r="194" spans="1:11" hidden="1" x14ac:dyDescent="0.25">
      <c r="A194" s="389">
        <v>44025</v>
      </c>
      <c r="B194" s="380">
        <v>0.3611111111111111</v>
      </c>
      <c r="C194" s="380">
        <v>0.45833333333333331</v>
      </c>
      <c r="D194" s="385">
        <f t="shared" si="4"/>
        <v>139.99999999999997</v>
      </c>
      <c r="E194" s="388" t="s">
        <v>3263</v>
      </c>
      <c r="F194" s="385"/>
      <c r="G194" s="388" t="s">
        <v>999</v>
      </c>
      <c r="H194" s="390" t="s">
        <v>484</v>
      </c>
      <c r="I194" s="390" t="s">
        <v>492</v>
      </c>
      <c r="J194" s="390" t="s">
        <v>481</v>
      </c>
    </row>
    <row r="195" spans="1:11" hidden="1" x14ac:dyDescent="0.25">
      <c r="A195" s="389">
        <v>44025</v>
      </c>
      <c r="B195" s="380">
        <v>0.29166666666666669</v>
      </c>
      <c r="C195" s="380">
        <v>0.3125</v>
      </c>
      <c r="D195" s="385">
        <f t="shared" si="4"/>
        <v>29.999999999999972</v>
      </c>
      <c r="E195" s="388" t="s">
        <v>3264</v>
      </c>
      <c r="F195" s="385"/>
      <c r="G195" s="388" t="s">
        <v>1219</v>
      </c>
      <c r="H195" s="390" t="s">
        <v>513</v>
      </c>
      <c r="I195" s="390" t="s">
        <v>620</v>
      </c>
      <c r="J195" s="390" t="s">
        <v>481</v>
      </c>
    </row>
    <row r="196" spans="1:11" hidden="1" x14ac:dyDescent="0.25">
      <c r="A196" s="389">
        <v>44025</v>
      </c>
      <c r="B196" s="380">
        <v>0.29166666666666669</v>
      </c>
      <c r="C196" s="380">
        <v>0.3125</v>
      </c>
      <c r="D196" s="385">
        <f t="shared" si="4"/>
        <v>29.999999999999972</v>
      </c>
      <c r="E196" s="388" t="s">
        <v>3265</v>
      </c>
      <c r="F196" s="385">
        <v>1</v>
      </c>
      <c r="G196" s="388" t="s">
        <v>1215</v>
      </c>
      <c r="H196" s="390" t="s">
        <v>484</v>
      </c>
      <c r="I196" s="390" t="s">
        <v>489</v>
      </c>
      <c r="J196" s="390" t="s">
        <v>481</v>
      </c>
    </row>
    <row r="197" spans="1:11" hidden="1" x14ac:dyDescent="0.25">
      <c r="A197" s="389">
        <v>44025</v>
      </c>
      <c r="B197" s="380">
        <v>0.41666666666666669</v>
      </c>
      <c r="C197" s="380">
        <v>0.44097222222222227</v>
      </c>
      <c r="D197" s="385">
        <f t="shared" si="4"/>
        <v>35.000000000000036</v>
      </c>
      <c r="E197" s="388" t="s">
        <v>675</v>
      </c>
      <c r="F197" s="385">
        <v>1</v>
      </c>
      <c r="G197" s="388" t="s">
        <v>3266</v>
      </c>
      <c r="H197" s="390" t="s">
        <v>513</v>
      </c>
      <c r="I197" s="390" t="s">
        <v>519</v>
      </c>
      <c r="J197" s="390" t="s">
        <v>481</v>
      </c>
    </row>
    <row r="198" spans="1:11" hidden="1" x14ac:dyDescent="0.25">
      <c r="A198" s="389">
        <v>44025</v>
      </c>
      <c r="B198" s="380">
        <v>0.27083333333333331</v>
      </c>
      <c r="C198" s="380">
        <v>0.6875</v>
      </c>
      <c r="D198" s="385">
        <f t="shared" si="4"/>
        <v>600</v>
      </c>
      <c r="E198" s="388" t="s">
        <v>3267</v>
      </c>
      <c r="F198" s="385"/>
      <c r="G198" s="388" t="s">
        <v>1037</v>
      </c>
      <c r="H198" s="390"/>
      <c r="I198" s="390"/>
      <c r="J198" s="390"/>
      <c r="K198" s="388" t="s">
        <v>2563</v>
      </c>
    </row>
    <row r="199" spans="1:11" hidden="1" x14ac:dyDescent="0.25">
      <c r="A199" s="389">
        <v>44025</v>
      </c>
      <c r="B199" s="380">
        <v>0.63194444444444442</v>
      </c>
      <c r="C199" s="380">
        <v>0.65277777777777779</v>
      </c>
      <c r="D199" s="385">
        <f t="shared" si="4"/>
        <v>30.000000000000053</v>
      </c>
      <c r="E199" s="388" t="s">
        <v>3268</v>
      </c>
      <c r="F199" s="385"/>
      <c r="G199" s="388" t="s">
        <v>530</v>
      </c>
      <c r="H199" s="390" t="s">
        <v>513</v>
      </c>
      <c r="I199" s="390" t="s">
        <v>582</v>
      </c>
      <c r="J199" s="390" t="s">
        <v>481</v>
      </c>
    </row>
    <row r="200" spans="1:11" hidden="1" x14ac:dyDescent="0.25">
      <c r="A200" s="389">
        <v>44025</v>
      </c>
      <c r="B200" s="380">
        <v>0.375</v>
      </c>
      <c r="C200" s="380">
        <v>0.39583333333333331</v>
      </c>
      <c r="D200" s="385">
        <f t="shared" si="4"/>
        <v>29.999999999999972</v>
      </c>
      <c r="E200" s="388" t="s">
        <v>3269</v>
      </c>
      <c r="F200" s="385"/>
      <c r="G200" s="388" t="s">
        <v>625</v>
      </c>
      <c r="H200" s="390" t="s">
        <v>498</v>
      </c>
      <c r="I200" s="390" t="s">
        <v>498</v>
      </c>
      <c r="J200" s="390" t="s">
        <v>481</v>
      </c>
    </row>
    <row r="201" spans="1:11" hidden="1" x14ac:dyDescent="0.25">
      <c r="A201" s="389">
        <v>44025</v>
      </c>
      <c r="B201" s="380">
        <v>0.47916666666666669</v>
      </c>
      <c r="C201" s="380">
        <v>0.54861111111111105</v>
      </c>
      <c r="D201" s="385">
        <f t="shared" si="4"/>
        <v>99.999999999999886</v>
      </c>
      <c r="E201" s="388" t="s">
        <v>3270</v>
      </c>
      <c r="F201" s="385"/>
      <c r="G201" s="388" t="s">
        <v>941</v>
      </c>
      <c r="H201" s="390" t="s">
        <v>498</v>
      </c>
      <c r="I201" s="390" t="s">
        <v>498</v>
      </c>
      <c r="J201" s="390" t="s">
        <v>481</v>
      </c>
    </row>
    <row r="202" spans="1:11" hidden="1" x14ac:dyDescent="0.25">
      <c r="A202" s="389">
        <v>44025</v>
      </c>
      <c r="B202" s="380">
        <v>0.71527777777777779</v>
      </c>
      <c r="C202" s="380">
        <v>0.72569444444444453</v>
      </c>
      <c r="D202" s="385">
        <f t="shared" si="4"/>
        <v>15.000000000000107</v>
      </c>
      <c r="E202" s="388" t="s">
        <v>1026</v>
      </c>
      <c r="F202" s="385"/>
      <c r="G202" s="388" t="s">
        <v>596</v>
      </c>
      <c r="H202" s="390" t="s">
        <v>507</v>
      </c>
      <c r="I202" s="390" t="s">
        <v>527</v>
      </c>
      <c r="J202" s="390" t="s">
        <v>481</v>
      </c>
    </row>
    <row r="203" spans="1:11" hidden="1" x14ac:dyDescent="0.25">
      <c r="A203" s="389">
        <v>44025</v>
      </c>
      <c r="B203" s="380">
        <v>0.4201388888888889</v>
      </c>
      <c r="C203" s="380">
        <v>0.43055555555555558</v>
      </c>
      <c r="D203" s="385">
        <f t="shared" si="4"/>
        <v>15.000000000000027</v>
      </c>
      <c r="E203" s="388" t="s">
        <v>3271</v>
      </c>
      <c r="F203" s="385"/>
      <c r="G203" s="388" t="s">
        <v>2364</v>
      </c>
      <c r="H203" s="390" t="s">
        <v>507</v>
      </c>
      <c r="I203" s="390" t="s">
        <v>633</v>
      </c>
      <c r="J203" s="390" t="s">
        <v>481</v>
      </c>
    </row>
    <row r="204" spans="1:11" hidden="1" x14ac:dyDescent="0.25">
      <c r="A204" s="389">
        <v>44025</v>
      </c>
      <c r="B204" s="380">
        <v>0.4375</v>
      </c>
      <c r="C204" s="380">
        <v>0.45833333333333331</v>
      </c>
      <c r="D204" s="385">
        <f t="shared" si="4"/>
        <v>29.999999999999972</v>
      </c>
      <c r="E204" s="388" t="s">
        <v>3272</v>
      </c>
      <c r="F204" s="385"/>
      <c r="G204" s="388" t="s">
        <v>3273</v>
      </c>
      <c r="H204" s="390" t="s">
        <v>498</v>
      </c>
      <c r="I204" s="390" t="s">
        <v>498</v>
      </c>
      <c r="J204" s="390" t="s">
        <v>481</v>
      </c>
    </row>
    <row r="205" spans="1:11" hidden="1" x14ac:dyDescent="0.25">
      <c r="A205" s="389">
        <v>44025</v>
      </c>
      <c r="B205" s="380">
        <v>0.26041666666666669</v>
      </c>
      <c r="C205" s="380">
        <v>0.29166666666666669</v>
      </c>
      <c r="D205" s="385">
        <f t="shared" si="4"/>
        <v>45</v>
      </c>
      <c r="E205" s="388" t="s">
        <v>3274</v>
      </c>
      <c r="F205" s="385">
        <v>1</v>
      </c>
      <c r="G205" s="388" t="s">
        <v>1074</v>
      </c>
      <c r="H205" s="390" t="s">
        <v>484</v>
      </c>
      <c r="I205" s="390" t="s">
        <v>492</v>
      </c>
      <c r="J205" s="390" t="s">
        <v>481</v>
      </c>
    </row>
    <row r="206" spans="1:11" hidden="1" x14ac:dyDescent="0.25">
      <c r="A206" s="389">
        <v>44025</v>
      </c>
      <c r="B206" s="380">
        <v>0.45833333333333331</v>
      </c>
      <c r="C206" s="380">
        <v>0.5</v>
      </c>
      <c r="D206" s="385">
        <f t="shared" si="4"/>
        <v>60.000000000000028</v>
      </c>
      <c r="E206" s="388" t="s">
        <v>3275</v>
      </c>
      <c r="F206" s="385">
        <v>1</v>
      </c>
      <c r="G206" s="388" t="s">
        <v>1041</v>
      </c>
      <c r="H206" s="390" t="s">
        <v>498</v>
      </c>
      <c r="I206" s="390" t="s">
        <v>504</v>
      </c>
      <c r="J206" s="390" t="s">
        <v>481</v>
      </c>
    </row>
    <row r="207" spans="1:11" hidden="1" x14ac:dyDescent="0.25">
      <c r="A207" s="389">
        <v>44025</v>
      </c>
      <c r="B207" s="380">
        <v>0.625</v>
      </c>
      <c r="C207" s="380">
        <v>0.64583333333333337</v>
      </c>
      <c r="D207" s="385">
        <f t="shared" si="4"/>
        <v>30.000000000000053</v>
      </c>
      <c r="E207" s="388" t="s">
        <v>3276</v>
      </c>
      <c r="F207" s="385">
        <v>1</v>
      </c>
      <c r="G207" s="388" t="s">
        <v>625</v>
      </c>
      <c r="H207" s="390" t="s">
        <v>498</v>
      </c>
      <c r="I207" s="390" t="s">
        <v>498</v>
      </c>
      <c r="J207" s="390" t="s">
        <v>481</v>
      </c>
    </row>
    <row r="208" spans="1:11" hidden="1" x14ac:dyDescent="0.25">
      <c r="A208" s="389">
        <v>44025</v>
      </c>
      <c r="B208" s="380">
        <v>0.77083333333333337</v>
      </c>
      <c r="C208" s="380">
        <v>0.78125</v>
      </c>
      <c r="D208" s="385">
        <f t="shared" si="4"/>
        <v>14.999999999999947</v>
      </c>
      <c r="E208" s="388" t="s">
        <v>3277</v>
      </c>
      <c r="F208" s="385"/>
      <c r="G208" s="388" t="s">
        <v>3240</v>
      </c>
      <c r="H208" s="390" t="s">
        <v>507</v>
      </c>
      <c r="I208" s="390" t="s">
        <v>633</v>
      </c>
      <c r="J208" s="390" t="s">
        <v>481</v>
      </c>
    </row>
    <row r="209" spans="1:11" hidden="1" x14ac:dyDescent="0.25">
      <c r="A209" s="389">
        <v>44025</v>
      </c>
      <c r="B209" s="380">
        <v>0.9375</v>
      </c>
      <c r="C209" s="380">
        <v>0.94791666666666663</v>
      </c>
      <c r="D209" s="385">
        <f t="shared" si="4"/>
        <v>14.999999999999947</v>
      </c>
      <c r="E209" s="388" t="s">
        <v>3278</v>
      </c>
      <c r="F209" s="385">
        <v>1</v>
      </c>
      <c r="G209" s="388" t="s">
        <v>3240</v>
      </c>
      <c r="H209" s="390" t="s">
        <v>498</v>
      </c>
      <c r="I209" s="390" t="s">
        <v>498</v>
      </c>
      <c r="J209" s="390" t="s">
        <v>481</v>
      </c>
    </row>
    <row r="210" spans="1:11" hidden="1" x14ac:dyDescent="0.25">
      <c r="A210" s="389">
        <v>44025</v>
      </c>
      <c r="B210" s="380">
        <v>3.8194444444444441E-2</v>
      </c>
      <c r="C210" s="380">
        <v>4.5138888888888888E-2</v>
      </c>
      <c r="D210" s="385">
        <f t="shared" si="4"/>
        <v>10.000000000000004</v>
      </c>
      <c r="E210" s="388" t="s">
        <v>3279</v>
      </c>
      <c r="F210" s="385">
        <v>1</v>
      </c>
      <c r="G210" s="388" t="s">
        <v>3240</v>
      </c>
      <c r="H210" s="390" t="s">
        <v>513</v>
      </c>
      <c r="I210" s="390" t="s">
        <v>519</v>
      </c>
      <c r="J210" s="390" t="s">
        <v>481</v>
      </c>
    </row>
    <row r="211" spans="1:11" hidden="1" x14ac:dyDescent="0.25">
      <c r="A211" s="389">
        <v>44026</v>
      </c>
      <c r="B211" s="380">
        <v>0.35416666666666669</v>
      </c>
      <c r="C211" s="380">
        <v>0.4375</v>
      </c>
      <c r="D211" s="385">
        <f t="shared" si="4"/>
        <v>119.99999999999997</v>
      </c>
      <c r="E211" s="388" t="s">
        <v>3280</v>
      </c>
      <c r="F211" s="385"/>
      <c r="G211" s="388" t="s">
        <v>3281</v>
      </c>
      <c r="H211" s="390"/>
      <c r="I211" s="390"/>
      <c r="J211" s="390"/>
    </row>
    <row r="212" spans="1:11" hidden="1" x14ac:dyDescent="0.25">
      <c r="A212" s="389">
        <v>44026</v>
      </c>
      <c r="B212" s="380">
        <v>0.5</v>
      </c>
      <c r="C212" s="380">
        <v>0.51388888888888895</v>
      </c>
      <c r="D212" s="385">
        <f t="shared" si="4"/>
        <v>20.000000000000089</v>
      </c>
      <c r="E212" s="388" t="s">
        <v>3282</v>
      </c>
      <c r="F212" s="385"/>
      <c r="G212" s="388" t="s">
        <v>3283</v>
      </c>
      <c r="H212" s="390" t="s">
        <v>513</v>
      </c>
      <c r="I212" s="390" t="s">
        <v>550</v>
      </c>
      <c r="J212" s="390" t="s">
        <v>481</v>
      </c>
    </row>
    <row r="213" spans="1:11" hidden="1" x14ac:dyDescent="0.25">
      <c r="A213" s="389">
        <v>44026</v>
      </c>
      <c r="B213" s="380">
        <v>0.4375</v>
      </c>
      <c r="C213" s="380">
        <v>0.54861111111111105</v>
      </c>
      <c r="D213" s="385">
        <f t="shared" si="4"/>
        <v>159.99999999999991</v>
      </c>
      <c r="E213" s="388" t="s">
        <v>3284</v>
      </c>
      <c r="F213" s="385"/>
      <c r="G213" s="388" t="s">
        <v>3285</v>
      </c>
      <c r="H213" s="390" t="s">
        <v>513</v>
      </c>
      <c r="I213" s="390" t="s">
        <v>519</v>
      </c>
      <c r="J213" s="390" t="s">
        <v>499</v>
      </c>
    </row>
    <row r="214" spans="1:11" hidden="1" x14ac:dyDescent="0.25">
      <c r="A214" s="389">
        <v>44026</v>
      </c>
      <c r="B214" s="380">
        <v>0.33333333333333331</v>
      </c>
      <c r="C214" s="380">
        <v>0.35416666666666669</v>
      </c>
      <c r="D214" s="385">
        <f t="shared" ref="D214:D294" si="7">(IF(C214&gt;B214, C214-B214, 1-B214+C214))*24*60</f>
        <v>30.000000000000053</v>
      </c>
      <c r="E214" s="388" t="s">
        <v>3188</v>
      </c>
      <c r="F214" s="385">
        <v>1</v>
      </c>
      <c r="G214" s="388" t="s">
        <v>886</v>
      </c>
      <c r="H214" s="390" t="s">
        <v>556</v>
      </c>
      <c r="I214" s="390" t="s">
        <v>492</v>
      </c>
      <c r="J214" s="390" t="s">
        <v>481</v>
      </c>
    </row>
    <row r="215" spans="1:11" hidden="1" x14ac:dyDescent="0.25">
      <c r="A215" s="389">
        <v>44026</v>
      </c>
      <c r="B215" s="380">
        <v>0.39583333333333331</v>
      </c>
      <c r="C215" s="380">
        <v>0.40625</v>
      </c>
      <c r="D215" s="385">
        <f t="shared" si="7"/>
        <v>15.000000000000027</v>
      </c>
      <c r="E215" s="388" t="s">
        <v>3286</v>
      </c>
      <c r="F215" s="385"/>
      <c r="G215" s="388" t="s">
        <v>886</v>
      </c>
      <c r="H215" s="390" t="s">
        <v>513</v>
      </c>
      <c r="I215" s="390" t="s">
        <v>548</v>
      </c>
      <c r="J215" s="390" t="s">
        <v>481</v>
      </c>
    </row>
    <row r="216" spans="1:11" hidden="1" x14ac:dyDescent="0.25">
      <c r="A216" s="389">
        <v>44026</v>
      </c>
      <c r="B216" s="380">
        <v>0.52083333333333337</v>
      </c>
      <c r="C216" s="380">
        <v>0.54166666666666663</v>
      </c>
      <c r="D216" s="385">
        <f t="shared" si="7"/>
        <v>29.999999999999893</v>
      </c>
      <c r="E216" s="388" t="s">
        <v>3287</v>
      </c>
      <c r="F216" s="385"/>
      <c r="G216" s="388" t="s">
        <v>3288</v>
      </c>
      <c r="H216" s="390" t="s">
        <v>479</v>
      </c>
      <c r="I216" s="390" t="s">
        <v>480</v>
      </c>
      <c r="J216" s="390" t="s">
        <v>481</v>
      </c>
    </row>
    <row r="217" spans="1:11" hidden="1" x14ac:dyDescent="0.25">
      <c r="A217" s="389">
        <v>44026</v>
      </c>
      <c r="B217" s="380">
        <v>0.27083333333333331</v>
      </c>
      <c r="C217" s="380">
        <v>0.66666666666666663</v>
      </c>
      <c r="D217" s="385">
        <f t="shared" si="7"/>
        <v>570</v>
      </c>
      <c r="E217" s="388" t="s">
        <v>3289</v>
      </c>
      <c r="F217" s="385"/>
      <c r="G217" s="388" t="s">
        <v>1037</v>
      </c>
      <c r="H217" s="390"/>
      <c r="I217" s="390"/>
      <c r="J217" s="390"/>
      <c r="K217" s="388" t="s">
        <v>2563</v>
      </c>
    </row>
    <row r="218" spans="1:11" hidden="1" x14ac:dyDescent="0.25">
      <c r="A218" s="389">
        <v>44026</v>
      </c>
      <c r="B218" s="380">
        <v>0.3263888888888889</v>
      </c>
      <c r="C218" s="380">
        <v>0.35069444444444442</v>
      </c>
      <c r="D218" s="385">
        <f t="shared" si="7"/>
        <v>34.999999999999957</v>
      </c>
      <c r="E218" s="388" t="s">
        <v>3290</v>
      </c>
      <c r="F218" s="385">
        <v>1</v>
      </c>
      <c r="G218" s="388" t="s">
        <v>774</v>
      </c>
      <c r="H218" s="390" t="s">
        <v>498</v>
      </c>
      <c r="I218" s="390" t="s">
        <v>541</v>
      </c>
      <c r="J218" s="390" t="s">
        <v>481</v>
      </c>
    </row>
    <row r="219" spans="1:11" hidden="1" x14ac:dyDescent="0.25">
      <c r="A219" s="389">
        <v>44026</v>
      </c>
      <c r="B219" s="380">
        <v>0.3923611111111111</v>
      </c>
      <c r="C219" s="380">
        <v>0.42708333333333331</v>
      </c>
      <c r="D219" s="385">
        <f t="shared" si="7"/>
        <v>49.999999999999986</v>
      </c>
      <c r="E219" s="388" t="s">
        <v>3291</v>
      </c>
      <c r="F219" s="385"/>
      <c r="G219" s="388" t="s">
        <v>686</v>
      </c>
      <c r="H219" s="390" t="s">
        <v>498</v>
      </c>
      <c r="I219" s="390" t="s">
        <v>498</v>
      </c>
      <c r="J219" s="390" t="s">
        <v>481</v>
      </c>
    </row>
    <row r="220" spans="1:11" hidden="1" x14ac:dyDescent="0.25">
      <c r="A220" s="389">
        <v>44026</v>
      </c>
      <c r="B220" s="380">
        <v>0.46180555555555558</v>
      </c>
      <c r="C220" s="380">
        <v>0.47222222222222227</v>
      </c>
      <c r="D220" s="385">
        <f t="shared" si="7"/>
        <v>15.000000000000027</v>
      </c>
      <c r="E220" s="388" t="s">
        <v>1492</v>
      </c>
      <c r="F220" s="385"/>
      <c r="G220" s="388" t="s">
        <v>3292</v>
      </c>
      <c r="H220" s="390" t="s">
        <v>513</v>
      </c>
      <c r="I220" s="390" t="s">
        <v>550</v>
      </c>
      <c r="J220" s="390" t="s">
        <v>481</v>
      </c>
    </row>
    <row r="221" spans="1:11" hidden="1" x14ac:dyDescent="0.25">
      <c r="A221" s="389">
        <v>44026</v>
      </c>
      <c r="B221" s="380">
        <v>0.51041666666666663</v>
      </c>
      <c r="C221" s="380">
        <v>0.52777777777777779</v>
      </c>
      <c r="D221" s="385">
        <f t="shared" si="7"/>
        <v>25.000000000000071</v>
      </c>
      <c r="E221" s="388" t="s">
        <v>3293</v>
      </c>
      <c r="F221" s="385"/>
      <c r="G221" s="388" t="s">
        <v>3294</v>
      </c>
      <c r="H221" s="390" t="s">
        <v>498</v>
      </c>
      <c r="I221" s="390" t="s">
        <v>498</v>
      </c>
      <c r="J221" s="390" t="s">
        <v>481</v>
      </c>
    </row>
    <row r="222" spans="1:11" hidden="1" x14ac:dyDescent="0.25">
      <c r="A222" s="389">
        <v>44026</v>
      </c>
      <c r="B222" s="380">
        <v>0.54166666666666663</v>
      </c>
      <c r="C222" s="380">
        <v>0.55555555555555558</v>
      </c>
      <c r="D222" s="385">
        <f t="shared" si="7"/>
        <v>20.000000000000089</v>
      </c>
      <c r="E222" s="388" t="s">
        <v>3295</v>
      </c>
      <c r="F222" s="385"/>
      <c r="G222" s="388" t="s">
        <v>3294</v>
      </c>
      <c r="H222" s="390" t="s">
        <v>498</v>
      </c>
      <c r="I222" s="390" t="s">
        <v>498</v>
      </c>
      <c r="J222" s="390" t="s">
        <v>481</v>
      </c>
    </row>
    <row r="223" spans="1:11" hidden="1" x14ac:dyDescent="0.25">
      <c r="A223" s="389">
        <v>44026</v>
      </c>
      <c r="B223" s="380">
        <v>0.63194444444444442</v>
      </c>
      <c r="C223" s="380">
        <v>0.64236111111111105</v>
      </c>
      <c r="D223" s="385">
        <f>(IF(C223&gt;B223, C223-B223, 1-B223+C223))*24*60</f>
        <v>14.999999999999947</v>
      </c>
      <c r="E223" s="388" t="s">
        <v>1981</v>
      </c>
      <c r="F223" s="385"/>
      <c r="G223" s="388" t="s">
        <v>625</v>
      </c>
      <c r="H223" s="390" t="s">
        <v>498</v>
      </c>
      <c r="I223" s="390" t="s">
        <v>498</v>
      </c>
      <c r="J223" s="390" t="s">
        <v>481</v>
      </c>
    </row>
    <row r="224" spans="1:11" hidden="1" x14ac:dyDescent="0.25">
      <c r="A224" s="389">
        <v>44026</v>
      </c>
      <c r="B224" s="380">
        <v>0.65625</v>
      </c>
      <c r="C224" s="380">
        <v>0.66666666666666663</v>
      </c>
      <c r="D224" s="385">
        <f>(IF(C224&gt;B224, C224-B224, 1-B224+C224))*24*60</f>
        <v>14.999999999999947</v>
      </c>
      <c r="E224" s="388" t="s">
        <v>3296</v>
      </c>
      <c r="F224" s="385"/>
      <c r="G224" s="388" t="s">
        <v>625</v>
      </c>
      <c r="H224" s="390" t="s">
        <v>498</v>
      </c>
      <c r="I224" s="390" t="s">
        <v>498</v>
      </c>
      <c r="J224" s="390" t="s">
        <v>481</v>
      </c>
    </row>
    <row r="225" spans="1:11" x14ac:dyDescent="0.25">
      <c r="A225" s="389">
        <v>44026</v>
      </c>
      <c r="B225" s="380">
        <v>0.92708333333333337</v>
      </c>
      <c r="C225" s="380">
        <v>0.9375</v>
      </c>
      <c r="D225" s="385">
        <f>(IF(C225&gt;B225, C225-B225, 1-B225+C225))*24*60</f>
        <v>14.999999999999947</v>
      </c>
      <c r="E225" s="388" t="s">
        <v>887</v>
      </c>
      <c r="F225" s="385">
        <v>1</v>
      </c>
      <c r="G225" s="388" t="s">
        <v>3240</v>
      </c>
      <c r="H225" s="390" t="s">
        <v>513</v>
      </c>
      <c r="I225" s="390" t="s">
        <v>550</v>
      </c>
      <c r="J225" s="390" t="s">
        <v>427</v>
      </c>
    </row>
    <row r="226" spans="1:11" hidden="1" x14ac:dyDescent="0.25">
      <c r="A226" s="389">
        <v>44026</v>
      </c>
      <c r="B226" s="380">
        <v>0</v>
      </c>
      <c r="C226" s="380">
        <v>2.0833333333333332E-2</v>
      </c>
      <c r="D226" s="385">
        <f>(IF(C226&gt;B226, C226-B226, 1-B226+C226))*24*60</f>
        <v>30</v>
      </c>
      <c r="E226" s="388" t="s">
        <v>1577</v>
      </c>
      <c r="F226" s="385">
        <v>1</v>
      </c>
      <c r="G226" s="388" t="s">
        <v>3240</v>
      </c>
      <c r="H226" s="390" t="s">
        <v>513</v>
      </c>
      <c r="I226" s="390" t="s">
        <v>548</v>
      </c>
      <c r="J226" s="390" t="s">
        <v>481</v>
      </c>
    </row>
    <row r="227" spans="1:11" hidden="1" x14ac:dyDescent="0.25">
      <c r="A227" s="389">
        <v>44027</v>
      </c>
      <c r="B227" s="380">
        <v>0.35416666666666669</v>
      </c>
      <c r="C227" s="380">
        <v>0.39583333333333331</v>
      </c>
      <c r="D227" s="385">
        <f t="shared" si="7"/>
        <v>59.999999999999943</v>
      </c>
      <c r="E227" s="388" t="s">
        <v>3297</v>
      </c>
      <c r="F227" s="385"/>
      <c r="G227" s="388" t="s">
        <v>3298</v>
      </c>
      <c r="H227" s="390" t="s">
        <v>484</v>
      </c>
      <c r="I227" s="390" t="s">
        <v>492</v>
      </c>
      <c r="J227" s="390" t="s">
        <v>481</v>
      </c>
    </row>
    <row r="228" spans="1:11" hidden="1" x14ac:dyDescent="0.25">
      <c r="A228" s="389">
        <v>44027</v>
      </c>
      <c r="B228" s="380">
        <v>0.41666666666666669</v>
      </c>
      <c r="C228" s="380">
        <v>0.5</v>
      </c>
      <c r="D228" s="385">
        <f t="shared" si="7"/>
        <v>119.99999999999997</v>
      </c>
      <c r="E228" s="388" t="s">
        <v>3299</v>
      </c>
      <c r="F228" s="385"/>
      <c r="G228" s="388" t="s">
        <v>3300</v>
      </c>
      <c r="H228" s="390" t="s">
        <v>556</v>
      </c>
      <c r="I228" s="390" t="s">
        <v>480</v>
      </c>
      <c r="J228" s="390" t="s">
        <v>481</v>
      </c>
    </row>
    <row r="229" spans="1:11" hidden="1" x14ac:dyDescent="0.25">
      <c r="A229" s="389">
        <v>44027</v>
      </c>
      <c r="B229" s="380">
        <v>0.35416666666666669</v>
      </c>
      <c r="C229" s="380">
        <v>0.38541666666666669</v>
      </c>
      <c r="D229" s="385">
        <f t="shared" si="7"/>
        <v>45</v>
      </c>
      <c r="E229" s="388" t="s">
        <v>3301</v>
      </c>
      <c r="F229" s="385"/>
      <c r="G229" s="388" t="s">
        <v>3302</v>
      </c>
      <c r="H229" s="390" t="s">
        <v>556</v>
      </c>
      <c r="I229" s="390" t="s">
        <v>489</v>
      </c>
      <c r="J229" s="390" t="s">
        <v>481</v>
      </c>
    </row>
    <row r="230" spans="1:11" hidden="1" x14ac:dyDescent="0.25">
      <c r="A230" s="389">
        <v>44027</v>
      </c>
      <c r="B230" s="380">
        <v>0.27083333333333331</v>
      </c>
      <c r="C230" s="380">
        <v>0.66666666666666663</v>
      </c>
      <c r="D230" s="385">
        <f t="shared" si="7"/>
        <v>570</v>
      </c>
      <c r="E230" s="388" t="s">
        <v>3303</v>
      </c>
      <c r="F230" s="385"/>
      <c r="G230" s="388" t="s">
        <v>1037</v>
      </c>
      <c r="H230" s="390"/>
      <c r="I230" s="390"/>
      <c r="J230" s="390"/>
      <c r="K230" s="388" t="s">
        <v>2563</v>
      </c>
    </row>
    <row r="231" spans="1:11" hidden="1" x14ac:dyDescent="0.25">
      <c r="A231" s="389">
        <v>44027</v>
      </c>
      <c r="B231" s="380">
        <v>0.625</v>
      </c>
      <c r="C231" s="380">
        <v>0.64583333333333337</v>
      </c>
      <c r="D231" s="385">
        <f t="shared" si="7"/>
        <v>30.000000000000053</v>
      </c>
      <c r="E231" s="388" t="s">
        <v>3304</v>
      </c>
      <c r="F231" s="385"/>
      <c r="G231" s="388" t="s">
        <v>1599</v>
      </c>
      <c r="H231" s="390" t="s">
        <v>484</v>
      </c>
      <c r="I231" s="390" t="s">
        <v>492</v>
      </c>
      <c r="J231" s="390" t="s">
        <v>481</v>
      </c>
    </row>
    <row r="232" spans="1:11" hidden="1" x14ac:dyDescent="0.25">
      <c r="A232" s="389">
        <v>44027</v>
      </c>
      <c r="B232" s="380">
        <v>0.38194444444444442</v>
      </c>
      <c r="C232" s="380">
        <v>0.47916666666666669</v>
      </c>
      <c r="D232" s="385">
        <f t="shared" ref="D232:D240" si="8">(IF(C232&gt;B232, C232-B232, 1-B232+C232))*24*60</f>
        <v>140.00000000000006</v>
      </c>
      <c r="E232" s="388" t="s">
        <v>3305</v>
      </c>
      <c r="F232" s="385"/>
      <c r="G232" s="388" t="s">
        <v>941</v>
      </c>
      <c r="H232" s="390" t="s">
        <v>498</v>
      </c>
      <c r="I232" s="390" t="s">
        <v>641</v>
      </c>
      <c r="J232" s="390" t="s">
        <v>481</v>
      </c>
    </row>
    <row r="233" spans="1:11" hidden="1" x14ac:dyDescent="0.25">
      <c r="A233" s="389">
        <v>44027</v>
      </c>
      <c r="B233" s="380">
        <v>0.54166666666666663</v>
      </c>
      <c r="C233" s="380">
        <v>0.55555555555555558</v>
      </c>
      <c r="D233" s="385">
        <f t="shared" si="8"/>
        <v>20.000000000000089</v>
      </c>
      <c r="E233" s="388" t="s">
        <v>3306</v>
      </c>
      <c r="F233" s="385"/>
      <c r="G233" s="388" t="s">
        <v>941</v>
      </c>
      <c r="H233" s="390" t="s">
        <v>498</v>
      </c>
      <c r="I233" s="390" t="s">
        <v>498</v>
      </c>
      <c r="J233" s="390" t="s">
        <v>481</v>
      </c>
    </row>
    <row r="234" spans="1:11" hidden="1" x14ac:dyDescent="0.25">
      <c r="A234" s="389">
        <v>44027</v>
      </c>
      <c r="B234" s="380">
        <v>0.61111111111111105</v>
      </c>
      <c r="C234" s="380">
        <v>0.63541666666666663</v>
      </c>
      <c r="D234" s="385">
        <f t="shared" si="8"/>
        <v>35.000000000000036</v>
      </c>
      <c r="E234" s="388" t="s">
        <v>3307</v>
      </c>
      <c r="F234" s="385">
        <v>1</v>
      </c>
      <c r="G234" s="388" t="s">
        <v>941</v>
      </c>
      <c r="H234" s="390" t="s">
        <v>498</v>
      </c>
      <c r="I234" s="390" t="s">
        <v>498</v>
      </c>
      <c r="J234" s="390" t="s">
        <v>481</v>
      </c>
    </row>
    <row r="235" spans="1:11" hidden="1" x14ac:dyDescent="0.25">
      <c r="A235" s="389">
        <v>44027</v>
      </c>
      <c r="B235" s="380">
        <v>0.66666666666666663</v>
      </c>
      <c r="C235" s="380">
        <v>0.68055555555555547</v>
      </c>
      <c r="D235" s="385">
        <f t="shared" si="8"/>
        <v>19.999999999999929</v>
      </c>
      <c r="E235" s="388" t="s">
        <v>3308</v>
      </c>
      <c r="F235" s="385">
        <v>1</v>
      </c>
      <c r="G235" s="388" t="s">
        <v>686</v>
      </c>
      <c r="H235" s="390" t="s">
        <v>498</v>
      </c>
      <c r="I235" s="390" t="s">
        <v>541</v>
      </c>
      <c r="J235" s="390" t="s">
        <v>481</v>
      </c>
    </row>
    <row r="236" spans="1:11" hidden="1" x14ac:dyDescent="0.25">
      <c r="A236" s="389">
        <v>44027</v>
      </c>
      <c r="B236" s="380">
        <v>0.9375</v>
      </c>
      <c r="C236" s="380">
        <v>0.95833333333333337</v>
      </c>
      <c r="D236" s="385">
        <f t="shared" si="8"/>
        <v>30.000000000000053</v>
      </c>
      <c r="E236" s="388" t="s">
        <v>3309</v>
      </c>
      <c r="F236" s="385">
        <v>1</v>
      </c>
      <c r="G236" s="388" t="s">
        <v>3240</v>
      </c>
      <c r="H236" s="390" t="s">
        <v>498</v>
      </c>
      <c r="I236" s="390" t="s">
        <v>498</v>
      </c>
      <c r="J236" s="390" t="s">
        <v>481</v>
      </c>
    </row>
    <row r="237" spans="1:11" hidden="1" x14ac:dyDescent="0.25">
      <c r="A237" s="389">
        <v>44027</v>
      </c>
      <c r="B237" s="380">
        <v>0.1875</v>
      </c>
      <c r="C237" s="380">
        <v>0.19791666666666666</v>
      </c>
      <c r="D237" s="385">
        <f t="shared" si="8"/>
        <v>14.999999999999986</v>
      </c>
      <c r="E237" s="388" t="s">
        <v>3310</v>
      </c>
      <c r="F237" s="385">
        <v>1</v>
      </c>
      <c r="G237" s="388" t="s">
        <v>3240</v>
      </c>
      <c r="H237" s="390" t="s">
        <v>498</v>
      </c>
      <c r="I237" s="390" t="s">
        <v>498</v>
      </c>
      <c r="J237" s="390" t="s">
        <v>481</v>
      </c>
    </row>
    <row r="238" spans="1:11" hidden="1" x14ac:dyDescent="0.25">
      <c r="A238" s="389">
        <v>44027</v>
      </c>
      <c r="B238" s="380">
        <v>0.95833333333333337</v>
      </c>
      <c r="C238" s="380">
        <v>2.0833333333333332E-2</v>
      </c>
      <c r="D238" s="385">
        <f t="shared" si="8"/>
        <v>89.999999999999943</v>
      </c>
      <c r="E238" s="388" t="s">
        <v>3311</v>
      </c>
      <c r="F238" s="385"/>
      <c r="G238" s="388" t="s">
        <v>3240</v>
      </c>
      <c r="H238" s="390"/>
      <c r="I238" s="390"/>
      <c r="J238" s="390" t="s">
        <v>481</v>
      </c>
    </row>
    <row r="239" spans="1:11" hidden="1" x14ac:dyDescent="0.25">
      <c r="A239" s="389">
        <v>44027</v>
      </c>
      <c r="B239" s="380">
        <v>4.1666666666666664E-2</v>
      </c>
      <c r="C239" s="380">
        <v>6.25E-2</v>
      </c>
      <c r="D239" s="385">
        <f t="shared" si="8"/>
        <v>30</v>
      </c>
      <c r="E239" s="388" t="s">
        <v>3312</v>
      </c>
      <c r="F239" s="385"/>
      <c r="G239" s="388" t="s">
        <v>3240</v>
      </c>
      <c r="H239" s="390" t="s">
        <v>495</v>
      </c>
      <c r="I239" s="390" t="s">
        <v>492</v>
      </c>
      <c r="J239" s="390" t="s">
        <v>481</v>
      </c>
    </row>
    <row r="240" spans="1:11" hidden="1" x14ac:dyDescent="0.25">
      <c r="A240" s="389">
        <v>44027</v>
      </c>
      <c r="B240" s="380">
        <v>9.375E-2</v>
      </c>
      <c r="C240" s="380">
        <v>0.10416666666666667</v>
      </c>
      <c r="D240" s="385">
        <f t="shared" si="8"/>
        <v>15.000000000000007</v>
      </c>
      <c r="E240" s="388" t="s">
        <v>3313</v>
      </c>
      <c r="F240" s="385"/>
      <c r="G240" s="388" t="s">
        <v>3240</v>
      </c>
      <c r="H240" s="390" t="s">
        <v>484</v>
      </c>
      <c r="I240" s="390" t="s">
        <v>480</v>
      </c>
      <c r="J240" s="390" t="s">
        <v>481</v>
      </c>
    </row>
    <row r="241" spans="1:11" hidden="1" x14ac:dyDescent="0.25">
      <c r="A241" s="389">
        <v>44028</v>
      </c>
      <c r="B241" s="380">
        <v>0.375</v>
      </c>
      <c r="C241" s="380">
        <v>0.5625</v>
      </c>
      <c r="D241" s="385">
        <f t="shared" si="7"/>
        <v>270</v>
      </c>
      <c r="E241" s="388" t="s">
        <v>3314</v>
      </c>
      <c r="F241" s="385"/>
      <c r="G241" s="388" t="s">
        <v>3315</v>
      </c>
      <c r="H241" s="390" t="s">
        <v>479</v>
      </c>
      <c r="I241" s="390" t="s">
        <v>492</v>
      </c>
      <c r="J241" s="390" t="s">
        <v>499</v>
      </c>
      <c r="K241" s="388" t="s">
        <v>1022</v>
      </c>
    </row>
    <row r="242" spans="1:11" hidden="1" x14ac:dyDescent="0.25">
      <c r="A242" s="389">
        <v>44028</v>
      </c>
      <c r="B242" s="380">
        <v>0.4375</v>
      </c>
      <c r="C242" s="380">
        <v>0.46875</v>
      </c>
      <c r="D242" s="385">
        <f t="shared" si="7"/>
        <v>45</v>
      </c>
      <c r="E242" s="388" t="s">
        <v>3316</v>
      </c>
      <c r="F242" s="385">
        <v>1</v>
      </c>
      <c r="G242" s="388" t="s">
        <v>740</v>
      </c>
      <c r="H242" s="390" t="s">
        <v>556</v>
      </c>
      <c r="I242" s="390" t="s">
        <v>489</v>
      </c>
      <c r="J242" s="390" t="s">
        <v>481</v>
      </c>
    </row>
    <row r="243" spans="1:11" hidden="1" x14ac:dyDescent="0.25">
      <c r="A243" s="389">
        <v>44028</v>
      </c>
      <c r="B243" s="380">
        <v>0.27083333333333331</v>
      </c>
      <c r="C243" s="380">
        <v>0.6875</v>
      </c>
      <c r="D243" s="385">
        <f t="shared" si="7"/>
        <v>600</v>
      </c>
      <c r="E243" s="388" t="s">
        <v>3303</v>
      </c>
      <c r="F243" s="385"/>
      <c r="G243" s="388" t="s">
        <v>1037</v>
      </c>
      <c r="H243" s="390"/>
      <c r="I243" s="390"/>
      <c r="J243" s="390"/>
      <c r="K243" s="388" t="s">
        <v>2563</v>
      </c>
    </row>
    <row r="244" spans="1:11" hidden="1" x14ac:dyDescent="0.25">
      <c r="A244" s="389">
        <v>44028</v>
      </c>
      <c r="B244" s="380">
        <v>0.35416666666666669</v>
      </c>
      <c r="C244" s="380">
        <v>0.4375</v>
      </c>
      <c r="D244" s="385">
        <f t="shared" ref="D244:D258" si="9">(IF(C244&gt;B244, C244-B244, 1-B244+C244))*24*60</f>
        <v>119.99999999999997</v>
      </c>
      <c r="E244" s="388" t="s">
        <v>3317</v>
      </c>
      <c r="F244" s="385"/>
      <c r="G244" s="388" t="s">
        <v>941</v>
      </c>
      <c r="H244" s="390" t="s">
        <v>507</v>
      </c>
      <c r="I244" s="390" t="s">
        <v>633</v>
      </c>
      <c r="J244" s="390" t="s">
        <v>481</v>
      </c>
    </row>
    <row r="245" spans="1:11" hidden="1" x14ac:dyDescent="0.25">
      <c r="A245" s="389">
        <v>44028</v>
      </c>
      <c r="B245" s="380">
        <v>0.44444444444444442</v>
      </c>
      <c r="C245" s="380">
        <v>0.54166666666666663</v>
      </c>
      <c r="D245" s="385">
        <f t="shared" si="9"/>
        <v>139.99999999999997</v>
      </c>
      <c r="E245" s="388" t="s">
        <v>3318</v>
      </c>
      <c r="F245" s="385"/>
      <c r="G245" s="388" t="s">
        <v>941</v>
      </c>
      <c r="H245" s="390" t="s">
        <v>498</v>
      </c>
      <c r="I245" s="390" t="s">
        <v>568</v>
      </c>
      <c r="J245" s="390" t="s">
        <v>481</v>
      </c>
    </row>
    <row r="246" spans="1:11" hidden="1" x14ac:dyDescent="0.25">
      <c r="A246" s="389">
        <v>44028</v>
      </c>
      <c r="B246" s="380">
        <v>0.54166666666666663</v>
      </c>
      <c r="C246" s="380">
        <v>0.55902777777777779</v>
      </c>
      <c r="D246" s="385">
        <f t="shared" si="9"/>
        <v>25.000000000000071</v>
      </c>
      <c r="E246" s="388" t="s">
        <v>3319</v>
      </c>
      <c r="F246" s="385"/>
      <c r="G246" s="388" t="s">
        <v>941</v>
      </c>
      <c r="H246" s="390" t="s">
        <v>498</v>
      </c>
      <c r="I246" s="390" t="s">
        <v>541</v>
      </c>
      <c r="J246" s="390" t="s">
        <v>481</v>
      </c>
    </row>
    <row r="247" spans="1:11" hidden="1" x14ac:dyDescent="0.25">
      <c r="A247" s="389">
        <v>44028</v>
      </c>
      <c r="B247" s="380">
        <v>0.5625</v>
      </c>
      <c r="C247" s="380">
        <v>0.58333333333333337</v>
      </c>
      <c r="D247" s="385">
        <f t="shared" si="9"/>
        <v>30.000000000000053</v>
      </c>
      <c r="E247" s="388" t="s">
        <v>3320</v>
      </c>
      <c r="F247" s="385"/>
      <c r="G247" s="388" t="s">
        <v>941</v>
      </c>
      <c r="H247" s="390" t="s">
        <v>498</v>
      </c>
      <c r="I247" s="390" t="s">
        <v>568</v>
      </c>
      <c r="J247" s="390" t="s">
        <v>481</v>
      </c>
    </row>
    <row r="248" spans="1:11" hidden="1" x14ac:dyDescent="0.25">
      <c r="A248" s="389">
        <v>44028</v>
      </c>
      <c r="B248" s="380">
        <v>0.27083333333333331</v>
      </c>
      <c r="C248" s="380">
        <v>0.33333333333333331</v>
      </c>
      <c r="D248" s="385">
        <f t="shared" si="9"/>
        <v>90</v>
      </c>
      <c r="E248" s="388" t="s">
        <v>3321</v>
      </c>
      <c r="F248" s="385"/>
      <c r="G248" s="388" t="s">
        <v>941</v>
      </c>
      <c r="H248" s="390" t="s">
        <v>507</v>
      </c>
      <c r="I248" s="390" t="s">
        <v>527</v>
      </c>
      <c r="J248" s="390" t="s">
        <v>499</v>
      </c>
    </row>
    <row r="249" spans="1:11" hidden="1" x14ac:dyDescent="0.25">
      <c r="A249" s="389">
        <v>44028</v>
      </c>
      <c r="B249" s="380">
        <v>0.60416666666666663</v>
      </c>
      <c r="C249" s="380">
        <v>0.625</v>
      </c>
      <c r="D249" s="385">
        <f t="shared" si="9"/>
        <v>30.000000000000053</v>
      </c>
      <c r="E249" s="388" t="s">
        <v>3322</v>
      </c>
      <c r="F249" s="385"/>
      <c r="G249" s="388" t="s">
        <v>686</v>
      </c>
      <c r="H249" s="390" t="s">
        <v>507</v>
      </c>
      <c r="I249" s="390" t="s">
        <v>527</v>
      </c>
      <c r="J249" s="390" t="s">
        <v>499</v>
      </c>
    </row>
    <row r="250" spans="1:11" hidden="1" x14ac:dyDescent="0.25">
      <c r="A250" s="389">
        <v>44028</v>
      </c>
      <c r="B250" s="380">
        <v>0.63194444444444442</v>
      </c>
      <c r="C250" s="380">
        <v>0.68055555555555547</v>
      </c>
      <c r="D250" s="385">
        <f t="shared" si="9"/>
        <v>69.999999999999915</v>
      </c>
      <c r="E250" s="388" t="s">
        <v>3323</v>
      </c>
      <c r="F250" s="385"/>
      <c r="G250" s="388" t="s">
        <v>686</v>
      </c>
      <c r="H250" s="390" t="s">
        <v>498</v>
      </c>
      <c r="I250" s="390" t="s">
        <v>498</v>
      </c>
      <c r="J250" s="390" t="s">
        <v>499</v>
      </c>
    </row>
    <row r="251" spans="1:11" hidden="1" x14ac:dyDescent="0.25">
      <c r="A251" s="389">
        <v>44028</v>
      </c>
      <c r="B251" s="380">
        <v>0.6875</v>
      </c>
      <c r="C251" s="380">
        <v>0.72916666666666663</v>
      </c>
      <c r="D251" s="385">
        <f t="shared" si="9"/>
        <v>59.999999999999943</v>
      </c>
      <c r="E251" s="388" t="s">
        <v>3324</v>
      </c>
      <c r="F251" s="385"/>
      <c r="G251" s="388" t="s">
        <v>686</v>
      </c>
      <c r="H251" s="390" t="s">
        <v>498</v>
      </c>
      <c r="I251" s="390" t="s">
        <v>498</v>
      </c>
      <c r="J251" s="390" t="s">
        <v>499</v>
      </c>
    </row>
    <row r="252" spans="1:11" hidden="1" x14ac:dyDescent="0.25">
      <c r="A252" s="389">
        <v>44028</v>
      </c>
      <c r="B252" s="380">
        <v>0.76041666666666663</v>
      </c>
      <c r="C252" s="380">
        <v>0.79166666666666663</v>
      </c>
      <c r="D252" s="385">
        <f t="shared" si="9"/>
        <v>45</v>
      </c>
      <c r="E252" s="388" t="s">
        <v>3325</v>
      </c>
      <c r="F252" s="385"/>
      <c r="G252" s="388" t="s">
        <v>3240</v>
      </c>
      <c r="H252" s="390" t="s">
        <v>498</v>
      </c>
      <c r="I252" s="390" t="s">
        <v>568</v>
      </c>
      <c r="J252" s="390" t="s">
        <v>481</v>
      </c>
    </row>
    <row r="253" spans="1:11" hidden="1" x14ac:dyDescent="0.25">
      <c r="A253" s="389">
        <v>44028</v>
      </c>
      <c r="B253" s="380">
        <v>0.83333333333333337</v>
      </c>
      <c r="C253" s="380">
        <v>0.84722222222222221</v>
      </c>
      <c r="D253" s="385">
        <f t="shared" si="9"/>
        <v>19.999999999999929</v>
      </c>
      <c r="E253" s="388" t="s">
        <v>785</v>
      </c>
      <c r="F253" s="385">
        <v>1</v>
      </c>
      <c r="G253" s="388" t="s">
        <v>3240</v>
      </c>
      <c r="H253" s="390" t="s">
        <v>556</v>
      </c>
      <c r="I253" s="390" t="s">
        <v>492</v>
      </c>
      <c r="J253" s="390" t="s">
        <v>481</v>
      </c>
    </row>
    <row r="254" spans="1:11" hidden="1" x14ac:dyDescent="0.25">
      <c r="A254" s="389">
        <v>44028</v>
      </c>
      <c r="B254" s="380">
        <v>0.88541666666666663</v>
      </c>
      <c r="C254" s="380">
        <v>0.89583333333333337</v>
      </c>
      <c r="D254" s="385">
        <f t="shared" si="9"/>
        <v>15.000000000000107</v>
      </c>
      <c r="E254" s="388" t="s">
        <v>3326</v>
      </c>
      <c r="F254" s="385">
        <v>1</v>
      </c>
      <c r="G254" s="388" t="s">
        <v>3240</v>
      </c>
      <c r="H254" s="390" t="s">
        <v>484</v>
      </c>
      <c r="I254" s="390" t="s">
        <v>492</v>
      </c>
      <c r="J254" s="390" t="s">
        <v>481</v>
      </c>
    </row>
    <row r="255" spans="1:11" hidden="1" x14ac:dyDescent="0.25">
      <c r="A255" s="389">
        <v>44028</v>
      </c>
      <c r="B255" s="380">
        <v>0.83333333333333337</v>
      </c>
      <c r="C255" s="380">
        <v>0.90277777777777779</v>
      </c>
      <c r="D255" s="385">
        <f t="shared" si="9"/>
        <v>99.999999999999972</v>
      </c>
      <c r="E255" s="388" t="s">
        <v>3327</v>
      </c>
      <c r="F255" s="385">
        <v>1</v>
      </c>
      <c r="G255" s="388" t="s">
        <v>3240</v>
      </c>
      <c r="H255" s="390" t="s">
        <v>556</v>
      </c>
      <c r="I255" s="390" t="s">
        <v>492</v>
      </c>
      <c r="J255" s="390" t="s">
        <v>481</v>
      </c>
    </row>
    <row r="256" spans="1:11" hidden="1" x14ac:dyDescent="0.25">
      <c r="A256" s="389">
        <v>44028</v>
      </c>
      <c r="B256" s="380">
        <v>0.76041666666666663</v>
      </c>
      <c r="C256" s="380">
        <v>0.91666666666666663</v>
      </c>
      <c r="D256" s="385">
        <f t="shared" si="9"/>
        <v>225</v>
      </c>
      <c r="E256" s="388" t="s">
        <v>3328</v>
      </c>
      <c r="F256" s="385">
        <v>1</v>
      </c>
      <c r="G256" s="388" t="s">
        <v>3240</v>
      </c>
      <c r="H256" s="390" t="s">
        <v>498</v>
      </c>
      <c r="I256" s="390" t="s">
        <v>498</v>
      </c>
      <c r="J256" s="390" t="s">
        <v>481</v>
      </c>
    </row>
    <row r="257" spans="1:10" hidden="1" x14ac:dyDescent="0.25">
      <c r="A257" s="389">
        <v>44028</v>
      </c>
      <c r="B257" s="380">
        <v>0.95833333333333337</v>
      </c>
      <c r="C257" s="380">
        <v>0.125</v>
      </c>
      <c r="D257" s="385">
        <f t="shared" si="9"/>
        <v>239.99999999999994</v>
      </c>
      <c r="E257" s="388" t="s">
        <v>3329</v>
      </c>
      <c r="F257" s="385">
        <v>1</v>
      </c>
      <c r="G257" s="388" t="s">
        <v>3240</v>
      </c>
      <c r="H257" s="390" t="s">
        <v>498</v>
      </c>
      <c r="I257" s="390" t="s">
        <v>498</v>
      </c>
      <c r="J257" s="390" t="s">
        <v>481</v>
      </c>
    </row>
    <row r="258" spans="1:10" hidden="1" x14ac:dyDescent="0.25">
      <c r="A258" s="389">
        <v>44028</v>
      </c>
      <c r="B258" s="380">
        <v>0.85416666666666663</v>
      </c>
      <c r="C258" s="380">
        <v>0.86805555555555547</v>
      </c>
      <c r="D258" s="385">
        <f t="shared" si="9"/>
        <v>19.999999999999929</v>
      </c>
      <c r="E258" s="388" t="s">
        <v>3330</v>
      </c>
      <c r="F258" s="385">
        <v>1</v>
      </c>
      <c r="G258" s="388" t="s">
        <v>3240</v>
      </c>
      <c r="H258" s="390" t="s">
        <v>484</v>
      </c>
      <c r="I258" s="390" t="s">
        <v>492</v>
      </c>
      <c r="J258" s="390" t="s">
        <v>481</v>
      </c>
    </row>
    <row r="259" spans="1:10" hidden="1" x14ac:dyDescent="0.25">
      <c r="A259" s="389">
        <v>44029</v>
      </c>
      <c r="B259" s="380">
        <v>0.27083333333333331</v>
      </c>
      <c r="C259" s="380">
        <v>0.41666666666666669</v>
      </c>
      <c r="D259" s="385">
        <f t="shared" si="7"/>
        <v>210.00000000000006</v>
      </c>
      <c r="E259" s="388" t="s">
        <v>3331</v>
      </c>
      <c r="F259" s="385"/>
      <c r="G259" s="388" t="s">
        <v>841</v>
      </c>
      <c r="H259" s="390" t="s">
        <v>484</v>
      </c>
      <c r="I259" s="390" t="s">
        <v>489</v>
      </c>
      <c r="J259" s="390" t="s">
        <v>481</v>
      </c>
    </row>
    <row r="260" spans="1:10" hidden="1" x14ac:dyDescent="0.25">
      <c r="A260" s="389">
        <v>44029</v>
      </c>
      <c r="B260" s="380">
        <v>0.41666666666666669</v>
      </c>
      <c r="C260" s="380">
        <v>0.5625</v>
      </c>
      <c r="D260" s="385">
        <f t="shared" si="7"/>
        <v>209.99999999999997</v>
      </c>
      <c r="E260" s="388" t="s">
        <v>3332</v>
      </c>
      <c r="F260" s="385"/>
      <c r="G260" s="388" t="s">
        <v>841</v>
      </c>
      <c r="H260" s="390" t="s">
        <v>479</v>
      </c>
      <c r="I260" s="390" t="s">
        <v>489</v>
      </c>
      <c r="J260" s="390" t="s">
        <v>481</v>
      </c>
    </row>
    <row r="261" spans="1:10" hidden="1" x14ac:dyDescent="0.25">
      <c r="A261" s="389">
        <v>44029</v>
      </c>
      <c r="B261" s="380">
        <v>0.27083333333333331</v>
      </c>
      <c r="C261" s="380">
        <v>0.375</v>
      </c>
      <c r="D261" s="385">
        <f t="shared" si="7"/>
        <v>150.00000000000003</v>
      </c>
      <c r="E261" s="388" t="s">
        <v>3333</v>
      </c>
      <c r="F261" s="385"/>
      <c r="G261" s="388" t="s">
        <v>886</v>
      </c>
      <c r="H261" s="390"/>
      <c r="I261" s="390"/>
      <c r="J261" s="390"/>
    </row>
    <row r="262" spans="1:10" hidden="1" x14ac:dyDescent="0.25">
      <c r="A262" s="389">
        <v>44029</v>
      </c>
      <c r="B262" s="380">
        <v>0.27083333333333331</v>
      </c>
      <c r="C262" s="380">
        <v>0.41666666666666669</v>
      </c>
      <c r="D262" s="385">
        <f t="shared" si="7"/>
        <v>210.00000000000006</v>
      </c>
      <c r="E262" s="388" t="s">
        <v>3334</v>
      </c>
      <c r="F262" s="385"/>
      <c r="G262" s="388" t="s">
        <v>3335</v>
      </c>
      <c r="H262" s="390" t="s">
        <v>513</v>
      </c>
      <c r="I262" s="390" t="s">
        <v>514</v>
      </c>
      <c r="J262" s="390" t="s">
        <v>499</v>
      </c>
    </row>
    <row r="263" spans="1:10" hidden="1" x14ac:dyDescent="0.25">
      <c r="A263" s="389">
        <v>44029</v>
      </c>
      <c r="B263" s="380">
        <v>0.41666666666666669</v>
      </c>
      <c r="C263" s="380">
        <v>0.5625</v>
      </c>
      <c r="D263" s="385">
        <f t="shared" si="7"/>
        <v>209.99999999999997</v>
      </c>
      <c r="E263" s="388" t="s">
        <v>3336</v>
      </c>
      <c r="F263" s="385"/>
      <c r="G263" s="388" t="s">
        <v>3337</v>
      </c>
      <c r="H263" s="390" t="s">
        <v>513</v>
      </c>
      <c r="I263" s="390" t="s">
        <v>550</v>
      </c>
      <c r="J263" s="390" t="s">
        <v>499</v>
      </c>
    </row>
    <row r="264" spans="1:10" hidden="1" x14ac:dyDescent="0.25">
      <c r="A264" s="389">
        <v>44029</v>
      </c>
      <c r="B264" s="380">
        <v>0.59375</v>
      </c>
      <c r="C264" s="380">
        <v>0.70833333333333337</v>
      </c>
      <c r="D264" s="385">
        <f t="shared" si="7"/>
        <v>165.00000000000006</v>
      </c>
      <c r="E264" s="388" t="s">
        <v>842</v>
      </c>
      <c r="F264" s="385"/>
      <c r="G264" s="388" t="s">
        <v>3338</v>
      </c>
      <c r="H264" s="390" t="s">
        <v>513</v>
      </c>
      <c r="I264" s="390" t="s">
        <v>514</v>
      </c>
      <c r="J264" s="390" t="s">
        <v>499</v>
      </c>
    </row>
    <row r="265" spans="1:10" hidden="1" x14ac:dyDescent="0.25">
      <c r="A265" s="389">
        <v>44029</v>
      </c>
      <c r="B265" s="380">
        <v>0.59375</v>
      </c>
      <c r="C265" s="380">
        <v>0.70833333333333337</v>
      </c>
      <c r="D265" s="385">
        <f t="shared" si="7"/>
        <v>165.00000000000006</v>
      </c>
      <c r="E265" s="388" t="s">
        <v>1145</v>
      </c>
      <c r="F265" s="385"/>
      <c r="G265" s="388" t="s">
        <v>3339</v>
      </c>
      <c r="H265" s="390" t="s">
        <v>513</v>
      </c>
      <c r="I265" s="390" t="s">
        <v>550</v>
      </c>
      <c r="J265" s="390" t="s">
        <v>499</v>
      </c>
    </row>
    <row r="266" spans="1:10" hidden="1" x14ac:dyDescent="0.25">
      <c r="A266" s="389">
        <v>44029</v>
      </c>
      <c r="B266" s="380">
        <v>0.45833333333333331</v>
      </c>
      <c r="C266" s="380">
        <v>0.60416666666666663</v>
      </c>
      <c r="D266" s="385">
        <f t="shared" ref="D266:D273" si="10">(IF(C266&gt;B266, C266-B266, 1-B266+C266))*24*60</f>
        <v>209.99999999999997</v>
      </c>
      <c r="E266" s="388" t="s">
        <v>3340</v>
      </c>
      <c r="F266" s="385"/>
      <c r="G266" s="388" t="s">
        <v>1916</v>
      </c>
      <c r="H266" s="390" t="s">
        <v>498</v>
      </c>
      <c r="I266" s="390" t="s">
        <v>498</v>
      </c>
      <c r="J266" s="390" t="s">
        <v>499</v>
      </c>
    </row>
    <row r="267" spans="1:10" s="387" customFormat="1" hidden="1" x14ac:dyDescent="0.25">
      <c r="A267" s="389">
        <v>44029</v>
      </c>
      <c r="B267" s="380">
        <v>0.4375</v>
      </c>
      <c r="C267" s="391">
        <v>0.45833333333333331</v>
      </c>
      <c r="D267" s="385">
        <f t="shared" si="10"/>
        <v>29.999999999999972</v>
      </c>
      <c r="E267" s="387" t="s">
        <v>3341</v>
      </c>
      <c r="F267" s="390">
        <v>1</v>
      </c>
      <c r="G267" s="388" t="s">
        <v>1916</v>
      </c>
      <c r="H267" s="390" t="s">
        <v>498</v>
      </c>
      <c r="I267" s="390" t="s">
        <v>498</v>
      </c>
      <c r="J267" s="390" t="s">
        <v>481</v>
      </c>
    </row>
    <row r="268" spans="1:10" s="387" customFormat="1" hidden="1" x14ac:dyDescent="0.25">
      <c r="A268" s="389">
        <v>44029</v>
      </c>
      <c r="B268" s="380">
        <v>0.39583333333333331</v>
      </c>
      <c r="C268" s="391">
        <v>0.42708333333333331</v>
      </c>
      <c r="D268" s="385">
        <f t="shared" si="10"/>
        <v>45</v>
      </c>
      <c r="E268" s="387" t="s">
        <v>3342</v>
      </c>
      <c r="F268" s="390"/>
      <c r="G268" s="388" t="s">
        <v>1916</v>
      </c>
      <c r="H268" s="390" t="s">
        <v>507</v>
      </c>
      <c r="I268" s="390" t="s">
        <v>633</v>
      </c>
      <c r="J268" s="390" t="s">
        <v>481</v>
      </c>
    </row>
    <row r="269" spans="1:10" s="387" customFormat="1" hidden="1" x14ac:dyDescent="0.25">
      <c r="A269" s="389">
        <v>44029</v>
      </c>
      <c r="B269" s="380">
        <v>0.35416666666666669</v>
      </c>
      <c r="C269" s="391">
        <v>0.39583333333333331</v>
      </c>
      <c r="D269" s="385">
        <f t="shared" si="10"/>
        <v>59.999999999999943</v>
      </c>
      <c r="E269" s="387" t="s">
        <v>3343</v>
      </c>
      <c r="F269" s="390">
        <v>1</v>
      </c>
      <c r="G269" s="388" t="s">
        <v>1916</v>
      </c>
      <c r="H269" s="390" t="s">
        <v>498</v>
      </c>
      <c r="I269" s="390" t="s">
        <v>541</v>
      </c>
      <c r="J269" s="390" t="s">
        <v>481</v>
      </c>
    </row>
    <row r="270" spans="1:10" s="387" customFormat="1" ht="30" hidden="1" x14ac:dyDescent="0.25">
      <c r="A270" s="389">
        <v>44029</v>
      </c>
      <c r="B270" s="380">
        <v>0.30208333333333331</v>
      </c>
      <c r="C270" s="391">
        <v>0.33333333333333331</v>
      </c>
      <c r="D270" s="385">
        <f t="shared" si="10"/>
        <v>45</v>
      </c>
      <c r="E270" s="387" t="s">
        <v>3344</v>
      </c>
      <c r="F270" s="390">
        <v>1</v>
      </c>
      <c r="G270" s="388" t="s">
        <v>1916</v>
      </c>
      <c r="H270" s="390" t="s">
        <v>498</v>
      </c>
      <c r="I270" s="390" t="s">
        <v>541</v>
      </c>
      <c r="J270" s="390" t="s">
        <v>481</v>
      </c>
    </row>
    <row r="271" spans="1:10" s="387" customFormat="1" hidden="1" x14ac:dyDescent="0.25">
      <c r="A271" s="392">
        <v>44029</v>
      </c>
      <c r="B271" s="380">
        <v>0.76041666666666663</v>
      </c>
      <c r="C271" s="391">
        <v>0.89583333333333337</v>
      </c>
      <c r="D271" s="385">
        <f t="shared" si="10"/>
        <v>195.00000000000011</v>
      </c>
      <c r="E271" s="387" t="s">
        <v>2119</v>
      </c>
      <c r="F271" s="390"/>
      <c r="G271" s="387" t="s">
        <v>2577</v>
      </c>
      <c r="H271" s="390" t="s">
        <v>513</v>
      </c>
      <c r="I271" s="390" t="s">
        <v>620</v>
      </c>
      <c r="J271" s="390" t="s">
        <v>499</v>
      </c>
    </row>
    <row r="272" spans="1:10" s="387" customFormat="1" hidden="1" x14ac:dyDescent="0.25">
      <c r="A272" s="392">
        <v>44029</v>
      </c>
      <c r="B272" s="380">
        <v>0.90625</v>
      </c>
      <c r="C272" s="391">
        <v>1.3888888888888888E-2</v>
      </c>
      <c r="D272" s="385">
        <f t="shared" si="10"/>
        <v>155</v>
      </c>
      <c r="E272" s="387" t="s">
        <v>1150</v>
      </c>
      <c r="F272" s="390"/>
      <c r="G272" s="387" t="s">
        <v>2577</v>
      </c>
      <c r="H272" s="390" t="s">
        <v>513</v>
      </c>
      <c r="I272" s="390" t="s">
        <v>582</v>
      </c>
      <c r="J272" s="390" t="s">
        <v>499</v>
      </c>
    </row>
    <row r="273" spans="1:11" s="387" customFormat="1" hidden="1" x14ac:dyDescent="0.25">
      <c r="A273" s="392">
        <v>44029</v>
      </c>
      <c r="B273" s="380">
        <v>2.0833333333333332E-2</v>
      </c>
      <c r="C273" s="391">
        <v>3.4722222222222224E-2</v>
      </c>
      <c r="D273" s="385">
        <f t="shared" si="10"/>
        <v>20.000000000000004</v>
      </c>
      <c r="E273" s="387" t="s">
        <v>3345</v>
      </c>
      <c r="F273" s="390">
        <v>1</v>
      </c>
      <c r="G273" s="387" t="s">
        <v>2577</v>
      </c>
      <c r="H273" s="390" t="s">
        <v>498</v>
      </c>
      <c r="I273" s="390" t="s">
        <v>541</v>
      </c>
      <c r="J273" s="390" t="s">
        <v>481</v>
      </c>
    </row>
    <row r="274" spans="1:11" hidden="1" x14ac:dyDescent="0.25">
      <c r="A274" s="389">
        <v>44030</v>
      </c>
      <c r="B274" s="380">
        <v>0.27083333333333331</v>
      </c>
      <c r="C274" s="380">
        <v>0.72916666666666663</v>
      </c>
      <c r="D274" s="385">
        <f t="shared" si="7"/>
        <v>660</v>
      </c>
      <c r="E274" s="388" t="s">
        <v>3346</v>
      </c>
      <c r="F274" s="385"/>
      <c r="G274" s="388" t="s">
        <v>1037</v>
      </c>
      <c r="H274" s="390"/>
      <c r="I274" s="390"/>
      <c r="J274" s="390"/>
      <c r="K274" s="388" t="s">
        <v>2563</v>
      </c>
    </row>
    <row r="275" spans="1:11" hidden="1" x14ac:dyDescent="0.25">
      <c r="A275" s="389">
        <v>44030</v>
      </c>
      <c r="B275" s="380">
        <v>0.35416666666666669</v>
      </c>
      <c r="C275" s="380">
        <v>0.54166666666666663</v>
      </c>
      <c r="D275" s="385">
        <f t="shared" si="7"/>
        <v>269.99999999999989</v>
      </c>
      <c r="E275" s="388" t="s">
        <v>3347</v>
      </c>
      <c r="F275" s="385">
        <v>1</v>
      </c>
      <c r="G275" s="388" t="s">
        <v>1375</v>
      </c>
      <c r="H275" s="390"/>
      <c r="I275" s="390"/>
      <c r="J275" s="390"/>
    </row>
    <row r="276" spans="1:11" hidden="1" x14ac:dyDescent="0.25">
      <c r="A276" s="389">
        <v>44030</v>
      </c>
      <c r="B276" s="380">
        <v>0.4375</v>
      </c>
      <c r="C276" s="380">
        <v>0.47916666666666669</v>
      </c>
      <c r="D276" s="385">
        <f t="shared" si="7"/>
        <v>60.000000000000028</v>
      </c>
      <c r="E276" s="388" t="s">
        <v>3348</v>
      </c>
      <c r="F276" s="385"/>
      <c r="G276" s="388" t="s">
        <v>803</v>
      </c>
      <c r="H276" s="390" t="s">
        <v>513</v>
      </c>
      <c r="I276" s="390" t="s">
        <v>582</v>
      </c>
      <c r="J276" s="390" t="s">
        <v>481</v>
      </c>
    </row>
    <row r="277" spans="1:11" hidden="1" x14ac:dyDescent="0.25">
      <c r="A277" s="389">
        <v>44030</v>
      </c>
      <c r="B277" s="380">
        <v>0.60416666666666663</v>
      </c>
      <c r="C277" s="380">
        <v>0.61458333333333337</v>
      </c>
      <c r="D277" s="385">
        <f t="shared" si="7"/>
        <v>15.000000000000107</v>
      </c>
      <c r="E277" s="388" t="s">
        <v>3349</v>
      </c>
      <c r="F277" s="385">
        <v>1</v>
      </c>
      <c r="G277" s="388" t="s">
        <v>518</v>
      </c>
      <c r="H277" s="390" t="s">
        <v>479</v>
      </c>
      <c r="I277" s="390" t="s">
        <v>492</v>
      </c>
      <c r="J277" s="390" t="s">
        <v>481</v>
      </c>
    </row>
    <row r="278" spans="1:11" hidden="1" x14ac:dyDescent="0.25">
      <c r="A278" s="389">
        <v>44030</v>
      </c>
      <c r="B278" s="380">
        <v>0.41666666666666669</v>
      </c>
      <c r="C278" s="380">
        <v>0.4375</v>
      </c>
      <c r="D278" s="385">
        <f t="shared" si="7"/>
        <v>29.999999999999972</v>
      </c>
      <c r="E278" s="388" t="s">
        <v>3350</v>
      </c>
      <c r="F278" s="385"/>
      <c r="G278" s="388" t="s">
        <v>740</v>
      </c>
      <c r="H278" s="390" t="s">
        <v>498</v>
      </c>
      <c r="I278" s="390" t="s">
        <v>498</v>
      </c>
      <c r="J278" s="390" t="s">
        <v>481</v>
      </c>
    </row>
    <row r="279" spans="1:11" hidden="1" x14ac:dyDescent="0.25">
      <c r="A279" s="389">
        <v>44030</v>
      </c>
      <c r="B279" s="380">
        <v>0.66666666666666663</v>
      </c>
      <c r="C279" s="380">
        <v>0.6875</v>
      </c>
      <c r="D279" s="385">
        <f t="shared" si="7"/>
        <v>30.000000000000053</v>
      </c>
      <c r="E279" s="388" t="s">
        <v>3351</v>
      </c>
      <c r="F279" s="385"/>
      <c r="G279" s="388" t="s">
        <v>516</v>
      </c>
      <c r="H279" s="390" t="s">
        <v>513</v>
      </c>
      <c r="I279" s="390" t="s">
        <v>519</v>
      </c>
      <c r="J279" s="390" t="s">
        <v>481</v>
      </c>
    </row>
    <row r="280" spans="1:11" hidden="1" x14ac:dyDescent="0.25">
      <c r="A280" s="389">
        <v>44030</v>
      </c>
      <c r="B280" s="380">
        <v>0.2673611111111111</v>
      </c>
      <c r="C280" s="380">
        <v>0.30208333333333331</v>
      </c>
      <c r="D280" s="385">
        <f t="shared" ref="D280:D288" si="11">(IF(C280&gt;B280, C280-B280, 1-B280+C280))*24*60</f>
        <v>49.999999999999986</v>
      </c>
      <c r="E280" s="388" t="s">
        <v>3352</v>
      </c>
      <c r="F280" s="385">
        <v>1</v>
      </c>
      <c r="G280" s="388" t="s">
        <v>1916</v>
      </c>
      <c r="H280" s="390" t="s">
        <v>498</v>
      </c>
      <c r="I280" s="390" t="s">
        <v>541</v>
      </c>
      <c r="J280" s="390" t="s">
        <v>481</v>
      </c>
    </row>
    <row r="281" spans="1:11" hidden="1" x14ac:dyDescent="0.25">
      <c r="A281" s="389">
        <v>44030</v>
      </c>
      <c r="B281" s="380">
        <v>0.30902777777777779</v>
      </c>
      <c r="C281" s="380">
        <v>0.33333333333333331</v>
      </c>
      <c r="D281" s="385">
        <f t="shared" si="11"/>
        <v>34.999999999999957</v>
      </c>
      <c r="E281" s="388" t="s">
        <v>3353</v>
      </c>
      <c r="F281" s="385">
        <v>1</v>
      </c>
      <c r="G281" s="388" t="s">
        <v>1916</v>
      </c>
      <c r="H281" s="390" t="s">
        <v>498</v>
      </c>
      <c r="I281" s="390" t="s">
        <v>541</v>
      </c>
      <c r="J281" s="390" t="s">
        <v>481</v>
      </c>
    </row>
    <row r="282" spans="1:11" hidden="1" x14ac:dyDescent="0.25">
      <c r="A282" s="389">
        <v>44030</v>
      </c>
      <c r="B282" s="380">
        <v>0.3611111111111111</v>
      </c>
      <c r="C282" s="380">
        <v>0.6875</v>
      </c>
      <c r="D282" s="385">
        <f t="shared" si="11"/>
        <v>470.00000000000006</v>
      </c>
      <c r="E282" s="388" t="s">
        <v>3354</v>
      </c>
      <c r="F282" s="385"/>
      <c r="G282" s="388" t="s">
        <v>3355</v>
      </c>
      <c r="H282" s="390" t="s">
        <v>498</v>
      </c>
      <c r="I282" s="390" t="s">
        <v>504</v>
      </c>
      <c r="J282" s="390" t="s">
        <v>499</v>
      </c>
    </row>
    <row r="283" spans="1:11" hidden="1" x14ac:dyDescent="0.25">
      <c r="A283" s="389">
        <v>44030</v>
      </c>
      <c r="B283" s="380">
        <v>0.45833333333333331</v>
      </c>
      <c r="C283" s="380">
        <v>0.5</v>
      </c>
      <c r="D283" s="385">
        <f t="shared" si="11"/>
        <v>60.000000000000028</v>
      </c>
      <c r="E283" s="388" t="s">
        <v>3356</v>
      </c>
      <c r="F283" s="385"/>
      <c r="G283" s="388" t="s">
        <v>1916</v>
      </c>
      <c r="H283" s="390" t="s">
        <v>498</v>
      </c>
      <c r="I283" s="390" t="s">
        <v>504</v>
      </c>
      <c r="J283" s="390" t="s">
        <v>499</v>
      </c>
    </row>
    <row r="284" spans="1:11" hidden="1" x14ac:dyDescent="0.25">
      <c r="A284" s="389">
        <v>44030</v>
      </c>
      <c r="B284" s="380">
        <v>0.5</v>
      </c>
      <c r="C284" s="380">
        <v>0.57638888888888895</v>
      </c>
      <c r="D284" s="385">
        <f t="shared" si="11"/>
        <v>110.00000000000009</v>
      </c>
      <c r="E284" s="388" t="s">
        <v>3357</v>
      </c>
      <c r="F284" s="385"/>
      <c r="G284" s="388" t="s">
        <v>1916</v>
      </c>
      <c r="H284" s="390" t="s">
        <v>498</v>
      </c>
      <c r="I284" s="390" t="s">
        <v>504</v>
      </c>
      <c r="J284" s="390" t="s">
        <v>481</v>
      </c>
    </row>
    <row r="285" spans="1:11" hidden="1" x14ac:dyDescent="0.25">
      <c r="A285" s="389">
        <v>44030</v>
      </c>
      <c r="B285" s="380">
        <v>0.36458333333333331</v>
      </c>
      <c r="C285" s="380">
        <v>0.72222222222222221</v>
      </c>
      <c r="D285" s="385">
        <f t="shared" si="11"/>
        <v>515</v>
      </c>
      <c r="E285" s="388" t="s">
        <v>3358</v>
      </c>
      <c r="F285" s="385"/>
      <c r="G285" s="388" t="s">
        <v>3355</v>
      </c>
      <c r="H285" s="390" t="s">
        <v>498</v>
      </c>
      <c r="I285" s="390" t="s">
        <v>2139</v>
      </c>
      <c r="J285" s="390" t="s">
        <v>481</v>
      </c>
      <c r="K285" s="388" t="s">
        <v>3359</v>
      </c>
    </row>
    <row r="286" spans="1:11" s="387" customFormat="1" hidden="1" x14ac:dyDescent="0.25">
      <c r="A286" s="392">
        <v>44030</v>
      </c>
      <c r="B286" s="380">
        <v>0.77083333333333337</v>
      </c>
      <c r="C286" s="391">
        <v>0.78125</v>
      </c>
      <c r="D286" s="385">
        <f t="shared" si="11"/>
        <v>14.999999999999947</v>
      </c>
      <c r="E286" s="387" t="s">
        <v>3360</v>
      </c>
      <c r="F286" s="390">
        <v>1</v>
      </c>
      <c r="G286" s="387" t="s">
        <v>2577</v>
      </c>
      <c r="H286" s="390" t="s">
        <v>513</v>
      </c>
      <c r="I286" s="390" t="s">
        <v>582</v>
      </c>
      <c r="J286" s="390" t="s">
        <v>481</v>
      </c>
    </row>
    <row r="287" spans="1:11" s="387" customFormat="1" hidden="1" x14ac:dyDescent="0.25">
      <c r="A287" s="392">
        <v>44030</v>
      </c>
      <c r="B287" s="380">
        <v>0.20138888888888887</v>
      </c>
      <c r="C287" s="391">
        <v>0.22916666666666666</v>
      </c>
      <c r="D287" s="385">
        <f t="shared" si="11"/>
        <v>40.000000000000014</v>
      </c>
      <c r="E287" s="387" t="s">
        <v>3361</v>
      </c>
      <c r="F287" s="390">
        <v>1</v>
      </c>
      <c r="G287" s="387" t="s">
        <v>2577</v>
      </c>
      <c r="H287" s="390" t="s">
        <v>498</v>
      </c>
      <c r="I287" s="390" t="s">
        <v>498</v>
      </c>
      <c r="J287" s="390" t="s">
        <v>481</v>
      </c>
    </row>
    <row r="288" spans="1:11" s="387" customFormat="1" hidden="1" x14ac:dyDescent="0.25">
      <c r="A288" s="392">
        <v>44030</v>
      </c>
      <c r="B288" s="380">
        <v>0.79166666666666663</v>
      </c>
      <c r="C288" s="391">
        <v>0.8125</v>
      </c>
      <c r="D288" s="385">
        <f t="shared" si="11"/>
        <v>30.000000000000053</v>
      </c>
      <c r="E288" s="387" t="s">
        <v>3362</v>
      </c>
      <c r="F288" s="390"/>
      <c r="G288" s="387" t="s">
        <v>2577</v>
      </c>
      <c r="H288" s="390" t="s">
        <v>484</v>
      </c>
      <c r="I288" s="390" t="s">
        <v>492</v>
      </c>
      <c r="J288" s="390" t="s">
        <v>481</v>
      </c>
    </row>
    <row r="289" spans="1:11" hidden="1" x14ac:dyDescent="0.25">
      <c r="A289" s="389">
        <v>44031</v>
      </c>
      <c r="B289" s="380">
        <v>0.35416666666666669</v>
      </c>
      <c r="C289" s="380">
        <v>0.375</v>
      </c>
      <c r="D289" s="385">
        <f t="shared" si="7"/>
        <v>29.999999999999972</v>
      </c>
      <c r="E289" s="388" t="s">
        <v>3363</v>
      </c>
      <c r="F289" s="385">
        <v>1</v>
      </c>
      <c r="G289" s="388" t="s">
        <v>1166</v>
      </c>
      <c r="H289" s="390" t="s">
        <v>484</v>
      </c>
      <c r="I289" s="390" t="s">
        <v>492</v>
      </c>
      <c r="J289" s="390" t="s">
        <v>481</v>
      </c>
    </row>
    <row r="290" spans="1:11" hidden="1" x14ac:dyDescent="0.25">
      <c r="A290" s="389">
        <v>44031</v>
      </c>
      <c r="B290" s="380">
        <v>0.36458333333333331</v>
      </c>
      <c r="C290" s="380">
        <v>0.375</v>
      </c>
      <c r="D290" s="385">
        <f t="shared" si="7"/>
        <v>15.000000000000027</v>
      </c>
      <c r="E290" s="388" t="s">
        <v>3364</v>
      </c>
      <c r="F290" s="385">
        <v>1</v>
      </c>
      <c r="G290" s="388" t="s">
        <v>1215</v>
      </c>
      <c r="H290" s="390" t="s">
        <v>484</v>
      </c>
      <c r="I290" s="390" t="s">
        <v>492</v>
      </c>
      <c r="J290" s="390" t="s">
        <v>481</v>
      </c>
    </row>
    <row r="291" spans="1:11" x14ac:dyDescent="0.25">
      <c r="A291" s="389">
        <v>44031</v>
      </c>
      <c r="B291" s="380">
        <v>0.39583333333333331</v>
      </c>
      <c r="C291" s="380">
        <v>0.44444444444444442</v>
      </c>
      <c r="D291" s="385">
        <f t="shared" si="7"/>
        <v>69.999999999999986</v>
      </c>
      <c r="E291" s="388" t="s">
        <v>3365</v>
      </c>
      <c r="F291" s="385"/>
      <c r="G291" s="388" t="s">
        <v>3366</v>
      </c>
      <c r="H291" s="390" t="s">
        <v>513</v>
      </c>
      <c r="I291" s="390" t="s">
        <v>514</v>
      </c>
      <c r="J291" s="390" t="s">
        <v>427</v>
      </c>
    </row>
    <row r="292" spans="1:11" hidden="1" x14ac:dyDescent="0.25">
      <c r="A292" s="389">
        <v>44031</v>
      </c>
      <c r="B292" s="380">
        <v>0.45833333333333331</v>
      </c>
      <c r="C292" s="380">
        <v>0.47222222222222227</v>
      </c>
      <c r="D292" s="385">
        <f t="shared" si="7"/>
        <v>20.000000000000089</v>
      </c>
      <c r="E292" s="388" t="s">
        <v>571</v>
      </c>
      <c r="F292" s="385">
        <v>1</v>
      </c>
      <c r="G292" s="388" t="s">
        <v>1258</v>
      </c>
      <c r="H292" s="390" t="s">
        <v>513</v>
      </c>
      <c r="I292" s="390" t="s">
        <v>550</v>
      </c>
      <c r="J292" s="390" t="s">
        <v>481</v>
      </c>
    </row>
    <row r="293" spans="1:11" hidden="1" x14ac:dyDescent="0.25">
      <c r="A293" s="389">
        <v>44031</v>
      </c>
      <c r="B293" s="380">
        <v>0.27083333333333331</v>
      </c>
      <c r="C293" s="380">
        <v>0.66666666666666663</v>
      </c>
      <c r="D293" s="385">
        <f t="shared" si="7"/>
        <v>570</v>
      </c>
      <c r="E293" s="388" t="s">
        <v>3303</v>
      </c>
      <c r="F293" s="385"/>
      <c r="G293" s="388" t="s">
        <v>486</v>
      </c>
      <c r="H293" s="390"/>
      <c r="I293" s="390"/>
      <c r="J293" s="390"/>
      <c r="K293" s="388" t="s">
        <v>2563</v>
      </c>
    </row>
    <row r="294" spans="1:11" hidden="1" x14ac:dyDescent="0.25">
      <c r="A294" s="389">
        <v>44031</v>
      </c>
      <c r="B294" s="380">
        <v>0.61805555555555558</v>
      </c>
      <c r="C294" s="380">
        <v>0.62847222222222221</v>
      </c>
      <c r="D294" s="385">
        <f t="shared" si="7"/>
        <v>14.999999999999947</v>
      </c>
      <c r="E294" s="388" t="s">
        <v>3212</v>
      </c>
      <c r="F294" s="385">
        <v>1</v>
      </c>
      <c r="G294" s="388" t="s">
        <v>1275</v>
      </c>
      <c r="H294" s="390" t="s">
        <v>513</v>
      </c>
      <c r="I294" s="390" t="s">
        <v>519</v>
      </c>
      <c r="J294" s="390" t="s">
        <v>481</v>
      </c>
    </row>
    <row r="295" spans="1:11" hidden="1" x14ac:dyDescent="0.25">
      <c r="A295" s="389">
        <v>44031</v>
      </c>
      <c r="B295" s="380">
        <v>0.35416666666666669</v>
      </c>
      <c r="C295" s="380">
        <v>0.70833333333333337</v>
      </c>
      <c r="D295" s="385">
        <f t="shared" ref="D295:D301" si="12">(IF(C295&gt;B295, C295-B295, 1-B295+C295))*24*60</f>
        <v>510</v>
      </c>
      <c r="E295" s="388" t="s">
        <v>3367</v>
      </c>
      <c r="F295" s="385"/>
      <c r="G295" s="388" t="s">
        <v>3355</v>
      </c>
      <c r="H295" s="390" t="s">
        <v>498</v>
      </c>
      <c r="I295" s="390" t="s">
        <v>504</v>
      </c>
      <c r="J295" s="390" t="s">
        <v>481</v>
      </c>
    </row>
    <row r="296" spans="1:11" hidden="1" x14ac:dyDescent="0.25">
      <c r="A296" s="389">
        <v>44031</v>
      </c>
      <c r="B296" s="380">
        <v>0.41666666666666669</v>
      </c>
      <c r="C296" s="380">
        <v>0.54166666666666663</v>
      </c>
      <c r="D296" s="385">
        <f t="shared" si="12"/>
        <v>179.99999999999991</v>
      </c>
      <c r="E296" s="388" t="s">
        <v>2048</v>
      </c>
      <c r="F296" s="385"/>
      <c r="G296" s="388" t="s">
        <v>3355</v>
      </c>
      <c r="H296" s="390" t="s">
        <v>498</v>
      </c>
      <c r="I296" s="390" t="s">
        <v>504</v>
      </c>
      <c r="J296" s="390" t="s">
        <v>499</v>
      </c>
    </row>
    <row r="297" spans="1:11" hidden="1" x14ac:dyDescent="0.25">
      <c r="A297" s="389">
        <v>44031</v>
      </c>
      <c r="B297" s="380">
        <v>0.54166666666666663</v>
      </c>
      <c r="C297" s="380">
        <v>0.64583333333333337</v>
      </c>
      <c r="D297" s="385">
        <f t="shared" si="12"/>
        <v>150.00000000000011</v>
      </c>
      <c r="E297" s="388" t="s">
        <v>3368</v>
      </c>
      <c r="F297" s="385"/>
      <c r="G297" s="388" t="s">
        <v>3355</v>
      </c>
      <c r="H297" s="390" t="s">
        <v>498</v>
      </c>
      <c r="I297" s="390" t="s">
        <v>504</v>
      </c>
      <c r="J297" s="390" t="s">
        <v>499</v>
      </c>
    </row>
    <row r="298" spans="1:11" hidden="1" x14ac:dyDescent="0.25">
      <c r="A298" s="389">
        <v>44031</v>
      </c>
      <c r="B298" s="380">
        <v>0.625</v>
      </c>
      <c r="C298" s="380">
        <v>0.70833333333333337</v>
      </c>
      <c r="D298" s="385">
        <f t="shared" si="12"/>
        <v>120.00000000000006</v>
      </c>
      <c r="E298" s="388" t="s">
        <v>2048</v>
      </c>
      <c r="F298" s="385"/>
      <c r="G298" s="388" t="s">
        <v>3355</v>
      </c>
      <c r="H298" s="390" t="s">
        <v>498</v>
      </c>
      <c r="I298" s="390" t="s">
        <v>504</v>
      </c>
      <c r="J298" s="390" t="s">
        <v>499</v>
      </c>
    </row>
    <row r="299" spans="1:11" s="387" customFormat="1" hidden="1" x14ac:dyDescent="0.25">
      <c r="A299" s="392">
        <v>44031</v>
      </c>
      <c r="B299" s="380">
        <v>0.79166666666666663</v>
      </c>
      <c r="C299" s="391">
        <v>0.80555555555555547</v>
      </c>
      <c r="D299" s="385">
        <f t="shared" si="12"/>
        <v>19.999999999999929</v>
      </c>
      <c r="E299" s="387" t="s">
        <v>3200</v>
      </c>
      <c r="F299" s="390">
        <v>1</v>
      </c>
      <c r="G299" s="387" t="s">
        <v>2577</v>
      </c>
      <c r="H299" s="390" t="s">
        <v>484</v>
      </c>
      <c r="I299" s="390" t="s">
        <v>492</v>
      </c>
      <c r="J299" s="390" t="s">
        <v>481</v>
      </c>
    </row>
    <row r="300" spans="1:11" s="387" customFormat="1" hidden="1" x14ac:dyDescent="0.25">
      <c r="A300" s="392">
        <v>44031</v>
      </c>
      <c r="B300" s="380">
        <v>0.90625</v>
      </c>
      <c r="C300" s="391">
        <v>0.92361111111111116</v>
      </c>
      <c r="D300" s="385">
        <f t="shared" si="12"/>
        <v>25.000000000000071</v>
      </c>
      <c r="E300" s="387" t="s">
        <v>3369</v>
      </c>
      <c r="F300" s="390"/>
      <c r="G300" s="387" t="s">
        <v>2577</v>
      </c>
      <c r="H300" s="390" t="s">
        <v>484</v>
      </c>
      <c r="I300" s="390" t="s">
        <v>492</v>
      </c>
      <c r="J300" s="390" t="s">
        <v>481</v>
      </c>
    </row>
    <row r="301" spans="1:11" s="387" customFormat="1" hidden="1" x14ac:dyDescent="0.25">
      <c r="A301" s="392">
        <v>44031</v>
      </c>
      <c r="B301" s="380">
        <v>6.25E-2</v>
      </c>
      <c r="C301" s="391">
        <v>7.6388888888888895E-2</v>
      </c>
      <c r="D301" s="385">
        <f t="shared" si="12"/>
        <v>20.000000000000007</v>
      </c>
      <c r="E301" s="387" t="s">
        <v>3370</v>
      </c>
      <c r="F301" s="390">
        <v>1</v>
      </c>
      <c r="G301" s="387" t="s">
        <v>2577</v>
      </c>
      <c r="H301" s="390" t="s">
        <v>513</v>
      </c>
      <c r="I301" s="390" t="s">
        <v>514</v>
      </c>
      <c r="J301" s="390" t="s">
        <v>481</v>
      </c>
    </row>
    <row r="302" spans="1:11" hidden="1" x14ac:dyDescent="0.25">
      <c r="A302" s="389">
        <v>44032</v>
      </c>
      <c r="B302" s="380">
        <v>0.2638888888888889</v>
      </c>
      <c r="C302" s="380">
        <v>0.29166666666666669</v>
      </c>
      <c r="D302" s="385">
        <f t="shared" ref="D302:D383" si="13">(IF(C302&gt;B302, C302-B302, 1-B302+C302))*24*60</f>
        <v>40.000000000000014</v>
      </c>
      <c r="E302" s="388" t="s">
        <v>3371</v>
      </c>
      <c r="F302" s="385"/>
      <c r="G302" s="388" t="s">
        <v>2318</v>
      </c>
      <c r="H302" s="390" t="s">
        <v>513</v>
      </c>
      <c r="I302" s="390" t="s">
        <v>514</v>
      </c>
      <c r="J302" s="390" t="s">
        <v>481</v>
      </c>
    </row>
    <row r="303" spans="1:11" hidden="1" x14ac:dyDescent="0.25">
      <c r="A303" s="389">
        <v>44032</v>
      </c>
      <c r="B303" s="380">
        <v>0.41666666666666669</v>
      </c>
      <c r="C303" s="380">
        <v>0.5625</v>
      </c>
      <c r="D303" s="385">
        <f t="shared" si="13"/>
        <v>209.99999999999997</v>
      </c>
      <c r="E303" s="388" t="s">
        <v>3372</v>
      </c>
      <c r="F303" s="385"/>
      <c r="G303" s="388" t="s">
        <v>3373</v>
      </c>
      <c r="H303" s="390" t="s">
        <v>479</v>
      </c>
      <c r="I303" s="390" t="s">
        <v>492</v>
      </c>
      <c r="J303" s="390" t="s">
        <v>481</v>
      </c>
    </row>
    <row r="304" spans="1:11" hidden="1" x14ac:dyDescent="0.25">
      <c r="A304" s="389">
        <v>44032</v>
      </c>
      <c r="B304" s="380">
        <v>0.29166666666666669</v>
      </c>
      <c r="C304" s="380">
        <v>0.5</v>
      </c>
      <c r="D304" s="385">
        <f t="shared" si="13"/>
        <v>300</v>
      </c>
      <c r="E304" s="388" t="s">
        <v>2665</v>
      </c>
      <c r="F304" s="385">
        <v>1</v>
      </c>
      <c r="G304" s="388" t="s">
        <v>486</v>
      </c>
      <c r="H304" s="390"/>
      <c r="I304" s="390"/>
      <c r="J304" s="390"/>
      <c r="K304" s="388" t="s">
        <v>2563</v>
      </c>
    </row>
    <row r="305" spans="1:11" hidden="1" x14ac:dyDescent="0.25">
      <c r="A305" s="389">
        <v>44032</v>
      </c>
      <c r="B305" s="380">
        <v>0.27083333333333331</v>
      </c>
      <c r="C305" s="380">
        <v>0.375</v>
      </c>
      <c r="D305" s="385">
        <f t="shared" si="13"/>
        <v>150.00000000000003</v>
      </c>
      <c r="E305" s="388" t="s">
        <v>3374</v>
      </c>
      <c r="F305" s="385"/>
      <c r="G305" s="388" t="s">
        <v>2359</v>
      </c>
      <c r="H305" s="390"/>
      <c r="I305" s="390"/>
      <c r="J305" s="390"/>
    </row>
    <row r="306" spans="1:11" hidden="1" x14ac:dyDescent="0.25">
      <c r="A306" s="389">
        <v>44032</v>
      </c>
      <c r="B306" s="380">
        <v>0.38194444444444442</v>
      </c>
      <c r="C306" s="380">
        <v>0.4375</v>
      </c>
      <c r="D306" s="385">
        <f t="shared" si="13"/>
        <v>80.000000000000028</v>
      </c>
      <c r="E306" s="388" t="s">
        <v>3375</v>
      </c>
      <c r="F306" s="385"/>
      <c r="G306" s="388" t="s">
        <v>2359</v>
      </c>
      <c r="H306" s="390" t="s">
        <v>556</v>
      </c>
      <c r="I306" s="390" t="s">
        <v>492</v>
      </c>
      <c r="J306" s="390" t="s">
        <v>481</v>
      </c>
    </row>
    <row r="307" spans="1:11" hidden="1" x14ac:dyDescent="0.25">
      <c r="A307" s="389">
        <v>44032</v>
      </c>
      <c r="B307" s="380">
        <v>0.41666666666666669</v>
      </c>
      <c r="C307" s="380">
        <v>0.54166666666666663</v>
      </c>
      <c r="D307" s="385">
        <f t="shared" si="13"/>
        <v>179.99999999999991</v>
      </c>
      <c r="E307" s="388" t="s">
        <v>3376</v>
      </c>
      <c r="F307" s="385">
        <v>1</v>
      </c>
      <c r="G307" s="388" t="s">
        <v>3377</v>
      </c>
      <c r="H307" s="390"/>
      <c r="I307" s="390"/>
      <c r="J307" s="390"/>
    </row>
    <row r="308" spans="1:11" s="387" customFormat="1" hidden="1" x14ac:dyDescent="0.25">
      <c r="A308" s="392">
        <v>44032</v>
      </c>
      <c r="B308" s="380">
        <v>0.38541666666666669</v>
      </c>
      <c r="C308" s="391">
        <v>0.40277777777777773</v>
      </c>
      <c r="D308" s="385">
        <f t="shared" si="13"/>
        <v>24.999999999999911</v>
      </c>
      <c r="E308" s="387" t="s">
        <v>3387</v>
      </c>
      <c r="F308" s="390">
        <v>1</v>
      </c>
      <c r="G308" s="387" t="s">
        <v>1916</v>
      </c>
      <c r="H308" s="390" t="s">
        <v>498</v>
      </c>
      <c r="I308" s="390" t="s">
        <v>498</v>
      </c>
      <c r="J308" s="390" t="s">
        <v>481</v>
      </c>
    </row>
    <row r="309" spans="1:11" s="387" customFormat="1" hidden="1" x14ac:dyDescent="0.25">
      <c r="A309" s="392">
        <v>44032</v>
      </c>
      <c r="B309" s="380">
        <v>0.46180555555555558</v>
      </c>
      <c r="C309" s="391">
        <v>0.47569444444444442</v>
      </c>
      <c r="D309" s="385">
        <f t="shared" si="13"/>
        <v>19.999999999999929</v>
      </c>
      <c r="E309" s="387" t="s">
        <v>3388</v>
      </c>
      <c r="F309" s="390">
        <v>1</v>
      </c>
      <c r="G309" s="387" t="s">
        <v>774</v>
      </c>
      <c r="H309" s="390" t="s">
        <v>498</v>
      </c>
      <c r="I309" s="390" t="s">
        <v>541</v>
      </c>
      <c r="J309" s="390" t="s">
        <v>481</v>
      </c>
    </row>
    <row r="310" spans="1:11" s="387" customFormat="1" hidden="1" x14ac:dyDescent="0.25">
      <c r="A310" s="392">
        <v>44032</v>
      </c>
      <c r="B310" s="380">
        <v>0.53472222222222221</v>
      </c>
      <c r="C310" s="391">
        <v>0.55902777777777779</v>
      </c>
      <c r="D310" s="385">
        <f t="shared" si="13"/>
        <v>35.000000000000036</v>
      </c>
      <c r="E310" s="387" t="s">
        <v>3389</v>
      </c>
      <c r="F310" s="390">
        <v>1</v>
      </c>
      <c r="G310" s="387" t="s">
        <v>686</v>
      </c>
      <c r="H310" s="390" t="s">
        <v>498</v>
      </c>
      <c r="I310" s="390" t="s">
        <v>498</v>
      </c>
      <c r="J310" s="390" t="s">
        <v>481</v>
      </c>
    </row>
    <row r="311" spans="1:11" s="387" customFormat="1" hidden="1" x14ac:dyDescent="0.25">
      <c r="A311" s="392">
        <v>44032</v>
      </c>
      <c r="B311" s="380">
        <v>0.63194444444444442</v>
      </c>
      <c r="C311" s="391">
        <v>0.64583333333333337</v>
      </c>
      <c r="D311" s="385">
        <f t="shared" si="13"/>
        <v>20.000000000000089</v>
      </c>
      <c r="E311" s="387" t="s">
        <v>3390</v>
      </c>
      <c r="F311" s="390"/>
      <c r="G311" s="387" t="s">
        <v>565</v>
      </c>
      <c r="H311" s="390" t="s">
        <v>498</v>
      </c>
      <c r="I311" s="390" t="s">
        <v>498</v>
      </c>
      <c r="J311" s="390" t="s">
        <v>481</v>
      </c>
    </row>
    <row r="312" spans="1:11" s="387" customFormat="1" ht="30" hidden="1" x14ac:dyDescent="0.25">
      <c r="A312" s="392">
        <v>44032</v>
      </c>
      <c r="B312" s="380">
        <v>0.77083333333333337</v>
      </c>
      <c r="C312" s="391">
        <v>0.79166666666666663</v>
      </c>
      <c r="D312" s="385">
        <f t="shared" ref="D312:D321" si="14">(IF(C312&gt;B312, C312-B312, 1-B312+C312))*24*60</f>
        <v>29.999999999999893</v>
      </c>
      <c r="E312" s="387" t="s">
        <v>3416</v>
      </c>
      <c r="F312" s="390">
        <v>1</v>
      </c>
      <c r="G312" s="387" t="s">
        <v>2577</v>
      </c>
      <c r="H312" s="390" t="s">
        <v>484</v>
      </c>
      <c r="I312" s="390" t="s">
        <v>492</v>
      </c>
      <c r="J312" s="390" t="s">
        <v>481</v>
      </c>
    </row>
    <row r="313" spans="1:11" s="387" customFormat="1" hidden="1" x14ac:dyDescent="0.25">
      <c r="A313" s="392">
        <v>44032</v>
      </c>
      <c r="B313" s="380">
        <v>6.9444444444444441E-3</v>
      </c>
      <c r="C313" s="391">
        <v>2.0833333333333332E-2</v>
      </c>
      <c r="D313" s="385">
        <f t="shared" si="14"/>
        <v>20</v>
      </c>
      <c r="E313" s="387" t="s">
        <v>697</v>
      </c>
      <c r="F313" s="390">
        <v>1</v>
      </c>
      <c r="G313" s="387" t="s">
        <v>2577</v>
      </c>
      <c r="H313" s="390" t="s">
        <v>513</v>
      </c>
      <c r="I313" s="390" t="s">
        <v>514</v>
      </c>
      <c r="J313" s="390" t="s">
        <v>481</v>
      </c>
    </row>
    <row r="314" spans="1:11" hidden="1" x14ac:dyDescent="0.25">
      <c r="A314" s="389">
        <v>44033</v>
      </c>
      <c r="B314" s="380">
        <v>0.35416666666666669</v>
      </c>
      <c r="C314" s="380">
        <v>0.52083333333333337</v>
      </c>
      <c r="D314" s="385">
        <f t="shared" si="14"/>
        <v>240</v>
      </c>
      <c r="E314" s="388" t="s">
        <v>3378</v>
      </c>
      <c r="F314" s="385"/>
      <c r="G314" s="388" t="s">
        <v>1219</v>
      </c>
      <c r="H314" s="390" t="s">
        <v>479</v>
      </c>
      <c r="I314" s="390" t="s">
        <v>492</v>
      </c>
      <c r="J314" s="390" t="s">
        <v>481</v>
      </c>
    </row>
    <row r="315" spans="1:11" hidden="1" x14ac:dyDescent="0.25">
      <c r="A315" s="389">
        <v>44033</v>
      </c>
      <c r="B315" s="380">
        <v>0.41666666666666669</v>
      </c>
      <c r="C315" s="380">
        <v>0.47916666666666669</v>
      </c>
      <c r="D315" s="385">
        <f t="shared" si="14"/>
        <v>90</v>
      </c>
      <c r="E315" s="388" t="s">
        <v>3379</v>
      </c>
      <c r="F315" s="385"/>
      <c r="G315" s="388" t="s">
        <v>3380</v>
      </c>
      <c r="H315" s="390" t="s">
        <v>495</v>
      </c>
      <c r="I315" s="390" t="s">
        <v>492</v>
      </c>
      <c r="J315" s="390" t="s">
        <v>481</v>
      </c>
    </row>
    <row r="316" spans="1:11" hidden="1" x14ac:dyDescent="0.25">
      <c r="A316" s="389">
        <v>44033</v>
      </c>
      <c r="B316" s="380">
        <v>0.27083333333333331</v>
      </c>
      <c r="C316" s="380">
        <v>0.4375</v>
      </c>
      <c r="D316" s="385">
        <f t="shared" si="14"/>
        <v>240</v>
      </c>
      <c r="E316" s="388" t="s">
        <v>3381</v>
      </c>
      <c r="F316" s="385"/>
      <c r="G316" s="388" t="s">
        <v>486</v>
      </c>
      <c r="H316" s="390"/>
      <c r="I316" s="390"/>
      <c r="J316" s="390"/>
      <c r="K316" s="388" t="s">
        <v>2563</v>
      </c>
    </row>
    <row r="317" spans="1:11" hidden="1" x14ac:dyDescent="0.25">
      <c r="A317" s="389">
        <v>44033</v>
      </c>
      <c r="B317" s="380">
        <v>0.4375</v>
      </c>
      <c r="C317" s="380">
        <v>0.72916666666666663</v>
      </c>
      <c r="D317" s="385">
        <f t="shared" si="14"/>
        <v>419.99999999999994</v>
      </c>
      <c r="E317" s="388" t="s">
        <v>2562</v>
      </c>
      <c r="F317" s="385"/>
      <c r="G317" s="388" t="s">
        <v>486</v>
      </c>
      <c r="H317" s="390"/>
      <c r="I317" s="390"/>
      <c r="J317" s="390"/>
      <c r="K317" s="388" t="s">
        <v>2563</v>
      </c>
    </row>
    <row r="318" spans="1:11" hidden="1" x14ac:dyDescent="0.25">
      <c r="A318" s="389">
        <v>44033</v>
      </c>
      <c r="B318" s="380">
        <v>0.375</v>
      </c>
      <c r="C318" s="380">
        <v>0.52083333333333337</v>
      </c>
      <c r="D318" s="385">
        <f t="shared" si="14"/>
        <v>210.00000000000006</v>
      </c>
      <c r="E318" s="388" t="s">
        <v>3382</v>
      </c>
      <c r="F318" s="385"/>
      <c r="G318" s="388" t="s">
        <v>3383</v>
      </c>
      <c r="H318" s="390" t="s">
        <v>484</v>
      </c>
      <c r="I318" s="390" t="s">
        <v>492</v>
      </c>
      <c r="J318" s="390" t="s">
        <v>499</v>
      </c>
      <c r="K318" s="388" t="s">
        <v>1022</v>
      </c>
    </row>
    <row r="319" spans="1:11" hidden="1" x14ac:dyDescent="0.25">
      <c r="A319" s="389">
        <v>44033</v>
      </c>
      <c r="B319" s="380">
        <v>0.58333333333333337</v>
      </c>
      <c r="C319" s="380">
        <v>0.625</v>
      </c>
      <c r="D319" s="385">
        <f t="shared" si="14"/>
        <v>59.999999999999943</v>
      </c>
      <c r="E319" s="388" t="s">
        <v>3384</v>
      </c>
      <c r="F319" s="385">
        <v>1</v>
      </c>
      <c r="G319" s="388" t="s">
        <v>2432</v>
      </c>
      <c r="H319" s="390" t="s">
        <v>484</v>
      </c>
      <c r="I319" s="390" t="s">
        <v>480</v>
      </c>
      <c r="J319" s="390" t="s">
        <v>481</v>
      </c>
    </row>
    <row r="320" spans="1:11" hidden="1" x14ac:dyDescent="0.25">
      <c r="A320" s="389">
        <v>44033</v>
      </c>
      <c r="B320" s="380">
        <v>0.66666666666666663</v>
      </c>
      <c r="C320" s="380">
        <v>0.70833333333333337</v>
      </c>
      <c r="D320" s="385">
        <f t="shared" si="14"/>
        <v>60.000000000000107</v>
      </c>
      <c r="E320" s="388" t="s">
        <v>3385</v>
      </c>
      <c r="F320" s="385">
        <v>1</v>
      </c>
      <c r="G320" s="388" t="s">
        <v>740</v>
      </c>
      <c r="H320" s="390" t="s">
        <v>484</v>
      </c>
      <c r="I320" s="390" t="s">
        <v>480</v>
      </c>
      <c r="J320" s="390" t="s">
        <v>481</v>
      </c>
    </row>
    <row r="321" spans="1:10" hidden="1" x14ac:dyDescent="0.25">
      <c r="A321" s="389">
        <v>44033</v>
      </c>
      <c r="B321" s="380">
        <v>0.625</v>
      </c>
      <c r="C321" s="380">
        <v>0.64583333333333337</v>
      </c>
      <c r="D321" s="385">
        <f t="shared" si="14"/>
        <v>30.000000000000053</v>
      </c>
      <c r="E321" s="388" t="s">
        <v>3386</v>
      </c>
      <c r="F321" s="385">
        <v>1</v>
      </c>
      <c r="G321" s="388" t="s">
        <v>533</v>
      </c>
      <c r="H321" s="390" t="s">
        <v>513</v>
      </c>
      <c r="I321" s="390" t="s">
        <v>582</v>
      </c>
      <c r="J321" s="390" t="s">
        <v>481</v>
      </c>
    </row>
    <row r="322" spans="1:10" s="387" customFormat="1" hidden="1" x14ac:dyDescent="0.25">
      <c r="A322" s="392">
        <v>44033</v>
      </c>
      <c r="B322" s="380">
        <v>0.29166666666666669</v>
      </c>
      <c r="C322" s="391">
        <v>0.30555555555555552</v>
      </c>
      <c r="D322" s="385">
        <f t="shared" si="13"/>
        <v>19.999999999999929</v>
      </c>
      <c r="E322" s="387" t="s">
        <v>2788</v>
      </c>
      <c r="F322" s="390"/>
      <c r="G322" s="387" t="s">
        <v>596</v>
      </c>
      <c r="H322" s="390"/>
      <c r="I322" s="390"/>
      <c r="J322" s="390"/>
    </row>
    <row r="323" spans="1:10" s="387" customFormat="1" hidden="1" x14ac:dyDescent="0.25">
      <c r="A323" s="392">
        <v>44033</v>
      </c>
      <c r="B323" s="380">
        <v>0.4236111111111111</v>
      </c>
      <c r="C323" s="391">
        <v>0.43402777777777773</v>
      </c>
      <c r="D323" s="385">
        <f t="shared" si="13"/>
        <v>14.999999999999947</v>
      </c>
      <c r="E323" s="387" t="s">
        <v>3391</v>
      </c>
      <c r="F323" s="390">
        <v>1</v>
      </c>
      <c r="G323" s="387" t="s">
        <v>1916</v>
      </c>
      <c r="H323" s="390" t="s">
        <v>498</v>
      </c>
      <c r="I323" s="390" t="s">
        <v>498</v>
      </c>
      <c r="J323" s="390" t="s">
        <v>481</v>
      </c>
    </row>
    <row r="324" spans="1:10" s="387" customFormat="1" hidden="1" x14ac:dyDescent="0.25">
      <c r="A324" s="392">
        <v>44033</v>
      </c>
      <c r="B324" s="380">
        <v>0.45833333333333331</v>
      </c>
      <c r="C324" s="391">
        <v>0.48958333333333331</v>
      </c>
      <c r="D324" s="385">
        <f t="shared" si="13"/>
        <v>45</v>
      </c>
      <c r="E324" s="387" t="s">
        <v>3392</v>
      </c>
      <c r="F324" s="390">
        <v>1</v>
      </c>
      <c r="G324" s="387" t="s">
        <v>1916</v>
      </c>
      <c r="H324" s="390" t="s">
        <v>498</v>
      </c>
      <c r="I324" s="390" t="s">
        <v>498</v>
      </c>
      <c r="J324" s="390" t="s">
        <v>481</v>
      </c>
    </row>
    <row r="325" spans="1:10" s="387" customFormat="1" hidden="1" x14ac:dyDescent="0.25">
      <c r="A325" s="392">
        <v>44033</v>
      </c>
      <c r="B325" s="380">
        <v>0.61805555555555558</v>
      </c>
      <c r="C325" s="391">
        <v>0.65277777777777779</v>
      </c>
      <c r="D325" s="385">
        <f t="shared" si="13"/>
        <v>49.999999999999986</v>
      </c>
      <c r="E325" s="387" t="s">
        <v>3393</v>
      </c>
      <c r="F325" s="390"/>
      <c r="G325" s="387" t="s">
        <v>1916</v>
      </c>
      <c r="H325" s="390" t="s">
        <v>498</v>
      </c>
      <c r="I325" s="390" t="s">
        <v>498</v>
      </c>
      <c r="J325" s="390" t="s">
        <v>481</v>
      </c>
    </row>
    <row r="326" spans="1:10" s="387" customFormat="1" ht="30" hidden="1" x14ac:dyDescent="0.25">
      <c r="A326" s="392">
        <v>44033</v>
      </c>
      <c r="B326" s="380">
        <v>0.6875</v>
      </c>
      <c r="C326" s="391">
        <v>0.71875</v>
      </c>
      <c r="D326" s="385">
        <f t="shared" si="13"/>
        <v>45</v>
      </c>
      <c r="E326" s="387" t="s">
        <v>3394</v>
      </c>
      <c r="F326" s="390"/>
      <c r="G326" s="387" t="s">
        <v>774</v>
      </c>
      <c r="H326" s="390" t="s">
        <v>507</v>
      </c>
      <c r="I326" s="390"/>
      <c r="J326" s="390" t="s">
        <v>481</v>
      </c>
    </row>
    <row r="327" spans="1:10" s="387" customFormat="1" hidden="1" x14ac:dyDescent="0.25">
      <c r="A327" s="392">
        <v>44033</v>
      </c>
      <c r="B327" s="380">
        <v>0.66666666666666663</v>
      </c>
      <c r="C327" s="391">
        <v>0.6875</v>
      </c>
      <c r="D327" s="385">
        <f t="shared" si="13"/>
        <v>30.000000000000053</v>
      </c>
      <c r="E327" s="387" t="s">
        <v>3395</v>
      </c>
      <c r="F327" s="390"/>
      <c r="G327" s="387" t="s">
        <v>774</v>
      </c>
      <c r="H327" s="390" t="s">
        <v>498</v>
      </c>
      <c r="I327" s="390" t="s">
        <v>504</v>
      </c>
      <c r="J327" s="390" t="s">
        <v>481</v>
      </c>
    </row>
    <row r="328" spans="1:10" s="387" customFormat="1" ht="30" hidden="1" x14ac:dyDescent="0.25">
      <c r="A328" s="392">
        <v>44033</v>
      </c>
      <c r="B328" s="380">
        <v>0.85416666666666663</v>
      </c>
      <c r="C328" s="391">
        <v>0.86805555555555547</v>
      </c>
      <c r="D328" s="385">
        <f t="shared" ref="D328:D339" si="15">(IF(C328&gt;B328, C328-B328, 1-B328+C328))*24*60</f>
        <v>19.999999999999929</v>
      </c>
      <c r="E328" s="387" t="s">
        <v>3417</v>
      </c>
      <c r="F328" s="390">
        <v>1</v>
      </c>
      <c r="G328" s="387" t="s">
        <v>2577</v>
      </c>
      <c r="H328" s="390" t="s">
        <v>498</v>
      </c>
      <c r="I328" s="390" t="s">
        <v>504</v>
      </c>
      <c r="J328" s="390" t="s">
        <v>481</v>
      </c>
    </row>
    <row r="329" spans="1:10" s="387" customFormat="1" hidden="1" x14ac:dyDescent="0.25">
      <c r="A329" s="392">
        <v>44033</v>
      </c>
      <c r="B329" s="380">
        <v>0.97916666666666663</v>
      </c>
      <c r="C329" s="391">
        <v>0</v>
      </c>
      <c r="D329" s="385">
        <f t="shared" si="15"/>
        <v>30.000000000000053</v>
      </c>
      <c r="E329" s="387" t="s">
        <v>3418</v>
      </c>
      <c r="F329" s="390">
        <v>1</v>
      </c>
      <c r="G329" s="387" t="s">
        <v>2577</v>
      </c>
      <c r="H329" s="390" t="s">
        <v>498</v>
      </c>
      <c r="I329" s="390" t="s">
        <v>504</v>
      </c>
      <c r="J329" s="390" t="s">
        <v>481</v>
      </c>
    </row>
    <row r="330" spans="1:10" s="387" customFormat="1" hidden="1" x14ac:dyDescent="0.25">
      <c r="A330" s="392">
        <v>44033</v>
      </c>
      <c r="B330" s="380">
        <v>0.92361111111111116</v>
      </c>
      <c r="C330" s="391">
        <v>0.9375</v>
      </c>
      <c r="D330" s="385">
        <f t="shared" si="15"/>
        <v>19.999999999999929</v>
      </c>
      <c r="E330" s="387" t="s">
        <v>3419</v>
      </c>
      <c r="F330" s="390">
        <v>1</v>
      </c>
      <c r="G330" s="387" t="s">
        <v>2577</v>
      </c>
      <c r="H330" s="390" t="s">
        <v>507</v>
      </c>
      <c r="I330" s="390" t="s">
        <v>527</v>
      </c>
      <c r="J330" s="390" t="s">
        <v>427</v>
      </c>
    </row>
    <row r="331" spans="1:10" s="387" customFormat="1" hidden="1" x14ac:dyDescent="0.25">
      <c r="A331" s="392">
        <v>44033</v>
      </c>
      <c r="B331" s="380">
        <v>0.92013888888888884</v>
      </c>
      <c r="C331" s="391">
        <v>0.94097222222222221</v>
      </c>
      <c r="D331" s="385">
        <f t="shared" si="15"/>
        <v>30.000000000000053</v>
      </c>
      <c r="E331" s="387" t="s">
        <v>3420</v>
      </c>
      <c r="F331" s="390"/>
      <c r="G331" s="387" t="s">
        <v>2577</v>
      </c>
      <c r="H331" s="390" t="s">
        <v>484</v>
      </c>
      <c r="I331" s="390" t="s">
        <v>492</v>
      </c>
      <c r="J331" s="390" t="s">
        <v>481</v>
      </c>
    </row>
    <row r="332" spans="1:10" s="387" customFormat="1" hidden="1" x14ac:dyDescent="0.25">
      <c r="A332" s="392">
        <v>44033</v>
      </c>
      <c r="B332" s="380">
        <v>0.21875</v>
      </c>
      <c r="C332" s="391">
        <v>0.22916666666666666</v>
      </c>
      <c r="D332" s="385">
        <f t="shared" si="15"/>
        <v>14.999999999999986</v>
      </c>
      <c r="E332" s="387" t="s">
        <v>1330</v>
      </c>
      <c r="F332" s="390">
        <v>1</v>
      </c>
      <c r="G332" s="387" t="s">
        <v>2577</v>
      </c>
      <c r="H332" s="390" t="s">
        <v>507</v>
      </c>
      <c r="I332" s="390" t="s">
        <v>527</v>
      </c>
      <c r="J332" s="390" t="s">
        <v>481</v>
      </c>
    </row>
    <row r="333" spans="1:10" ht="30" hidden="1" x14ac:dyDescent="0.25">
      <c r="A333" s="392">
        <v>44034</v>
      </c>
      <c r="B333" s="380">
        <v>0.27083333333333331</v>
      </c>
      <c r="C333" s="380">
        <v>0.72916666666666663</v>
      </c>
      <c r="D333" s="385">
        <f t="shared" si="15"/>
        <v>660</v>
      </c>
      <c r="E333" s="387" t="s">
        <v>3436</v>
      </c>
      <c r="F333" s="390">
        <v>1</v>
      </c>
      <c r="G333" s="387" t="s">
        <v>1688</v>
      </c>
      <c r="H333" s="390"/>
      <c r="I333" s="390"/>
      <c r="J333" s="390"/>
    </row>
    <row r="334" spans="1:10" hidden="1" x14ac:dyDescent="0.25">
      <c r="A334" s="392">
        <v>44034</v>
      </c>
      <c r="B334" s="380">
        <v>0.27083333333333331</v>
      </c>
      <c r="C334" s="380">
        <v>0.72916666666666663</v>
      </c>
      <c r="D334" s="385">
        <f t="shared" si="15"/>
        <v>660</v>
      </c>
      <c r="E334" s="387" t="s">
        <v>3437</v>
      </c>
      <c r="F334" s="390">
        <v>1</v>
      </c>
      <c r="G334" s="387" t="s">
        <v>1688</v>
      </c>
      <c r="H334" s="390"/>
      <c r="I334" s="390"/>
      <c r="J334" s="390"/>
    </row>
    <row r="335" spans="1:10" hidden="1" x14ac:dyDescent="0.25">
      <c r="A335" s="392">
        <v>44034</v>
      </c>
      <c r="B335" s="380">
        <v>0.4375</v>
      </c>
      <c r="C335" s="380">
        <v>0.45833333333333331</v>
      </c>
      <c r="D335" s="385">
        <f t="shared" si="15"/>
        <v>29.999999999999972</v>
      </c>
      <c r="E335" s="387" t="s">
        <v>3438</v>
      </c>
      <c r="F335" s="390">
        <v>1</v>
      </c>
      <c r="G335" s="387" t="s">
        <v>516</v>
      </c>
      <c r="H335" s="390" t="s">
        <v>556</v>
      </c>
      <c r="I335" s="390" t="s">
        <v>492</v>
      </c>
      <c r="J335" s="390" t="s">
        <v>481</v>
      </c>
    </row>
    <row r="336" spans="1:10" hidden="1" x14ac:dyDescent="0.25">
      <c r="A336" s="392">
        <v>44034</v>
      </c>
      <c r="B336" s="380">
        <v>0.46875</v>
      </c>
      <c r="C336" s="380">
        <v>0.4826388888888889</v>
      </c>
      <c r="D336" s="385">
        <f t="shared" si="15"/>
        <v>20.000000000000007</v>
      </c>
      <c r="E336" s="387" t="s">
        <v>3439</v>
      </c>
      <c r="F336" s="390">
        <v>1</v>
      </c>
      <c r="G336" s="387" t="s">
        <v>516</v>
      </c>
      <c r="H336" s="390" t="s">
        <v>484</v>
      </c>
      <c r="I336" s="390" t="s">
        <v>489</v>
      </c>
      <c r="J336" s="390" t="s">
        <v>481</v>
      </c>
    </row>
    <row r="337" spans="1:11" ht="30" x14ac:dyDescent="0.25">
      <c r="A337" s="392">
        <v>44034</v>
      </c>
      <c r="B337" s="380">
        <v>0.39583333333333331</v>
      </c>
      <c r="C337" s="380">
        <v>0.45833333333333331</v>
      </c>
      <c r="D337" s="385">
        <f t="shared" si="15"/>
        <v>90</v>
      </c>
      <c r="E337" s="387" t="s">
        <v>3440</v>
      </c>
      <c r="F337" s="390">
        <v>1</v>
      </c>
      <c r="G337" s="387" t="s">
        <v>698</v>
      </c>
      <c r="H337" s="390" t="s">
        <v>513</v>
      </c>
      <c r="I337" s="390" t="s">
        <v>582</v>
      </c>
      <c r="J337" s="390" t="s">
        <v>427</v>
      </c>
    </row>
    <row r="338" spans="1:11" x14ac:dyDescent="0.25">
      <c r="A338" s="392">
        <v>44034</v>
      </c>
      <c r="B338" s="380">
        <v>0.375</v>
      </c>
      <c r="C338" s="380">
        <v>0.39583333333333331</v>
      </c>
      <c r="D338" s="385">
        <f t="shared" si="15"/>
        <v>29.999999999999972</v>
      </c>
      <c r="E338" s="388" t="s">
        <v>3441</v>
      </c>
      <c r="F338" s="390">
        <v>1</v>
      </c>
      <c r="G338" s="387" t="s">
        <v>3442</v>
      </c>
      <c r="H338" s="390" t="s">
        <v>513</v>
      </c>
      <c r="I338" s="390" t="s">
        <v>550</v>
      </c>
      <c r="J338" s="390" t="s">
        <v>427</v>
      </c>
    </row>
    <row r="339" spans="1:11" hidden="1" x14ac:dyDescent="0.25">
      <c r="A339" s="392">
        <v>44034</v>
      </c>
      <c r="B339" s="380">
        <v>0.27083333333333331</v>
      </c>
      <c r="C339" s="380">
        <v>0.66666666666666663</v>
      </c>
      <c r="D339" s="385">
        <f t="shared" si="15"/>
        <v>570</v>
      </c>
      <c r="E339" s="388" t="s">
        <v>2755</v>
      </c>
      <c r="F339" s="385"/>
      <c r="G339" s="387" t="s">
        <v>486</v>
      </c>
      <c r="H339" s="390"/>
      <c r="I339" s="390"/>
      <c r="J339" s="390"/>
      <c r="K339" s="388" t="s">
        <v>2563</v>
      </c>
    </row>
    <row r="340" spans="1:11" s="387" customFormat="1" hidden="1" x14ac:dyDescent="0.25">
      <c r="A340" s="392">
        <v>44034</v>
      </c>
      <c r="B340" s="380">
        <v>0.27083333333333331</v>
      </c>
      <c r="C340" s="391">
        <v>0.28125</v>
      </c>
      <c r="D340" s="385">
        <f t="shared" si="13"/>
        <v>15.000000000000027</v>
      </c>
      <c r="E340" s="387" t="s">
        <v>3396</v>
      </c>
      <c r="F340" s="390"/>
      <c r="G340" s="387" t="s">
        <v>596</v>
      </c>
      <c r="H340" s="390" t="s">
        <v>507</v>
      </c>
      <c r="I340" s="390" t="s">
        <v>527</v>
      </c>
      <c r="J340" s="390" t="s">
        <v>427</v>
      </c>
    </row>
    <row r="341" spans="1:11" s="387" customFormat="1" ht="30" hidden="1" x14ac:dyDescent="0.25">
      <c r="A341" s="392">
        <v>44034</v>
      </c>
      <c r="B341" s="380">
        <v>0.30208333333333331</v>
      </c>
      <c r="C341" s="391">
        <v>0.31597222222222221</v>
      </c>
      <c r="D341" s="385">
        <f t="shared" si="13"/>
        <v>20.000000000000007</v>
      </c>
      <c r="E341" s="387" t="s">
        <v>3397</v>
      </c>
      <c r="F341" s="390"/>
      <c r="G341" s="387" t="s">
        <v>565</v>
      </c>
      <c r="H341" s="390" t="s">
        <v>507</v>
      </c>
      <c r="I341" s="390" t="s">
        <v>633</v>
      </c>
      <c r="J341" s="390" t="s">
        <v>427</v>
      </c>
    </row>
    <row r="342" spans="1:11" ht="30" hidden="1" x14ac:dyDescent="0.25">
      <c r="A342" s="392">
        <v>44034</v>
      </c>
      <c r="B342" s="380">
        <v>0.3611111111111111</v>
      </c>
      <c r="C342" s="380">
        <v>0.375</v>
      </c>
      <c r="D342" s="385">
        <f t="shared" si="13"/>
        <v>20.000000000000007</v>
      </c>
      <c r="E342" s="387" t="s">
        <v>3398</v>
      </c>
      <c r="G342" s="387" t="s">
        <v>774</v>
      </c>
      <c r="H342" s="390" t="s">
        <v>507</v>
      </c>
      <c r="I342" s="390" t="s">
        <v>527</v>
      </c>
      <c r="J342" s="390" t="s">
        <v>481</v>
      </c>
    </row>
    <row r="343" spans="1:11" s="387" customFormat="1" hidden="1" x14ac:dyDescent="0.25">
      <c r="A343" s="392">
        <v>44034</v>
      </c>
      <c r="B343" s="380">
        <v>0.45833333333333331</v>
      </c>
      <c r="C343" s="391">
        <v>0.47916666666666669</v>
      </c>
      <c r="D343" s="385">
        <f t="shared" si="13"/>
        <v>30.000000000000053</v>
      </c>
      <c r="E343" s="387" t="s">
        <v>3399</v>
      </c>
      <c r="F343" s="390"/>
      <c r="G343" s="387" t="s">
        <v>774</v>
      </c>
      <c r="H343" s="390" t="s">
        <v>498</v>
      </c>
      <c r="I343" s="390" t="s">
        <v>498</v>
      </c>
      <c r="J343" s="390" t="s">
        <v>481</v>
      </c>
    </row>
    <row r="344" spans="1:11" s="387" customFormat="1" ht="30" hidden="1" x14ac:dyDescent="0.25">
      <c r="A344" s="392">
        <v>44034</v>
      </c>
      <c r="B344" s="380">
        <v>0.41666666666666669</v>
      </c>
      <c r="C344" s="391">
        <v>0.45833333333333331</v>
      </c>
      <c r="D344" s="385">
        <f t="shared" si="13"/>
        <v>59.999999999999943</v>
      </c>
      <c r="E344" s="387" t="s">
        <v>3400</v>
      </c>
      <c r="F344" s="390"/>
      <c r="G344" s="387" t="s">
        <v>596</v>
      </c>
      <c r="H344" s="390" t="s">
        <v>498</v>
      </c>
      <c r="I344" s="390" t="s">
        <v>504</v>
      </c>
      <c r="J344" s="390" t="s">
        <v>481</v>
      </c>
    </row>
    <row r="345" spans="1:11" s="387" customFormat="1" hidden="1" x14ac:dyDescent="0.25">
      <c r="A345" s="392">
        <v>44034</v>
      </c>
      <c r="B345" s="380">
        <v>0.61805555555555558</v>
      </c>
      <c r="C345" s="391">
        <v>0.65277777777777779</v>
      </c>
      <c r="D345" s="385">
        <f t="shared" si="13"/>
        <v>49.999999999999986</v>
      </c>
      <c r="E345" s="387" t="s">
        <v>3401</v>
      </c>
      <c r="F345" s="390"/>
      <c r="G345" s="387" t="s">
        <v>774</v>
      </c>
      <c r="H345" s="390" t="s">
        <v>498</v>
      </c>
      <c r="I345" s="390" t="s">
        <v>498</v>
      </c>
      <c r="J345" s="390" t="s">
        <v>481</v>
      </c>
    </row>
    <row r="346" spans="1:11" s="387" customFormat="1" hidden="1" x14ac:dyDescent="0.25">
      <c r="A346" s="392">
        <v>44034</v>
      </c>
      <c r="B346" s="380">
        <v>0.54166666666666663</v>
      </c>
      <c r="C346" s="391">
        <v>0.5625</v>
      </c>
      <c r="D346" s="385">
        <f t="shared" si="13"/>
        <v>30.000000000000053</v>
      </c>
      <c r="E346" s="387" t="s">
        <v>3402</v>
      </c>
      <c r="F346" s="390"/>
      <c r="G346" s="387" t="s">
        <v>3403</v>
      </c>
      <c r="H346" s="390" t="s">
        <v>507</v>
      </c>
      <c r="I346" s="390" t="s">
        <v>527</v>
      </c>
      <c r="J346" s="390" t="s">
        <v>481</v>
      </c>
    </row>
    <row r="347" spans="1:11" s="387" customFormat="1" hidden="1" x14ac:dyDescent="0.25">
      <c r="A347" s="392">
        <v>44034</v>
      </c>
      <c r="B347" s="380">
        <v>0.66666666666666663</v>
      </c>
      <c r="C347" s="391">
        <v>0.6875</v>
      </c>
      <c r="D347" s="385">
        <f t="shared" si="13"/>
        <v>30.000000000000053</v>
      </c>
      <c r="E347" s="387" t="s">
        <v>3404</v>
      </c>
      <c r="F347" s="390"/>
      <c r="G347" s="387" t="s">
        <v>3405</v>
      </c>
      <c r="H347" s="390" t="s">
        <v>498</v>
      </c>
      <c r="I347" s="390" t="s">
        <v>504</v>
      </c>
      <c r="J347" s="390" t="s">
        <v>481</v>
      </c>
    </row>
    <row r="348" spans="1:11" s="387" customFormat="1" hidden="1" x14ac:dyDescent="0.25">
      <c r="A348" s="392">
        <v>44034</v>
      </c>
      <c r="B348" s="380">
        <v>0.69791666666666663</v>
      </c>
      <c r="C348" s="391">
        <v>0.70833333333333337</v>
      </c>
      <c r="D348" s="385">
        <f t="shared" si="13"/>
        <v>15.000000000000107</v>
      </c>
      <c r="E348" s="387" t="s">
        <v>3406</v>
      </c>
      <c r="F348" s="390"/>
      <c r="G348" s="387" t="s">
        <v>774</v>
      </c>
      <c r="H348" s="390" t="s">
        <v>507</v>
      </c>
      <c r="I348" s="390" t="s">
        <v>633</v>
      </c>
      <c r="J348" s="390" t="s">
        <v>481</v>
      </c>
    </row>
    <row r="349" spans="1:11" s="387" customFormat="1" hidden="1" x14ac:dyDescent="0.25">
      <c r="A349" s="392">
        <v>44034</v>
      </c>
      <c r="B349" s="380">
        <v>0.72916666666666663</v>
      </c>
      <c r="C349" s="391">
        <v>0.74305555555555547</v>
      </c>
      <c r="D349" s="385">
        <f t="shared" si="13"/>
        <v>19.999999999999929</v>
      </c>
      <c r="E349" s="387" t="s">
        <v>3407</v>
      </c>
      <c r="F349" s="390"/>
      <c r="G349" s="387" t="s">
        <v>596</v>
      </c>
      <c r="H349" s="390" t="s">
        <v>507</v>
      </c>
      <c r="I349" s="390" t="s">
        <v>633</v>
      </c>
      <c r="J349" s="390" t="s">
        <v>481</v>
      </c>
    </row>
    <row r="350" spans="1:11" s="387" customFormat="1" hidden="1" x14ac:dyDescent="0.25">
      <c r="A350" s="392">
        <v>44034</v>
      </c>
      <c r="B350" s="380">
        <v>0.89583333333333337</v>
      </c>
      <c r="C350" s="391">
        <v>0.90972222222222221</v>
      </c>
      <c r="D350" s="385">
        <f t="shared" ref="D350:D352" si="16">(IF(C350&gt;B350, C350-B350, 1-B350+C350))*24*60</f>
        <v>19.999999999999929</v>
      </c>
      <c r="E350" s="387" t="s">
        <v>3421</v>
      </c>
      <c r="F350" s="390">
        <v>1</v>
      </c>
      <c r="G350" s="387" t="s">
        <v>2577</v>
      </c>
      <c r="H350" s="390" t="s">
        <v>513</v>
      </c>
      <c r="I350" s="390" t="s">
        <v>620</v>
      </c>
      <c r="J350" s="390" t="s">
        <v>481</v>
      </c>
    </row>
    <row r="351" spans="1:11" s="387" customFormat="1" hidden="1" x14ac:dyDescent="0.25">
      <c r="A351" s="392">
        <v>44034</v>
      </c>
      <c r="B351" s="380">
        <v>1.0416666666666666E-2</v>
      </c>
      <c r="C351" s="391">
        <v>2.7777777777777776E-2</v>
      </c>
      <c r="D351" s="385">
        <f t="shared" si="16"/>
        <v>25</v>
      </c>
      <c r="E351" s="387" t="s">
        <v>3422</v>
      </c>
      <c r="F351" s="390">
        <v>1</v>
      </c>
      <c r="G351" s="387" t="s">
        <v>2577</v>
      </c>
      <c r="H351" s="390" t="s">
        <v>507</v>
      </c>
      <c r="I351" s="390" t="s">
        <v>633</v>
      </c>
      <c r="J351" s="390" t="s">
        <v>481</v>
      </c>
    </row>
    <row r="352" spans="1:11" s="387" customFormat="1" ht="30" hidden="1" x14ac:dyDescent="0.25">
      <c r="A352" s="392">
        <v>44034</v>
      </c>
      <c r="B352" s="380">
        <v>0.11458333333333333</v>
      </c>
      <c r="C352" s="391">
        <v>0.13194444444444445</v>
      </c>
      <c r="D352" s="385">
        <f t="shared" si="16"/>
        <v>25.000000000000011</v>
      </c>
      <c r="E352" s="387" t="s">
        <v>3423</v>
      </c>
      <c r="F352" s="390">
        <v>1</v>
      </c>
      <c r="G352" s="387" t="s">
        <v>2577</v>
      </c>
      <c r="H352" s="390" t="s">
        <v>479</v>
      </c>
      <c r="I352" s="390" t="s">
        <v>492</v>
      </c>
      <c r="J352" s="390" t="s">
        <v>481</v>
      </c>
    </row>
    <row r="353" spans="1:11" hidden="1" x14ac:dyDescent="0.25">
      <c r="A353" s="389">
        <v>44035</v>
      </c>
      <c r="B353" s="380">
        <v>0.29166666666666669</v>
      </c>
      <c r="C353" s="393">
        <v>0.30208333333333331</v>
      </c>
      <c r="D353" s="385">
        <f t="shared" ref="D353:D358" si="17">(IF(C353&gt;B353, C353-B353, 1-B353+C353))*24*60</f>
        <v>14.999999999999947</v>
      </c>
      <c r="E353" s="388" t="s">
        <v>3443</v>
      </c>
      <c r="F353" s="385"/>
      <c r="G353" s="388" t="s">
        <v>1215</v>
      </c>
      <c r="H353" s="390" t="s">
        <v>484</v>
      </c>
      <c r="I353" s="390" t="s">
        <v>492</v>
      </c>
      <c r="J353" s="390" t="s">
        <v>427</v>
      </c>
    </row>
    <row r="354" spans="1:11" hidden="1" x14ac:dyDescent="0.25">
      <c r="A354" s="389">
        <v>44035</v>
      </c>
      <c r="B354" s="380">
        <v>0.31944444444444448</v>
      </c>
      <c r="C354" s="380">
        <v>0.35069444444444442</v>
      </c>
      <c r="D354" s="385">
        <f t="shared" si="17"/>
        <v>44.999999999999922</v>
      </c>
      <c r="E354" s="388" t="s">
        <v>8602</v>
      </c>
      <c r="F354" s="385"/>
      <c r="G354" s="388" t="s">
        <v>2174</v>
      </c>
      <c r="H354" s="390" t="s">
        <v>513</v>
      </c>
      <c r="I354" s="390" t="s">
        <v>620</v>
      </c>
      <c r="J354" s="390" t="s">
        <v>481</v>
      </c>
    </row>
    <row r="355" spans="1:11" ht="30" hidden="1" x14ac:dyDescent="0.25">
      <c r="A355" s="389">
        <v>44035</v>
      </c>
      <c r="B355" s="380">
        <v>0.35416666666666669</v>
      </c>
      <c r="C355" s="380">
        <v>0.45833333333333331</v>
      </c>
      <c r="D355" s="385">
        <f t="shared" si="17"/>
        <v>149.99999999999994</v>
      </c>
      <c r="E355" s="387" t="s">
        <v>3444</v>
      </c>
      <c r="G355" s="387" t="s">
        <v>3445</v>
      </c>
    </row>
    <row r="356" spans="1:11" hidden="1" x14ac:dyDescent="0.25">
      <c r="A356" s="389">
        <v>44035</v>
      </c>
      <c r="B356" s="380">
        <v>0.27083333333333331</v>
      </c>
      <c r="C356" s="380">
        <v>0.70833333333333337</v>
      </c>
      <c r="D356" s="385">
        <f t="shared" si="17"/>
        <v>630.00000000000011</v>
      </c>
      <c r="E356" s="388" t="s">
        <v>2755</v>
      </c>
      <c r="F356" s="385"/>
      <c r="G356" s="388" t="s">
        <v>1037</v>
      </c>
      <c r="H356" s="390"/>
      <c r="I356" s="390"/>
      <c r="J356" s="390"/>
      <c r="K356" s="388" t="s">
        <v>2563</v>
      </c>
    </row>
    <row r="357" spans="1:11" hidden="1" x14ac:dyDescent="0.25">
      <c r="A357" s="389">
        <v>44035</v>
      </c>
      <c r="B357" s="380">
        <v>0.50694444444444442</v>
      </c>
      <c r="C357" s="380">
        <v>0.51736111111111105</v>
      </c>
      <c r="D357" s="385">
        <f t="shared" si="17"/>
        <v>14.999999999999947</v>
      </c>
      <c r="E357" s="388" t="s">
        <v>3446</v>
      </c>
      <c r="F357" s="385">
        <v>1</v>
      </c>
      <c r="G357" s="388" t="s">
        <v>2179</v>
      </c>
      <c r="H357" s="390"/>
      <c r="I357" s="390"/>
      <c r="J357" s="390"/>
    </row>
    <row r="358" spans="1:11" hidden="1" x14ac:dyDescent="0.25">
      <c r="A358" s="389">
        <v>44035</v>
      </c>
      <c r="B358" s="380">
        <v>0.61111111111111105</v>
      </c>
      <c r="C358" s="380">
        <v>0.625</v>
      </c>
      <c r="D358" s="385">
        <f t="shared" si="17"/>
        <v>20.000000000000089</v>
      </c>
      <c r="E358" s="388" t="s">
        <v>3447</v>
      </c>
      <c r="F358" s="385"/>
      <c r="G358" s="388" t="s">
        <v>533</v>
      </c>
      <c r="H358" s="390" t="s">
        <v>484</v>
      </c>
      <c r="I358" s="390" t="s">
        <v>492</v>
      </c>
      <c r="J358" s="390" t="s">
        <v>481</v>
      </c>
    </row>
    <row r="359" spans="1:11" hidden="1" x14ac:dyDescent="0.25">
      <c r="A359" s="392">
        <v>44035</v>
      </c>
      <c r="B359" s="380">
        <v>0.50694444444444442</v>
      </c>
      <c r="C359" s="380">
        <v>0.52430555555555558</v>
      </c>
      <c r="D359" s="385">
        <f t="shared" si="13"/>
        <v>25.000000000000071</v>
      </c>
      <c r="E359" s="387" t="s">
        <v>3408</v>
      </c>
      <c r="G359" s="387" t="s">
        <v>1916</v>
      </c>
      <c r="H359" s="390" t="s">
        <v>498</v>
      </c>
      <c r="I359" s="390" t="s">
        <v>498</v>
      </c>
      <c r="J359" s="390" t="s">
        <v>481</v>
      </c>
    </row>
    <row r="360" spans="1:11" s="387" customFormat="1" hidden="1" x14ac:dyDescent="0.25">
      <c r="A360" s="392">
        <v>44035</v>
      </c>
      <c r="B360" s="380">
        <v>0.53125</v>
      </c>
      <c r="C360" s="391">
        <v>0.55208333333333337</v>
      </c>
      <c r="D360" s="385">
        <f t="shared" si="13"/>
        <v>30.000000000000053</v>
      </c>
      <c r="E360" s="387" t="s">
        <v>3409</v>
      </c>
      <c r="F360" s="390"/>
      <c r="G360" s="387" t="s">
        <v>1916</v>
      </c>
      <c r="H360" s="390" t="s">
        <v>507</v>
      </c>
      <c r="I360" s="390" t="s">
        <v>633</v>
      </c>
      <c r="J360" s="390" t="s">
        <v>481</v>
      </c>
    </row>
    <row r="361" spans="1:11" s="387" customFormat="1" hidden="1" x14ac:dyDescent="0.25">
      <c r="A361" s="392">
        <v>44035</v>
      </c>
      <c r="B361" s="380">
        <v>0.61458333333333337</v>
      </c>
      <c r="C361" s="391">
        <v>0.63194444444444442</v>
      </c>
      <c r="D361" s="385">
        <f t="shared" si="13"/>
        <v>24.999999999999911</v>
      </c>
      <c r="E361" s="387" t="s">
        <v>3410</v>
      </c>
      <c r="F361" s="390"/>
      <c r="G361" s="387" t="s">
        <v>774</v>
      </c>
      <c r="H361" s="390" t="s">
        <v>507</v>
      </c>
      <c r="I361" s="390" t="s">
        <v>633</v>
      </c>
      <c r="J361" s="390" t="s">
        <v>481</v>
      </c>
    </row>
    <row r="362" spans="1:11" s="387" customFormat="1" hidden="1" x14ac:dyDescent="0.25">
      <c r="A362" s="392">
        <v>44035</v>
      </c>
      <c r="B362" s="380">
        <v>0.70833333333333337</v>
      </c>
      <c r="C362" s="391">
        <v>0.72222222222222221</v>
      </c>
      <c r="D362" s="385">
        <f t="shared" si="13"/>
        <v>19.999999999999929</v>
      </c>
      <c r="E362" s="387" t="s">
        <v>3411</v>
      </c>
      <c r="F362" s="390"/>
      <c r="G362" s="387" t="s">
        <v>774</v>
      </c>
      <c r="H362" s="390" t="s">
        <v>507</v>
      </c>
      <c r="I362" s="390" t="s">
        <v>633</v>
      </c>
      <c r="J362" s="390" t="s">
        <v>481</v>
      </c>
    </row>
    <row r="363" spans="1:11" s="387" customFormat="1" hidden="1" x14ac:dyDescent="0.25">
      <c r="A363" s="392">
        <v>44035</v>
      </c>
      <c r="B363" s="380">
        <v>0.29166666666666669</v>
      </c>
      <c r="C363" s="391">
        <v>0.30208333333333331</v>
      </c>
      <c r="D363" s="385">
        <f t="shared" si="13"/>
        <v>14.999999999999947</v>
      </c>
      <c r="E363" s="387" t="s">
        <v>3412</v>
      </c>
      <c r="F363" s="390"/>
      <c r="G363" s="387" t="s">
        <v>596</v>
      </c>
      <c r="H363" s="390" t="s">
        <v>507</v>
      </c>
      <c r="I363" s="390" t="s">
        <v>633</v>
      </c>
      <c r="J363" s="390" t="s">
        <v>481</v>
      </c>
    </row>
    <row r="364" spans="1:11" s="387" customFormat="1" hidden="1" x14ac:dyDescent="0.25">
      <c r="A364" s="392">
        <v>44035</v>
      </c>
      <c r="B364" s="380">
        <v>0.26041666666666669</v>
      </c>
      <c r="C364" s="391">
        <v>0.2986111111111111</v>
      </c>
      <c r="D364" s="385">
        <f t="shared" si="13"/>
        <v>54.999999999999964</v>
      </c>
      <c r="E364" s="387" t="s">
        <v>1401</v>
      </c>
      <c r="F364" s="390"/>
      <c r="G364" s="387" t="s">
        <v>596</v>
      </c>
      <c r="H364" s="390"/>
      <c r="I364" s="390"/>
      <c r="J364" s="390"/>
    </row>
    <row r="365" spans="1:11" s="387" customFormat="1" ht="30" hidden="1" x14ac:dyDescent="0.25">
      <c r="A365" s="392">
        <v>44035</v>
      </c>
      <c r="B365" s="380">
        <v>0.36805555555555558</v>
      </c>
      <c r="C365" s="391">
        <v>0.41666666666666669</v>
      </c>
      <c r="D365" s="385">
        <f t="shared" si="13"/>
        <v>69.999999999999986</v>
      </c>
      <c r="E365" s="387" t="s">
        <v>3400</v>
      </c>
      <c r="F365" s="390"/>
      <c r="G365" s="387" t="s">
        <v>596</v>
      </c>
      <c r="H365" s="390" t="s">
        <v>498</v>
      </c>
      <c r="I365" s="390" t="s">
        <v>504</v>
      </c>
      <c r="J365" s="390" t="s">
        <v>481</v>
      </c>
    </row>
    <row r="366" spans="1:11" hidden="1" x14ac:dyDescent="0.25">
      <c r="A366" s="392">
        <v>44035</v>
      </c>
      <c r="B366" s="380">
        <v>0.45833333333333331</v>
      </c>
      <c r="C366" s="380">
        <v>0.47916666666666669</v>
      </c>
      <c r="D366" s="385">
        <f t="shared" si="13"/>
        <v>30.000000000000053</v>
      </c>
      <c r="E366" s="387" t="s">
        <v>2452</v>
      </c>
      <c r="G366" s="387" t="s">
        <v>1916</v>
      </c>
      <c r="H366" s="390" t="s">
        <v>498</v>
      </c>
      <c r="I366" s="390" t="s">
        <v>498</v>
      </c>
      <c r="J366" s="390" t="s">
        <v>481</v>
      </c>
    </row>
    <row r="367" spans="1:11" hidden="1" x14ac:dyDescent="0.25">
      <c r="A367" s="392">
        <v>44035</v>
      </c>
      <c r="B367" s="380">
        <v>0.76041666666666663</v>
      </c>
      <c r="C367" s="380">
        <v>0.79166666666666663</v>
      </c>
      <c r="D367" s="385">
        <f t="shared" ref="D367:D379" si="18">(IF(C367&gt;B367, C367-B367, 1-B367+C367))*24*60</f>
        <v>45</v>
      </c>
      <c r="E367" s="387" t="s">
        <v>3424</v>
      </c>
      <c r="G367" s="387" t="s">
        <v>2577</v>
      </c>
      <c r="H367" s="390" t="s">
        <v>507</v>
      </c>
      <c r="I367" s="390" t="s">
        <v>633</v>
      </c>
      <c r="J367" s="390" t="s">
        <v>481</v>
      </c>
    </row>
    <row r="368" spans="1:11" hidden="1" x14ac:dyDescent="0.25">
      <c r="A368" s="392">
        <v>44035</v>
      </c>
      <c r="B368" s="380">
        <v>1.0416666666666666E-2</v>
      </c>
      <c r="C368" s="380">
        <v>2.0833333333333332E-2</v>
      </c>
      <c r="D368" s="385">
        <f t="shared" si="18"/>
        <v>15</v>
      </c>
      <c r="E368" s="387" t="s">
        <v>3425</v>
      </c>
      <c r="F368" s="390">
        <v>1</v>
      </c>
      <c r="G368" s="387" t="s">
        <v>2577</v>
      </c>
      <c r="H368" s="390" t="s">
        <v>507</v>
      </c>
      <c r="I368" s="390" t="s">
        <v>633</v>
      </c>
      <c r="J368" s="390" t="s">
        <v>481</v>
      </c>
    </row>
    <row r="369" spans="1:10" hidden="1" x14ac:dyDescent="0.25">
      <c r="A369" s="392">
        <v>44035</v>
      </c>
      <c r="B369" s="380">
        <v>6.25E-2</v>
      </c>
      <c r="C369" s="380">
        <v>7.6388888888888895E-2</v>
      </c>
      <c r="D369" s="385">
        <f t="shared" si="18"/>
        <v>20.000000000000007</v>
      </c>
      <c r="E369" s="387" t="s">
        <v>3426</v>
      </c>
      <c r="G369" s="387" t="s">
        <v>2577</v>
      </c>
      <c r="H369" s="390" t="s">
        <v>513</v>
      </c>
      <c r="I369" s="390" t="s">
        <v>550</v>
      </c>
      <c r="J369" s="390" t="s">
        <v>481</v>
      </c>
    </row>
    <row r="370" spans="1:10" hidden="1" x14ac:dyDescent="0.25">
      <c r="A370" s="389">
        <v>44036</v>
      </c>
      <c r="B370" s="380">
        <v>0.27083333333333331</v>
      </c>
      <c r="C370" s="380">
        <v>0.3125</v>
      </c>
      <c r="D370" s="385">
        <f t="shared" si="18"/>
        <v>60.000000000000028</v>
      </c>
      <c r="E370" s="387" t="s">
        <v>3448</v>
      </c>
      <c r="G370" s="387" t="s">
        <v>843</v>
      </c>
      <c r="H370" s="390" t="s">
        <v>479</v>
      </c>
      <c r="I370" s="390" t="s">
        <v>480</v>
      </c>
      <c r="J370" s="390" t="s">
        <v>481</v>
      </c>
    </row>
    <row r="371" spans="1:10" hidden="1" x14ac:dyDescent="0.25">
      <c r="A371" s="389">
        <v>44036</v>
      </c>
      <c r="B371" s="380">
        <v>0.27083333333333331</v>
      </c>
      <c r="C371" s="380">
        <v>0.5</v>
      </c>
      <c r="D371" s="385">
        <f t="shared" si="18"/>
        <v>330</v>
      </c>
      <c r="E371" s="387" t="s">
        <v>3449</v>
      </c>
      <c r="G371" s="387" t="s">
        <v>3450</v>
      </c>
      <c r="H371" s="390" t="s">
        <v>479</v>
      </c>
      <c r="I371" s="390" t="s">
        <v>480</v>
      </c>
      <c r="J371" s="390" t="s">
        <v>499</v>
      </c>
    </row>
    <row r="372" spans="1:10" hidden="1" x14ac:dyDescent="0.25">
      <c r="A372" s="389">
        <v>44036</v>
      </c>
      <c r="B372" s="380">
        <v>0.3125</v>
      </c>
      <c r="C372" s="380">
        <v>0.33333333333333331</v>
      </c>
      <c r="D372" s="385">
        <f t="shared" si="18"/>
        <v>29.999999999999972</v>
      </c>
      <c r="E372" s="387" t="s">
        <v>3451</v>
      </c>
      <c r="G372" s="387" t="s">
        <v>843</v>
      </c>
      <c r="H372" s="390" t="s">
        <v>513</v>
      </c>
      <c r="I372" s="390" t="s">
        <v>553</v>
      </c>
      <c r="J372" s="390" t="s">
        <v>481</v>
      </c>
    </row>
    <row r="373" spans="1:10" hidden="1" x14ac:dyDescent="0.25">
      <c r="A373" s="389">
        <v>44036</v>
      </c>
      <c r="B373" s="380">
        <v>0.375</v>
      </c>
      <c r="C373" s="380">
        <v>0.45833333333333331</v>
      </c>
      <c r="D373" s="385">
        <f t="shared" si="18"/>
        <v>119.99999999999997</v>
      </c>
      <c r="E373" s="387" t="s">
        <v>8699</v>
      </c>
      <c r="G373" s="387" t="s">
        <v>843</v>
      </c>
      <c r="H373" s="390" t="s">
        <v>513</v>
      </c>
      <c r="I373" s="390" t="s">
        <v>544</v>
      </c>
      <c r="J373" s="390" t="s">
        <v>499</v>
      </c>
    </row>
    <row r="374" spans="1:10" ht="30" hidden="1" x14ac:dyDescent="0.25">
      <c r="A374" s="389">
        <v>44036</v>
      </c>
      <c r="B374" s="380">
        <v>0.375</v>
      </c>
      <c r="C374" s="380">
        <v>0.54166666666666663</v>
      </c>
      <c r="D374" s="385">
        <f t="shared" si="18"/>
        <v>239.99999999999994</v>
      </c>
      <c r="E374" s="387" t="s">
        <v>3452</v>
      </c>
      <c r="G374" s="387" t="s">
        <v>777</v>
      </c>
      <c r="H374" s="390" t="s">
        <v>479</v>
      </c>
      <c r="I374" s="390" t="s">
        <v>489</v>
      </c>
      <c r="J374" s="390" t="s">
        <v>499</v>
      </c>
    </row>
    <row r="375" spans="1:10" hidden="1" x14ac:dyDescent="0.25">
      <c r="A375" s="389">
        <v>44036</v>
      </c>
      <c r="B375" s="380">
        <v>0.5</v>
      </c>
      <c r="C375" s="380">
        <v>0.54166666666666663</v>
      </c>
      <c r="D375" s="385">
        <f t="shared" si="18"/>
        <v>59.999999999999943</v>
      </c>
      <c r="E375" s="387" t="s">
        <v>3453</v>
      </c>
      <c r="F375" s="390">
        <v>1</v>
      </c>
      <c r="G375" s="387" t="s">
        <v>843</v>
      </c>
      <c r="H375" s="390" t="s">
        <v>479</v>
      </c>
      <c r="I375" s="390" t="s">
        <v>492</v>
      </c>
      <c r="J375" s="390" t="s">
        <v>481</v>
      </c>
    </row>
    <row r="376" spans="1:10" hidden="1" x14ac:dyDescent="0.25">
      <c r="A376" s="389">
        <v>44036</v>
      </c>
      <c r="B376" s="380">
        <v>0.27083333333333331</v>
      </c>
      <c r="C376" s="380">
        <v>0.54166666666666663</v>
      </c>
      <c r="D376" s="385">
        <f t="shared" si="18"/>
        <v>390</v>
      </c>
      <c r="E376" s="388" t="s">
        <v>3454</v>
      </c>
      <c r="F376" s="385"/>
      <c r="G376" s="388" t="s">
        <v>516</v>
      </c>
      <c r="H376" s="390"/>
      <c r="I376" s="390"/>
      <c r="J376" s="390"/>
    </row>
    <row r="377" spans="1:10" hidden="1" x14ac:dyDescent="0.25">
      <c r="A377" s="389">
        <v>44036</v>
      </c>
      <c r="B377" s="380">
        <v>0.60416666666666663</v>
      </c>
      <c r="C377" s="380">
        <v>0.70833333333333337</v>
      </c>
      <c r="D377" s="385">
        <f t="shared" si="18"/>
        <v>150.00000000000011</v>
      </c>
      <c r="E377" s="388" t="s">
        <v>3455</v>
      </c>
      <c r="F377" s="385"/>
      <c r="G377" s="388" t="s">
        <v>3226</v>
      </c>
      <c r="H377" s="390"/>
      <c r="I377" s="390"/>
      <c r="J377" s="390"/>
    </row>
    <row r="378" spans="1:10" hidden="1" x14ac:dyDescent="0.25">
      <c r="A378" s="389">
        <v>44036</v>
      </c>
      <c r="B378" s="380">
        <v>0.41666666666666669</v>
      </c>
      <c r="C378" s="380">
        <v>0.43055555555555558</v>
      </c>
      <c r="D378" s="385">
        <f t="shared" si="18"/>
        <v>20.000000000000007</v>
      </c>
      <c r="E378" s="388" t="s">
        <v>8585</v>
      </c>
      <c r="F378" s="385"/>
      <c r="G378" s="388" t="s">
        <v>8586</v>
      </c>
      <c r="H378" s="390" t="s">
        <v>513</v>
      </c>
      <c r="I378" s="390" t="s">
        <v>550</v>
      </c>
      <c r="J378" s="390" t="s">
        <v>481</v>
      </c>
    </row>
    <row r="379" spans="1:10" hidden="1" x14ac:dyDescent="0.25">
      <c r="A379" s="389">
        <v>44036</v>
      </c>
      <c r="B379" s="380">
        <v>0.29166666666666669</v>
      </c>
      <c r="C379" s="380">
        <v>0.30555555555555552</v>
      </c>
      <c r="D379" s="385">
        <f t="shared" si="18"/>
        <v>19.999999999999929</v>
      </c>
      <c r="E379" s="388" t="s">
        <v>2860</v>
      </c>
      <c r="F379" s="385"/>
      <c r="G379" s="388" t="s">
        <v>2031</v>
      </c>
      <c r="H379" s="390" t="s">
        <v>484</v>
      </c>
      <c r="I379" s="390" t="s">
        <v>492</v>
      </c>
      <c r="J379" s="390" t="s">
        <v>481</v>
      </c>
    </row>
    <row r="380" spans="1:10" ht="30" hidden="1" x14ac:dyDescent="0.25">
      <c r="A380" s="392">
        <v>44036</v>
      </c>
      <c r="B380" s="380">
        <v>0.29166666666666669</v>
      </c>
      <c r="C380" s="380">
        <v>0.4375</v>
      </c>
      <c r="D380" s="385">
        <f t="shared" si="13"/>
        <v>209.99999999999997</v>
      </c>
      <c r="E380" s="387" t="s">
        <v>8588</v>
      </c>
      <c r="G380" s="387" t="s">
        <v>1916</v>
      </c>
      <c r="H380" s="390" t="s">
        <v>498</v>
      </c>
      <c r="I380" s="390" t="s">
        <v>498</v>
      </c>
      <c r="J380" s="390" t="s">
        <v>481</v>
      </c>
    </row>
    <row r="381" spans="1:10" hidden="1" x14ac:dyDescent="0.25">
      <c r="A381" s="392">
        <v>44036</v>
      </c>
      <c r="B381" s="380">
        <v>0.50694444444444442</v>
      </c>
      <c r="C381" s="380">
        <v>0.55208333333333337</v>
      </c>
      <c r="D381" s="385">
        <f t="shared" si="13"/>
        <v>65.000000000000085</v>
      </c>
      <c r="E381" s="387" t="s">
        <v>3413</v>
      </c>
      <c r="F381" s="390">
        <v>1</v>
      </c>
      <c r="G381" s="387" t="s">
        <v>1916</v>
      </c>
      <c r="H381" s="390" t="s">
        <v>498</v>
      </c>
      <c r="I381" s="390" t="s">
        <v>807</v>
      </c>
      <c r="J381" s="390" t="s">
        <v>481</v>
      </c>
    </row>
    <row r="382" spans="1:10" hidden="1" x14ac:dyDescent="0.25">
      <c r="A382" s="392">
        <v>44036</v>
      </c>
      <c r="B382" s="380">
        <v>0.54166666666666663</v>
      </c>
      <c r="C382" s="380">
        <v>0.64583333333333337</v>
      </c>
      <c r="D382" s="385">
        <f t="shared" si="13"/>
        <v>150.00000000000011</v>
      </c>
      <c r="E382" s="387" t="s">
        <v>3414</v>
      </c>
      <c r="F382" s="390">
        <v>1</v>
      </c>
      <c r="G382" s="387" t="s">
        <v>1916</v>
      </c>
      <c r="H382" s="390" t="s">
        <v>507</v>
      </c>
      <c r="I382" s="390" t="s">
        <v>633</v>
      </c>
      <c r="J382" s="390" t="s">
        <v>481</v>
      </c>
    </row>
    <row r="383" spans="1:10" hidden="1" x14ac:dyDescent="0.25">
      <c r="A383" s="392">
        <v>44036</v>
      </c>
      <c r="B383" s="380">
        <v>0.65277777777777779</v>
      </c>
      <c r="C383" s="380">
        <v>0.71875</v>
      </c>
      <c r="D383" s="385">
        <f t="shared" si="13"/>
        <v>94.999999999999986</v>
      </c>
      <c r="E383" s="387" t="s">
        <v>3415</v>
      </c>
      <c r="G383" s="387" t="s">
        <v>1041</v>
      </c>
      <c r="H383" s="390" t="s">
        <v>498</v>
      </c>
      <c r="I383" s="390" t="s">
        <v>498</v>
      </c>
      <c r="J383" s="390" t="s">
        <v>499</v>
      </c>
    </row>
    <row r="384" spans="1:10" hidden="1" x14ac:dyDescent="0.25">
      <c r="A384" s="392">
        <v>44036</v>
      </c>
      <c r="B384" s="380">
        <v>0.77083333333333337</v>
      </c>
      <c r="C384" s="380">
        <v>0.83333333333333337</v>
      </c>
      <c r="D384" s="385">
        <f t="shared" ref="D384:D440" si="19">(IF(C384&gt;B384, C384-B384, 1-B384+C384))*24*60</f>
        <v>90</v>
      </c>
      <c r="E384" s="387" t="s">
        <v>3427</v>
      </c>
      <c r="G384" s="387" t="s">
        <v>3428</v>
      </c>
      <c r="H384" s="390" t="s">
        <v>498</v>
      </c>
      <c r="I384" s="390" t="s">
        <v>807</v>
      </c>
      <c r="J384" s="390" t="s">
        <v>481</v>
      </c>
    </row>
    <row r="385" spans="1:11" hidden="1" x14ac:dyDescent="0.25">
      <c r="A385" s="392">
        <v>44036</v>
      </c>
      <c r="B385" s="380">
        <v>0.89583333333333337</v>
      </c>
      <c r="C385" s="380">
        <v>0.9375</v>
      </c>
      <c r="D385" s="385">
        <f t="shared" si="19"/>
        <v>59.999999999999943</v>
      </c>
      <c r="E385" s="387" t="s">
        <v>3429</v>
      </c>
      <c r="G385" s="387" t="s">
        <v>3428</v>
      </c>
      <c r="H385" s="390" t="s">
        <v>484</v>
      </c>
      <c r="I385" s="390" t="s">
        <v>492</v>
      </c>
      <c r="J385" s="390" t="s">
        <v>499</v>
      </c>
    </row>
    <row r="386" spans="1:11" hidden="1" x14ac:dyDescent="0.25">
      <c r="A386" s="392">
        <v>44036</v>
      </c>
      <c r="B386" s="380">
        <v>0.9375</v>
      </c>
      <c r="C386" s="380">
        <v>0.97916666666666663</v>
      </c>
      <c r="D386" s="385">
        <f t="shared" si="19"/>
        <v>59.999999999999943</v>
      </c>
      <c r="E386" s="387" t="s">
        <v>3430</v>
      </c>
      <c r="G386" s="387" t="s">
        <v>3428</v>
      </c>
      <c r="H386" s="390" t="s">
        <v>479</v>
      </c>
      <c r="I386" s="390" t="s">
        <v>492</v>
      </c>
      <c r="J386" s="390" t="s">
        <v>499</v>
      </c>
    </row>
    <row r="387" spans="1:11" hidden="1" x14ac:dyDescent="0.25">
      <c r="A387" s="392">
        <v>44036</v>
      </c>
      <c r="B387" s="380">
        <v>0.95833333333333337</v>
      </c>
      <c r="C387" s="380">
        <v>0.96875</v>
      </c>
      <c r="D387" s="385">
        <f t="shared" si="19"/>
        <v>14.999999999999947</v>
      </c>
      <c r="E387" s="387" t="s">
        <v>3431</v>
      </c>
      <c r="G387" s="387" t="s">
        <v>530</v>
      </c>
      <c r="H387" s="390" t="s">
        <v>507</v>
      </c>
      <c r="I387" s="390" t="s">
        <v>633</v>
      </c>
      <c r="J387" s="390" t="s">
        <v>481</v>
      </c>
    </row>
    <row r="388" spans="1:11" ht="30" hidden="1" x14ac:dyDescent="0.25">
      <c r="A388" s="392">
        <v>44036</v>
      </c>
      <c r="B388" s="380">
        <v>8.3333333333333329E-2</v>
      </c>
      <c r="C388" s="380">
        <v>0.10416666666666667</v>
      </c>
      <c r="D388" s="385">
        <f t="shared" si="19"/>
        <v>30.000000000000014</v>
      </c>
      <c r="E388" s="387" t="s">
        <v>3432</v>
      </c>
      <c r="G388" s="387" t="s">
        <v>3433</v>
      </c>
      <c r="H388" s="390" t="s">
        <v>498</v>
      </c>
      <c r="I388" s="390" t="s">
        <v>504</v>
      </c>
      <c r="J388" s="390" t="s">
        <v>481</v>
      </c>
    </row>
    <row r="389" spans="1:11" ht="30" hidden="1" x14ac:dyDescent="0.25">
      <c r="A389" s="392">
        <v>44036</v>
      </c>
      <c r="B389" s="380">
        <v>0.1423611111111111</v>
      </c>
      <c r="C389" s="380">
        <v>0.16666666666666666</v>
      </c>
      <c r="D389" s="385">
        <f t="shared" si="19"/>
        <v>34.999999999999993</v>
      </c>
      <c r="E389" s="387" t="s">
        <v>3434</v>
      </c>
      <c r="G389" s="387" t="s">
        <v>3435</v>
      </c>
      <c r="H389" s="390" t="s">
        <v>507</v>
      </c>
      <c r="I389" s="390" t="s">
        <v>633</v>
      </c>
      <c r="J389" s="390" t="s">
        <v>481</v>
      </c>
    </row>
    <row r="390" spans="1:11" hidden="1" x14ac:dyDescent="0.25">
      <c r="A390" s="389">
        <v>44037</v>
      </c>
      <c r="B390" s="380">
        <v>0.27083333333333331</v>
      </c>
      <c r="C390" s="380">
        <v>0.375</v>
      </c>
      <c r="D390" s="386">
        <f t="shared" si="19"/>
        <v>150.00000000000003</v>
      </c>
      <c r="E390" s="387" t="s">
        <v>3374</v>
      </c>
      <c r="G390" s="387" t="s">
        <v>516</v>
      </c>
      <c r="H390" s="390"/>
      <c r="I390" s="390"/>
      <c r="J390" s="390"/>
    </row>
    <row r="391" spans="1:11" hidden="1" x14ac:dyDescent="0.25">
      <c r="A391" s="389">
        <v>44037</v>
      </c>
      <c r="B391" s="380">
        <v>0.375</v>
      </c>
      <c r="C391" s="380">
        <v>0.41666666666666669</v>
      </c>
      <c r="D391" s="386">
        <f t="shared" si="19"/>
        <v>60.000000000000028</v>
      </c>
      <c r="E391" s="387" t="s">
        <v>8517</v>
      </c>
      <c r="G391" s="387" t="s">
        <v>516</v>
      </c>
      <c r="H391" s="390" t="s">
        <v>479</v>
      </c>
      <c r="I391" s="390" t="s">
        <v>492</v>
      </c>
      <c r="J391" s="390" t="s">
        <v>499</v>
      </c>
    </row>
    <row r="392" spans="1:11" ht="30" hidden="1" x14ac:dyDescent="0.25">
      <c r="A392" s="389">
        <v>44037</v>
      </c>
      <c r="B392" s="380">
        <v>0.41666666666666669</v>
      </c>
      <c r="C392" s="380">
        <v>0.54166666666666663</v>
      </c>
      <c r="D392" s="386">
        <f t="shared" si="19"/>
        <v>179.99999999999991</v>
      </c>
      <c r="E392" s="387" t="s">
        <v>8518</v>
      </c>
      <c r="G392" s="387" t="s">
        <v>1288</v>
      </c>
      <c r="H392" s="390" t="s">
        <v>479</v>
      </c>
      <c r="I392" s="390" t="s">
        <v>492</v>
      </c>
      <c r="J392" s="390" t="s">
        <v>499</v>
      </c>
    </row>
    <row r="393" spans="1:11" hidden="1" x14ac:dyDescent="0.25">
      <c r="A393" s="389">
        <v>44037</v>
      </c>
      <c r="B393" s="380">
        <v>0.43055555555555558</v>
      </c>
      <c r="C393" s="380">
        <v>0.44097222222222227</v>
      </c>
      <c r="D393" s="386">
        <f t="shared" si="19"/>
        <v>15.000000000000027</v>
      </c>
      <c r="E393" s="387" t="s">
        <v>8519</v>
      </c>
      <c r="G393" s="387" t="s">
        <v>1399</v>
      </c>
      <c r="H393" s="390" t="s">
        <v>479</v>
      </c>
      <c r="I393" s="390" t="s">
        <v>480</v>
      </c>
      <c r="J393" s="390" t="s">
        <v>481</v>
      </c>
    </row>
    <row r="394" spans="1:11" hidden="1" x14ac:dyDescent="0.25">
      <c r="A394" s="389">
        <v>44037</v>
      </c>
      <c r="B394" s="380">
        <v>0.27083333333333331</v>
      </c>
      <c r="C394" s="380">
        <v>0.72222222222222221</v>
      </c>
      <c r="D394" s="386">
        <f t="shared" si="19"/>
        <v>650</v>
      </c>
      <c r="E394" s="387" t="s">
        <v>2967</v>
      </c>
      <c r="G394" s="387" t="s">
        <v>1037</v>
      </c>
      <c r="H394" s="390"/>
      <c r="I394" s="390"/>
      <c r="J394" s="390"/>
      <c r="K394" s="388" t="s">
        <v>2563</v>
      </c>
    </row>
    <row r="395" spans="1:11" hidden="1" x14ac:dyDescent="0.25">
      <c r="A395" s="389">
        <v>44037</v>
      </c>
      <c r="B395" s="380">
        <v>0.63888888888888895</v>
      </c>
      <c r="C395" s="380">
        <v>0.64930555555555558</v>
      </c>
      <c r="D395" s="386">
        <f t="shared" si="19"/>
        <v>14.999999999999947</v>
      </c>
      <c r="E395" s="387" t="s">
        <v>1634</v>
      </c>
      <c r="F395" s="390">
        <v>1</v>
      </c>
      <c r="G395" s="387" t="s">
        <v>516</v>
      </c>
      <c r="H395" s="390" t="s">
        <v>513</v>
      </c>
      <c r="I395" s="390" t="s">
        <v>550</v>
      </c>
      <c r="J395" s="390" t="s">
        <v>481</v>
      </c>
    </row>
    <row r="396" spans="1:11" hidden="1" x14ac:dyDescent="0.25">
      <c r="A396" s="389">
        <v>44037</v>
      </c>
      <c r="B396" s="380">
        <v>0.67361111111111116</v>
      </c>
      <c r="C396" s="380">
        <v>0.68055555555555547</v>
      </c>
      <c r="D396" s="386">
        <f t="shared" si="19"/>
        <v>9.9999999999998046</v>
      </c>
      <c r="E396" s="387" t="s">
        <v>759</v>
      </c>
      <c r="G396" s="387" t="s">
        <v>8520</v>
      </c>
      <c r="H396" s="390" t="s">
        <v>513</v>
      </c>
      <c r="I396" s="390" t="s">
        <v>550</v>
      </c>
      <c r="J396" s="390" t="s">
        <v>481</v>
      </c>
    </row>
    <row r="397" spans="1:11" hidden="1" x14ac:dyDescent="0.25">
      <c r="A397" s="389">
        <v>44037</v>
      </c>
      <c r="B397" s="380">
        <v>0.27083333333333331</v>
      </c>
      <c r="C397" s="380">
        <v>0.41666666666666669</v>
      </c>
      <c r="D397" s="386">
        <f t="shared" si="19"/>
        <v>210.00000000000006</v>
      </c>
      <c r="E397" s="394" t="s">
        <v>8521</v>
      </c>
      <c r="F397" s="390">
        <v>1</v>
      </c>
      <c r="G397" s="387" t="s">
        <v>8522</v>
      </c>
      <c r="H397" s="390"/>
      <c r="I397" s="390"/>
      <c r="J397" s="390"/>
    </row>
    <row r="398" spans="1:11" hidden="1" x14ac:dyDescent="0.25">
      <c r="A398" s="389">
        <v>44037</v>
      </c>
      <c r="B398" s="380">
        <v>0.41666666666666669</v>
      </c>
      <c r="C398" s="380">
        <v>4.1666666666666664E-2</v>
      </c>
      <c r="D398" s="385">
        <f t="shared" si="19"/>
        <v>899.99999999999977</v>
      </c>
      <c r="E398" s="388" t="s">
        <v>8523</v>
      </c>
      <c r="F398" s="385">
        <v>1</v>
      </c>
      <c r="G398" s="388" t="s">
        <v>581</v>
      </c>
      <c r="H398" s="390"/>
      <c r="I398" s="390"/>
      <c r="J398" s="390"/>
    </row>
    <row r="399" spans="1:11" hidden="1" x14ac:dyDescent="0.25">
      <c r="A399" s="389">
        <v>44037</v>
      </c>
      <c r="B399" s="380">
        <v>0.27083333333333331</v>
      </c>
      <c r="C399" s="380">
        <v>0.3125</v>
      </c>
      <c r="D399" s="385">
        <f t="shared" si="19"/>
        <v>60.000000000000028</v>
      </c>
      <c r="E399" s="388" t="s">
        <v>2425</v>
      </c>
      <c r="F399" s="385">
        <v>1</v>
      </c>
      <c r="G399" s="388" t="s">
        <v>565</v>
      </c>
      <c r="H399" s="390" t="s">
        <v>498</v>
      </c>
      <c r="I399" s="390" t="s">
        <v>504</v>
      </c>
      <c r="J399" s="390" t="s">
        <v>481</v>
      </c>
    </row>
    <row r="400" spans="1:11" hidden="1" x14ac:dyDescent="0.25">
      <c r="A400" s="389">
        <v>44037</v>
      </c>
      <c r="B400" s="380">
        <v>0.375</v>
      </c>
      <c r="C400" s="380">
        <v>0.47916666666666669</v>
      </c>
      <c r="D400" s="385">
        <f t="shared" si="19"/>
        <v>150.00000000000003</v>
      </c>
      <c r="E400" s="388" t="s">
        <v>8524</v>
      </c>
      <c r="F400" s="385">
        <v>1</v>
      </c>
      <c r="G400" s="388" t="s">
        <v>2476</v>
      </c>
      <c r="H400" s="390" t="s">
        <v>498</v>
      </c>
      <c r="I400" s="390" t="s">
        <v>498</v>
      </c>
      <c r="J400" s="390" t="s">
        <v>481</v>
      </c>
    </row>
    <row r="401" spans="1:11" hidden="1" x14ac:dyDescent="0.25">
      <c r="A401" s="389">
        <v>44037</v>
      </c>
      <c r="B401" s="380">
        <v>0.51041666666666663</v>
      </c>
      <c r="C401" s="380">
        <v>0.58333333333333337</v>
      </c>
      <c r="D401" s="385">
        <f t="shared" si="19"/>
        <v>105.00000000000011</v>
      </c>
      <c r="E401" s="388" t="s">
        <v>8525</v>
      </c>
      <c r="F401" s="385"/>
      <c r="G401" s="388" t="s">
        <v>565</v>
      </c>
      <c r="H401" s="390" t="s">
        <v>498</v>
      </c>
      <c r="I401" s="390" t="s">
        <v>504</v>
      </c>
      <c r="J401" s="390" t="s">
        <v>481</v>
      </c>
    </row>
    <row r="402" spans="1:11" hidden="1" x14ac:dyDescent="0.25">
      <c r="A402" s="389">
        <v>44037</v>
      </c>
      <c r="B402" s="380">
        <v>0.625</v>
      </c>
      <c r="C402" s="380">
        <v>0.66666666666666663</v>
      </c>
      <c r="D402" s="385">
        <f t="shared" si="19"/>
        <v>59.999999999999943</v>
      </c>
      <c r="E402" s="388" t="s">
        <v>8526</v>
      </c>
      <c r="F402" s="385">
        <v>1</v>
      </c>
      <c r="G402" s="388" t="s">
        <v>565</v>
      </c>
      <c r="H402" s="390" t="s">
        <v>507</v>
      </c>
      <c r="I402" s="390" t="s">
        <v>633</v>
      </c>
      <c r="J402" s="390" t="s">
        <v>481</v>
      </c>
    </row>
    <row r="403" spans="1:11" hidden="1" x14ac:dyDescent="0.25">
      <c r="A403" s="389">
        <v>44037</v>
      </c>
      <c r="B403" s="380">
        <v>0.70138888888888884</v>
      </c>
      <c r="C403" s="380">
        <v>0.72222222222222221</v>
      </c>
      <c r="D403" s="385">
        <f t="shared" si="19"/>
        <v>30.000000000000053</v>
      </c>
      <c r="E403" s="388" t="s">
        <v>2710</v>
      </c>
      <c r="F403" s="385">
        <v>1</v>
      </c>
      <c r="G403" s="388" t="s">
        <v>1041</v>
      </c>
      <c r="H403" s="390" t="s">
        <v>498</v>
      </c>
      <c r="I403" s="390" t="s">
        <v>504</v>
      </c>
      <c r="J403" s="390" t="s">
        <v>481</v>
      </c>
    </row>
    <row r="404" spans="1:11" hidden="1" x14ac:dyDescent="0.25">
      <c r="A404" s="389">
        <v>44037</v>
      </c>
      <c r="B404" s="380">
        <v>0.72222222222222221</v>
      </c>
      <c r="C404" s="380">
        <v>0.72916666666666663</v>
      </c>
      <c r="D404" s="385">
        <f t="shared" si="19"/>
        <v>9.9999999999999645</v>
      </c>
      <c r="E404" s="388" t="s">
        <v>3407</v>
      </c>
      <c r="F404" s="385">
        <v>1</v>
      </c>
      <c r="G404" s="388" t="s">
        <v>596</v>
      </c>
      <c r="H404" s="390" t="s">
        <v>507</v>
      </c>
      <c r="I404" s="390" t="s">
        <v>633</v>
      </c>
      <c r="J404" s="390" t="s">
        <v>427</v>
      </c>
    </row>
    <row r="405" spans="1:11" hidden="1" x14ac:dyDescent="0.25">
      <c r="A405" s="389">
        <v>44037</v>
      </c>
      <c r="B405" s="380">
        <v>0.875</v>
      </c>
      <c r="C405" s="380">
        <v>0.88888888888888884</v>
      </c>
      <c r="D405" s="385">
        <f>(IF(C405&gt;B405, C405-B405, 1-B405+C405))*24*60</f>
        <v>19.999999999999929</v>
      </c>
      <c r="E405" s="388" t="s">
        <v>8545</v>
      </c>
      <c r="F405" s="385">
        <v>1</v>
      </c>
      <c r="G405" s="388" t="s">
        <v>2549</v>
      </c>
      <c r="H405" s="390" t="s">
        <v>513</v>
      </c>
      <c r="I405" s="390" t="s">
        <v>553</v>
      </c>
      <c r="J405" s="390" t="s">
        <v>481</v>
      </c>
    </row>
    <row r="406" spans="1:11" hidden="1" x14ac:dyDescent="0.25">
      <c r="A406" s="389">
        <v>44037</v>
      </c>
      <c r="B406" s="380">
        <v>0.95833333333333337</v>
      </c>
      <c r="C406" s="380">
        <v>0.97222222222222221</v>
      </c>
      <c r="D406" s="385">
        <f>(IF(C406&gt;B406, C406-B406, 1-B406+C406))*24*60</f>
        <v>19.999999999999929</v>
      </c>
      <c r="E406" s="388" t="s">
        <v>8546</v>
      </c>
      <c r="F406" s="385">
        <v>1</v>
      </c>
      <c r="G406" s="388" t="s">
        <v>2549</v>
      </c>
      <c r="H406" s="390" t="s">
        <v>498</v>
      </c>
      <c r="I406" s="390" t="s">
        <v>498</v>
      </c>
      <c r="J406" s="390" t="s">
        <v>481</v>
      </c>
    </row>
    <row r="407" spans="1:11" hidden="1" x14ac:dyDescent="0.25">
      <c r="A407" s="389">
        <v>44037</v>
      </c>
      <c r="B407" s="380">
        <v>0.91666666666666663</v>
      </c>
      <c r="C407" s="380">
        <v>0.9375</v>
      </c>
      <c r="D407" s="385">
        <f>(IF(C407&gt;B407, C407-B407, 1-B407+C407))*24*60</f>
        <v>30.000000000000053</v>
      </c>
      <c r="E407" s="388" t="s">
        <v>8547</v>
      </c>
      <c r="F407" s="385">
        <v>1</v>
      </c>
      <c r="G407" s="388" t="s">
        <v>2549</v>
      </c>
      <c r="H407" s="390" t="s">
        <v>507</v>
      </c>
      <c r="I407" s="390" t="s">
        <v>633</v>
      </c>
      <c r="J407" s="390" t="s">
        <v>481</v>
      </c>
    </row>
    <row r="408" spans="1:11" hidden="1" x14ac:dyDescent="0.25">
      <c r="A408" s="389">
        <v>44038</v>
      </c>
      <c r="B408" s="380">
        <v>0.375</v>
      </c>
      <c r="C408" s="380">
        <v>0.5</v>
      </c>
      <c r="D408" s="385">
        <f t="shared" si="19"/>
        <v>180</v>
      </c>
      <c r="E408" s="388" t="s">
        <v>8533</v>
      </c>
      <c r="F408" s="385"/>
      <c r="G408" s="388" t="s">
        <v>8534</v>
      </c>
      <c r="H408" s="390" t="s">
        <v>495</v>
      </c>
      <c r="I408" s="390" t="s">
        <v>492</v>
      </c>
      <c r="J408" s="390" t="s">
        <v>499</v>
      </c>
      <c r="K408" s="388" t="s">
        <v>1022</v>
      </c>
    </row>
    <row r="409" spans="1:11" hidden="1" x14ac:dyDescent="0.25">
      <c r="A409" s="389">
        <v>44038</v>
      </c>
      <c r="B409" s="380">
        <v>0.375</v>
      </c>
      <c r="C409" s="380">
        <v>0.45833333333333331</v>
      </c>
      <c r="D409" s="385">
        <f t="shared" si="19"/>
        <v>119.99999999999997</v>
      </c>
      <c r="E409" s="388" t="s">
        <v>8595</v>
      </c>
      <c r="F409" s="385"/>
      <c r="G409" s="388" t="s">
        <v>2019</v>
      </c>
      <c r="H409" s="390" t="s">
        <v>484</v>
      </c>
      <c r="I409" s="390" t="s">
        <v>480</v>
      </c>
      <c r="J409" s="390" t="s">
        <v>499</v>
      </c>
    </row>
    <row r="410" spans="1:11" hidden="1" x14ac:dyDescent="0.25">
      <c r="A410" s="389">
        <v>44038</v>
      </c>
      <c r="B410" s="380">
        <v>0.45833333333333331</v>
      </c>
      <c r="C410" s="380">
        <v>0.52083333333333337</v>
      </c>
      <c r="D410" s="385">
        <f t="shared" si="19"/>
        <v>90.000000000000085</v>
      </c>
      <c r="E410" s="388" t="s">
        <v>8596</v>
      </c>
      <c r="F410" s="385"/>
      <c r="G410" s="388" t="s">
        <v>2019</v>
      </c>
      <c r="H410" s="390" t="s">
        <v>495</v>
      </c>
      <c r="I410" s="390" t="s">
        <v>489</v>
      </c>
      <c r="J410" s="390" t="s">
        <v>499</v>
      </c>
    </row>
    <row r="411" spans="1:11" hidden="1" x14ac:dyDescent="0.25">
      <c r="A411" s="389">
        <v>44038</v>
      </c>
      <c r="B411" s="380">
        <v>0.3125</v>
      </c>
      <c r="C411" s="380">
        <v>0.3263888888888889</v>
      </c>
      <c r="D411" s="385">
        <f t="shared" si="19"/>
        <v>20.000000000000007</v>
      </c>
      <c r="E411" s="388" t="s">
        <v>8535</v>
      </c>
      <c r="F411" s="385"/>
      <c r="G411" s="388" t="s">
        <v>8536</v>
      </c>
      <c r="H411" s="390" t="s">
        <v>556</v>
      </c>
      <c r="I411" s="390" t="s">
        <v>492</v>
      </c>
      <c r="J411" s="390" t="s">
        <v>481</v>
      </c>
    </row>
    <row r="412" spans="1:11" hidden="1" x14ac:dyDescent="0.25">
      <c r="A412" s="389">
        <v>44038</v>
      </c>
      <c r="B412" s="380">
        <v>0.63888888888888895</v>
      </c>
      <c r="C412" s="380">
        <v>0.65277777777777779</v>
      </c>
      <c r="D412" s="385">
        <f t="shared" si="19"/>
        <v>19.999999999999929</v>
      </c>
      <c r="E412" s="388" t="s">
        <v>1141</v>
      </c>
      <c r="F412" s="385"/>
      <c r="G412" s="388" t="s">
        <v>516</v>
      </c>
      <c r="H412" s="390" t="s">
        <v>513</v>
      </c>
      <c r="I412" s="390" t="s">
        <v>553</v>
      </c>
      <c r="J412" s="390" t="s">
        <v>481</v>
      </c>
    </row>
    <row r="413" spans="1:11" hidden="1" x14ac:dyDescent="0.25">
      <c r="A413" s="389">
        <v>44038</v>
      </c>
      <c r="B413" s="380">
        <v>0.67708333333333337</v>
      </c>
      <c r="C413" s="380">
        <v>0.69097222222222221</v>
      </c>
      <c r="D413" s="385">
        <f t="shared" si="19"/>
        <v>19.999999999999929</v>
      </c>
      <c r="E413" s="388" t="s">
        <v>2203</v>
      </c>
      <c r="F413" s="385"/>
      <c r="G413" s="388" t="s">
        <v>803</v>
      </c>
      <c r="H413" s="390" t="s">
        <v>556</v>
      </c>
      <c r="I413" s="390" t="s">
        <v>492</v>
      </c>
      <c r="J413" s="390" t="s">
        <v>481</v>
      </c>
    </row>
    <row r="414" spans="1:11" hidden="1" x14ac:dyDescent="0.25">
      <c r="A414" s="389">
        <v>44038</v>
      </c>
      <c r="B414" s="380">
        <v>0.29166666666666669</v>
      </c>
      <c r="C414" s="380">
        <v>0.3125</v>
      </c>
      <c r="D414" s="385">
        <f t="shared" si="19"/>
        <v>29.999999999999972</v>
      </c>
      <c r="E414" s="388" t="s">
        <v>3408</v>
      </c>
      <c r="F414" s="385"/>
      <c r="G414" s="388" t="s">
        <v>565</v>
      </c>
      <c r="H414" s="390" t="s">
        <v>498</v>
      </c>
      <c r="I414" s="390" t="s">
        <v>498</v>
      </c>
      <c r="J414" s="390" t="s">
        <v>481</v>
      </c>
    </row>
    <row r="415" spans="1:11" hidden="1" x14ac:dyDescent="0.25">
      <c r="A415" s="389">
        <v>44038</v>
      </c>
      <c r="B415" s="380">
        <v>0.375</v>
      </c>
      <c r="C415" s="380">
        <v>0.45833333333333331</v>
      </c>
      <c r="D415" s="385">
        <f t="shared" si="19"/>
        <v>119.99999999999997</v>
      </c>
      <c r="E415" s="388" t="s">
        <v>8537</v>
      </c>
      <c r="F415" s="385"/>
      <c r="G415" s="388" t="s">
        <v>8538</v>
      </c>
      <c r="H415" s="390" t="s">
        <v>498</v>
      </c>
      <c r="I415" s="390" t="s">
        <v>504</v>
      </c>
      <c r="J415" s="390" t="s">
        <v>481</v>
      </c>
    </row>
    <row r="416" spans="1:11" hidden="1" x14ac:dyDescent="0.25">
      <c r="A416" s="389">
        <v>44038</v>
      </c>
      <c r="B416" s="380">
        <v>0.5</v>
      </c>
      <c r="C416" s="380">
        <v>0.52083333333333337</v>
      </c>
      <c r="D416" s="385">
        <f t="shared" si="19"/>
        <v>30.000000000000053</v>
      </c>
      <c r="E416" s="388" t="s">
        <v>8539</v>
      </c>
      <c r="F416" s="385">
        <v>1</v>
      </c>
      <c r="G416" s="388" t="s">
        <v>8538</v>
      </c>
      <c r="H416" s="390" t="s">
        <v>498</v>
      </c>
      <c r="I416" s="390" t="s">
        <v>807</v>
      </c>
      <c r="J416" s="390" t="s">
        <v>481</v>
      </c>
    </row>
    <row r="417" spans="1:11" hidden="1" x14ac:dyDescent="0.25">
      <c r="A417" s="389">
        <v>44038</v>
      </c>
      <c r="B417" s="380">
        <v>0.6875</v>
      </c>
      <c r="C417" s="380">
        <v>0.71875</v>
      </c>
      <c r="D417" s="385">
        <f t="shared" si="19"/>
        <v>45</v>
      </c>
      <c r="E417" s="388" t="s">
        <v>8540</v>
      </c>
      <c r="F417" s="385">
        <v>1</v>
      </c>
      <c r="G417" s="388" t="s">
        <v>774</v>
      </c>
      <c r="H417" s="390" t="s">
        <v>507</v>
      </c>
      <c r="I417" s="390" t="s">
        <v>633</v>
      </c>
      <c r="J417" s="390" t="s">
        <v>481</v>
      </c>
    </row>
    <row r="418" spans="1:11" hidden="1" x14ac:dyDescent="0.25">
      <c r="A418" s="389">
        <v>44038</v>
      </c>
      <c r="B418" s="380">
        <v>0.375</v>
      </c>
      <c r="C418" s="380">
        <v>0.58333333333333337</v>
      </c>
      <c r="D418" s="385">
        <f t="shared" si="19"/>
        <v>300.00000000000006</v>
      </c>
      <c r="E418" s="388" t="s">
        <v>8541</v>
      </c>
      <c r="F418" s="385">
        <v>1</v>
      </c>
      <c r="G418" s="388" t="s">
        <v>8542</v>
      </c>
      <c r="H418" s="390"/>
      <c r="I418" s="390"/>
      <c r="J418" s="390"/>
    </row>
    <row r="419" spans="1:11" hidden="1" x14ac:dyDescent="0.25">
      <c r="A419" s="389">
        <v>44038</v>
      </c>
      <c r="B419" s="380">
        <v>0.41666666666666669</v>
      </c>
      <c r="C419" s="380">
        <v>0.4375</v>
      </c>
      <c r="D419" s="385">
        <f t="shared" si="19"/>
        <v>29.999999999999972</v>
      </c>
      <c r="E419" s="388" t="s">
        <v>8543</v>
      </c>
      <c r="F419" s="385"/>
      <c r="G419" s="388" t="s">
        <v>8544</v>
      </c>
      <c r="H419" s="390" t="s">
        <v>513</v>
      </c>
      <c r="I419" s="390" t="s">
        <v>833</v>
      </c>
      <c r="J419" s="390" t="s">
        <v>481</v>
      </c>
    </row>
    <row r="420" spans="1:11" hidden="1" x14ac:dyDescent="0.25">
      <c r="A420" s="389">
        <v>44038</v>
      </c>
      <c r="B420" s="380">
        <v>0.95833333333333337</v>
      </c>
      <c r="C420" s="380">
        <v>0.97916666666666663</v>
      </c>
      <c r="D420" s="385">
        <f t="shared" si="19"/>
        <v>29.999999999999893</v>
      </c>
      <c r="E420" s="388" t="s">
        <v>3200</v>
      </c>
      <c r="F420" s="385">
        <v>1</v>
      </c>
      <c r="G420" s="388" t="s">
        <v>2549</v>
      </c>
      <c r="H420" s="390" t="s">
        <v>484</v>
      </c>
      <c r="I420" s="390" t="s">
        <v>492</v>
      </c>
      <c r="J420" s="390" t="s">
        <v>481</v>
      </c>
    </row>
    <row r="421" spans="1:11" hidden="1" x14ac:dyDescent="0.25">
      <c r="A421" s="389">
        <v>44038</v>
      </c>
      <c r="B421" s="380">
        <v>0</v>
      </c>
      <c r="C421" s="380">
        <v>3.125E-2</v>
      </c>
      <c r="D421" s="385">
        <f t="shared" si="19"/>
        <v>45</v>
      </c>
      <c r="E421" s="388" t="s">
        <v>8548</v>
      </c>
      <c r="F421" s="385">
        <v>1</v>
      </c>
      <c r="G421" s="388" t="s">
        <v>2549</v>
      </c>
      <c r="H421" s="390" t="s">
        <v>479</v>
      </c>
      <c r="I421" s="390" t="s">
        <v>480</v>
      </c>
      <c r="J421" s="390" t="s">
        <v>481</v>
      </c>
    </row>
    <row r="422" spans="1:11" hidden="1" x14ac:dyDescent="0.25">
      <c r="A422" s="389">
        <v>44038</v>
      </c>
      <c r="B422" s="380">
        <v>4.1666666666666664E-2</v>
      </c>
      <c r="C422" s="380">
        <v>6.25E-2</v>
      </c>
      <c r="D422" s="385">
        <f t="shared" si="19"/>
        <v>30</v>
      </c>
      <c r="E422" s="388" t="s">
        <v>8549</v>
      </c>
      <c r="F422" s="385">
        <v>1</v>
      </c>
      <c r="G422" s="388" t="s">
        <v>2549</v>
      </c>
      <c r="H422" s="390" t="s">
        <v>556</v>
      </c>
      <c r="I422" s="390" t="s">
        <v>480</v>
      </c>
      <c r="J422" s="390" t="s">
        <v>481</v>
      </c>
    </row>
    <row r="423" spans="1:11" hidden="1" x14ac:dyDescent="0.25">
      <c r="A423" s="389">
        <v>44039</v>
      </c>
      <c r="B423" s="380">
        <v>0.27083333333333331</v>
      </c>
      <c r="C423" s="380">
        <v>0.29166666666666669</v>
      </c>
      <c r="D423" s="385">
        <f t="shared" si="19"/>
        <v>30.000000000000053</v>
      </c>
      <c r="E423" s="388" t="s">
        <v>8555</v>
      </c>
      <c r="F423" s="385"/>
      <c r="G423" s="388" t="s">
        <v>831</v>
      </c>
      <c r="H423" s="390" t="s">
        <v>479</v>
      </c>
      <c r="I423" s="390" t="s">
        <v>480</v>
      </c>
      <c r="J423" s="390" t="s">
        <v>481</v>
      </c>
    </row>
    <row r="424" spans="1:11" hidden="1" x14ac:dyDescent="0.25">
      <c r="A424" s="389">
        <v>44039</v>
      </c>
      <c r="B424" s="380">
        <v>0.35416666666666669</v>
      </c>
      <c r="C424" s="380">
        <v>0.39583333333333331</v>
      </c>
      <c r="D424" s="385">
        <f t="shared" si="19"/>
        <v>59.999999999999943</v>
      </c>
      <c r="E424" s="388" t="s">
        <v>8556</v>
      </c>
      <c r="F424" s="385"/>
      <c r="G424" s="388" t="s">
        <v>8557</v>
      </c>
      <c r="H424" s="390" t="s">
        <v>479</v>
      </c>
      <c r="I424" s="390" t="s">
        <v>492</v>
      </c>
      <c r="J424" s="390" t="s">
        <v>427</v>
      </c>
    </row>
    <row r="425" spans="1:11" hidden="1" x14ac:dyDescent="0.25">
      <c r="A425" s="389">
        <v>44039</v>
      </c>
      <c r="B425" s="380">
        <v>0.40277777777777773</v>
      </c>
      <c r="C425" s="380">
        <v>0.41666666666666669</v>
      </c>
      <c r="D425" s="385">
        <f t="shared" si="19"/>
        <v>20.000000000000089</v>
      </c>
      <c r="E425" s="388" t="s">
        <v>8558</v>
      </c>
      <c r="F425" s="385">
        <v>1</v>
      </c>
      <c r="G425" s="388" t="s">
        <v>886</v>
      </c>
      <c r="H425" s="390" t="s">
        <v>479</v>
      </c>
      <c r="I425" s="390" t="s">
        <v>480</v>
      </c>
      <c r="J425" s="390" t="s">
        <v>481</v>
      </c>
    </row>
    <row r="426" spans="1:11" hidden="1" x14ac:dyDescent="0.25">
      <c r="A426" s="389">
        <v>44039</v>
      </c>
      <c r="B426" s="380">
        <v>0.41666666666666669</v>
      </c>
      <c r="C426" s="380">
        <v>0.44444444444444442</v>
      </c>
      <c r="D426" s="385">
        <f t="shared" si="19"/>
        <v>39.999999999999936</v>
      </c>
      <c r="E426" s="388" t="s">
        <v>8600</v>
      </c>
      <c r="F426" s="385"/>
      <c r="G426" s="388" t="s">
        <v>986</v>
      </c>
      <c r="H426" s="390" t="s">
        <v>484</v>
      </c>
      <c r="I426" s="390" t="s">
        <v>492</v>
      </c>
      <c r="J426" s="390" t="s">
        <v>481</v>
      </c>
    </row>
    <row r="427" spans="1:11" hidden="1" x14ac:dyDescent="0.25">
      <c r="A427" s="389">
        <v>44039</v>
      </c>
      <c r="B427" s="380">
        <v>0.27083333333333331</v>
      </c>
      <c r="C427" s="380">
        <v>0.70833333333333337</v>
      </c>
      <c r="D427" s="385">
        <f t="shared" si="19"/>
        <v>630.00000000000011</v>
      </c>
      <c r="E427" s="388" t="s">
        <v>2967</v>
      </c>
      <c r="F427" s="385"/>
      <c r="G427" s="388" t="s">
        <v>486</v>
      </c>
      <c r="H427" s="390"/>
      <c r="I427" s="390"/>
      <c r="J427" s="390"/>
      <c r="K427" s="388" t="s">
        <v>2563</v>
      </c>
    </row>
    <row r="428" spans="1:11" hidden="1" x14ac:dyDescent="0.25">
      <c r="A428" s="389">
        <v>44039</v>
      </c>
      <c r="B428" s="380">
        <v>0.63541666666666663</v>
      </c>
      <c r="C428" s="380">
        <v>0.64583333333333337</v>
      </c>
      <c r="D428" s="385">
        <f t="shared" si="19"/>
        <v>15.000000000000107</v>
      </c>
      <c r="E428" s="388" t="s">
        <v>8559</v>
      </c>
      <c r="F428" s="385"/>
      <c r="G428" s="388" t="s">
        <v>516</v>
      </c>
      <c r="H428" s="390" t="s">
        <v>484</v>
      </c>
      <c r="I428" s="390" t="s">
        <v>492</v>
      </c>
      <c r="J428" s="390" t="s">
        <v>481</v>
      </c>
    </row>
    <row r="429" spans="1:11" hidden="1" x14ac:dyDescent="0.25">
      <c r="A429" s="389">
        <v>44039</v>
      </c>
      <c r="B429" s="380">
        <v>0.68055555555555547</v>
      </c>
      <c r="C429" s="380">
        <v>0.6875</v>
      </c>
      <c r="D429" s="385">
        <f t="shared" si="19"/>
        <v>10.000000000000124</v>
      </c>
      <c r="E429" s="388" t="s">
        <v>8560</v>
      </c>
      <c r="F429" s="385">
        <v>1</v>
      </c>
      <c r="G429" s="388" t="s">
        <v>518</v>
      </c>
      <c r="H429" s="390" t="s">
        <v>513</v>
      </c>
      <c r="I429" s="390" t="s">
        <v>550</v>
      </c>
      <c r="J429" s="390" t="s">
        <v>481</v>
      </c>
    </row>
    <row r="430" spans="1:11" hidden="1" x14ac:dyDescent="0.25">
      <c r="A430" s="389">
        <v>44039</v>
      </c>
      <c r="B430" s="380">
        <v>0.3125</v>
      </c>
      <c r="C430" s="380">
        <v>0.33333333333333331</v>
      </c>
      <c r="D430" s="385">
        <f t="shared" si="19"/>
        <v>29.999999999999972</v>
      </c>
      <c r="E430" s="388" t="s">
        <v>3408</v>
      </c>
      <c r="F430" s="385">
        <v>1</v>
      </c>
      <c r="G430" s="388" t="s">
        <v>565</v>
      </c>
      <c r="H430" s="390" t="s">
        <v>498</v>
      </c>
      <c r="I430" s="390" t="s">
        <v>498</v>
      </c>
      <c r="J430" s="390" t="s">
        <v>481</v>
      </c>
    </row>
    <row r="431" spans="1:11" hidden="1" x14ac:dyDescent="0.25">
      <c r="A431" s="389">
        <v>44039</v>
      </c>
      <c r="B431" s="380">
        <v>0.29166666666666669</v>
      </c>
      <c r="C431" s="380">
        <v>0.3125</v>
      </c>
      <c r="D431" s="385">
        <f t="shared" si="19"/>
        <v>29.999999999999972</v>
      </c>
      <c r="E431" s="388" t="s">
        <v>3306</v>
      </c>
      <c r="F431" s="385">
        <v>1</v>
      </c>
      <c r="G431" s="388" t="s">
        <v>565</v>
      </c>
      <c r="H431" s="390" t="s">
        <v>498</v>
      </c>
      <c r="I431" s="390" t="s">
        <v>498</v>
      </c>
      <c r="J431" s="390" t="s">
        <v>481</v>
      </c>
    </row>
    <row r="432" spans="1:11" hidden="1" x14ac:dyDescent="0.25">
      <c r="A432" s="389">
        <v>44039</v>
      </c>
      <c r="B432" s="380">
        <v>0.3125</v>
      </c>
      <c r="C432" s="380">
        <v>0.375</v>
      </c>
      <c r="D432" s="385">
        <f t="shared" si="19"/>
        <v>90</v>
      </c>
      <c r="E432" s="388" t="s">
        <v>8561</v>
      </c>
      <c r="F432" s="385">
        <v>1</v>
      </c>
      <c r="G432" s="388" t="s">
        <v>2476</v>
      </c>
      <c r="H432" s="390" t="s">
        <v>498</v>
      </c>
      <c r="I432" s="390" t="s">
        <v>807</v>
      </c>
      <c r="J432" s="390" t="s">
        <v>481</v>
      </c>
    </row>
    <row r="433" spans="1:11" hidden="1" x14ac:dyDescent="0.25">
      <c r="A433" s="389">
        <v>44039</v>
      </c>
      <c r="B433" s="380">
        <v>0.41666666666666669</v>
      </c>
      <c r="C433" s="380">
        <v>0.4375</v>
      </c>
      <c r="D433" s="385">
        <f t="shared" si="19"/>
        <v>29.999999999999972</v>
      </c>
      <c r="E433" s="388" t="s">
        <v>8562</v>
      </c>
      <c r="F433" s="385"/>
      <c r="G433" s="388" t="s">
        <v>596</v>
      </c>
      <c r="H433" s="390" t="s">
        <v>507</v>
      </c>
      <c r="I433" s="390" t="s">
        <v>527</v>
      </c>
      <c r="J433" s="390" t="s">
        <v>481</v>
      </c>
    </row>
    <row r="434" spans="1:11" hidden="1" x14ac:dyDescent="0.25">
      <c r="A434" s="389">
        <v>44039</v>
      </c>
      <c r="B434" s="380">
        <v>0.45833333333333331</v>
      </c>
      <c r="C434" s="380">
        <v>0.46875</v>
      </c>
      <c r="D434" s="385">
        <f t="shared" si="19"/>
        <v>15.000000000000027</v>
      </c>
      <c r="E434" s="388" t="s">
        <v>8563</v>
      </c>
      <c r="F434" s="385"/>
      <c r="G434" s="388" t="s">
        <v>596</v>
      </c>
      <c r="H434" s="390" t="s">
        <v>507</v>
      </c>
      <c r="I434" s="390" t="s">
        <v>527</v>
      </c>
      <c r="J434" s="390" t="s">
        <v>481</v>
      </c>
    </row>
    <row r="435" spans="1:11" hidden="1" x14ac:dyDescent="0.25">
      <c r="A435" s="389">
        <v>44039</v>
      </c>
      <c r="B435" s="380">
        <v>0.41666666666666669</v>
      </c>
      <c r="C435" s="380">
        <v>0.58333333333333337</v>
      </c>
      <c r="D435" s="385">
        <f t="shared" si="19"/>
        <v>240</v>
      </c>
      <c r="E435" s="388" t="s">
        <v>8564</v>
      </c>
      <c r="F435" s="385"/>
      <c r="G435" s="388" t="s">
        <v>3292</v>
      </c>
      <c r="H435" s="390"/>
      <c r="I435" s="390"/>
      <c r="J435" s="390"/>
    </row>
    <row r="436" spans="1:11" hidden="1" x14ac:dyDescent="0.25">
      <c r="A436" s="389">
        <v>44039</v>
      </c>
      <c r="B436" s="380">
        <v>0.375</v>
      </c>
      <c r="C436" s="380">
        <v>0.70833333333333337</v>
      </c>
      <c r="D436" s="385">
        <f t="shared" si="19"/>
        <v>480</v>
      </c>
      <c r="E436" s="388" t="s">
        <v>8565</v>
      </c>
      <c r="F436" s="385">
        <v>1</v>
      </c>
      <c r="G436" s="388" t="s">
        <v>1246</v>
      </c>
      <c r="H436" s="390"/>
      <c r="I436" s="390"/>
      <c r="J436" s="390"/>
    </row>
    <row r="437" spans="1:11" x14ac:dyDescent="0.25">
      <c r="A437" s="389">
        <v>44039</v>
      </c>
      <c r="B437" s="380">
        <v>0.61111111111111105</v>
      </c>
      <c r="C437" s="380">
        <v>0.62152777777777779</v>
      </c>
      <c r="D437" s="385">
        <f t="shared" si="19"/>
        <v>15.000000000000107</v>
      </c>
      <c r="E437" s="388" t="s">
        <v>1657</v>
      </c>
      <c r="F437" s="385"/>
      <c r="G437" s="388" t="s">
        <v>596</v>
      </c>
      <c r="H437" s="390" t="s">
        <v>513</v>
      </c>
      <c r="I437" s="390" t="s">
        <v>711</v>
      </c>
      <c r="J437" s="390" t="s">
        <v>427</v>
      </c>
    </row>
    <row r="438" spans="1:11" hidden="1" x14ac:dyDescent="0.25">
      <c r="A438" s="389">
        <v>44039</v>
      </c>
      <c r="B438" s="380">
        <v>0.52083333333333337</v>
      </c>
      <c r="C438" s="380">
        <v>0.55208333333333337</v>
      </c>
      <c r="D438" s="385">
        <f t="shared" si="19"/>
        <v>45</v>
      </c>
      <c r="E438" s="388" t="s">
        <v>8546</v>
      </c>
      <c r="F438" s="385">
        <v>1</v>
      </c>
      <c r="G438" s="388" t="s">
        <v>1714</v>
      </c>
      <c r="H438" s="390" t="s">
        <v>498</v>
      </c>
      <c r="I438" s="390" t="s">
        <v>498</v>
      </c>
      <c r="J438" s="390" t="s">
        <v>481</v>
      </c>
    </row>
    <row r="439" spans="1:11" hidden="1" x14ac:dyDescent="0.25">
      <c r="A439" s="389">
        <v>44039</v>
      </c>
      <c r="B439" s="380">
        <v>0.54166666666666663</v>
      </c>
      <c r="C439" s="380">
        <v>0.5625</v>
      </c>
      <c r="D439" s="385">
        <f t="shared" si="19"/>
        <v>30.000000000000053</v>
      </c>
      <c r="E439" s="388" t="s">
        <v>8566</v>
      </c>
      <c r="F439" s="385">
        <v>1</v>
      </c>
      <c r="G439" s="388" t="s">
        <v>1714</v>
      </c>
      <c r="H439" s="390" t="s">
        <v>498</v>
      </c>
      <c r="I439" s="390" t="s">
        <v>498</v>
      </c>
      <c r="J439" s="390" t="s">
        <v>481</v>
      </c>
    </row>
    <row r="440" spans="1:11" hidden="1" x14ac:dyDescent="0.25">
      <c r="A440" s="389">
        <v>44039</v>
      </c>
      <c r="B440" s="380">
        <v>0.45833333333333331</v>
      </c>
      <c r="C440" s="380">
        <v>0.5</v>
      </c>
      <c r="D440" s="385">
        <f t="shared" si="19"/>
        <v>60.000000000000028</v>
      </c>
      <c r="E440" s="388" t="s">
        <v>8567</v>
      </c>
      <c r="F440" s="385">
        <v>1</v>
      </c>
      <c r="G440" s="388" t="s">
        <v>1714</v>
      </c>
      <c r="H440" s="390" t="s">
        <v>507</v>
      </c>
      <c r="I440" s="390" t="s">
        <v>633</v>
      </c>
      <c r="J440" s="390" t="s">
        <v>481</v>
      </c>
    </row>
    <row r="441" spans="1:11" hidden="1" x14ac:dyDescent="0.25">
      <c r="A441" s="389">
        <v>44039</v>
      </c>
      <c r="B441" s="380">
        <v>0.91666666666666663</v>
      </c>
      <c r="C441" s="380">
        <v>0.94444444444444453</v>
      </c>
      <c r="D441" s="385">
        <f t="shared" ref="D441:D475" si="20">(IF(C441&gt;B441, C441-B441, 1-B441+C441))*24*60</f>
        <v>40.000000000000178</v>
      </c>
      <c r="E441" s="388" t="s">
        <v>8550</v>
      </c>
      <c r="F441" s="385"/>
      <c r="G441" s="388" t="s">
        <v>2549</v>
      </c>
      <c r="H441" s="390" t="s">
        <v>507</v>
      </c>
      <c r="I441" s="390" t="s">
        <v>633</v>
      </c>
      <c r="J441" s="390" t="s">
        <v>481</v>
      </c>
    </row>
    <row r="442" spans="1:11" hidden="1" x14ac:dyDescent="0.25">
      <c r="A442" s="389">
        <v>44039</v>
      </c>
      <c r="B442" s="380">
        <v>0.89583333333333337</v>
      </c>
      <c r="C442" s="380">
        <v>0.91666666666666663</v>
      </c>
      <c r="D442" s="385">
        <f t="shared" si="20"/>
        <v>29.999999999999893</v>
      </c>
      <c r="E442" s="388" t="s">
        <v>8551</v>
      </c>
      <c r="F442" s="385">
        <v>1</v>
      </c>
      <c r="G442" s="388" t="s">
        <v>2549</v>
      </c>
      <c r="H442" s="390" t="s">
        <v>479</v>
      </c>
      <c r="I442" s="390" t="s">
        <v>489</v>
      </c>
      <c r="J442" s="390" t="s">
        <v>481</v>
      </c>
    </row>
    <row r="443" spans="1:11" hidden="1" x14ac:dyDescent="0.25">
      <c r="A443" s="389">
        <v>44039</v>
      </c>
      <c r="B443" s="380">
        <v>0.95833333333333337</v>
      </c>
      <c r="C443" s="380">
        <v>0</v>
      </c>
      <c r="D443" s="385">
        <f t="shared" si="20"/>
        <v>59.999999999999943</v>
      </c>
      <c r="E443" s="388" t="s">
        <v>8552</v>
      </c>
      <c r="F443" s="385">
        <v>1</v>
      </c>
      <c r="G443" s="388" t="s">
        <v>2549</v>
      </c>
      <c r="H443" s="390" t="s">
        <v>498</v>
      </c>
      <c r="I443" s="390" t="s">
        <v>498</v>
      </c>
      <c r="J443" s="390" t="s">
        <v>481</v>
      </c>
    </row>
    <row r="444" spans="1:11" hidden="1" x14ac:dyDescent="0.25">
      <c r="A444" s="389">
        <v>44039</v>
      </c>
      <c r="B444" s="380">
        <v>6.9444444444444434E-2</v>
      </c>
      <c r="C444" s="380">
        <v>8.3333333333333329E-2</v>
      </c>
      <c r="D444" s="385">
        <f t="shared" si="20"/>
        <v>20.000000000000007</v>
      </c>
      <c r="E444" s="388" t="s">
        <v>1634</v>
      </c>
      <c r="F444" s="385">
        <v>1</v>
      </c>
      <c r="G444" s="388" t="s">
        <v>2549</v>
      </c>
      <c r="H444" s="390" t="s">
        <v>513</v>
      </c>
      <c r="I444" s="390" t="s">
        <v>550</v>
      </c>
      <c r="J444" s="390" t="s">
        <v>481</v>
      </c>
    </row>
    <row r="445" spans="1:11" hidden="1" x14ac:dyDescent="0.25">
      <c r="A445" s="389">
        <v>44039</v>
      </c>
      <c r="B445" s="380">
        <v>8.3333333333333329E-2</v>
      </c>
      <c r="C445" s="380">
        <v>9.7222222222222224E-2</v>
      </c>
      <c r="D445" s="385">
        <f t="shared" si="20"/>
        <v>20.000000000000007</v>
      </c>
      <c r="E445" s="388" t="s">
        <v>8553</v>
      </c>
      <c r="F445" s="385">
        <v>1</v>
      </c>
      <c r="G445" s="388" t="s">
        <v>2549</v>
      </c>
      <c r="H445" s="390" t="s">
        <v>479</v>
      </c>
      <c r="I445" s="390" t="s">
        <v>492</v>
      </c>
      <c r="J445" s="390" t="s">
        <v>481</v>
      </c>
    </row>
    <row r="446" spans="1:11" hidden="1" x14ac:dyDescent="0.25">
      <c r="A446" s="389">
        <v>44039</v>
      </c>
      <c r="B446" s="380">
        <v>0.6875</v>
      </c>
      <c r="C446" s="380">
        <v>0.70833333333333337</v>
      </c>
      <c r="D446" s="385">
        <f t="shared" si="20"/>
        <v>30.000000000000053</v>
      </c>
      <c r="E446" s="388" t="s">
        <v>8554</v>
      </c>
      <c r="F446" s="385">
        <v>1</v>
      </c>
      <c r="G446" s="388" t="s">
        <v>2549</v>
      </c>
      <c r="H446" s="390" t="s">
        <v>507</v>
      </c>
      <c r="I446" s="390" t="s">
        <v>633</v>
      </c>
      <c r="J446" s="390" t="s">
        <v>481</v>
      </c>
    </row>
    <row r="447" spans="1:11" hidden="1" x14ac:dyDescent="0.25">
      <c r="A447" s="389">
        <v>44040</v>
      </c>
      <c r="B447" s="380">
        <v>0.27083333333333331</v>
      </c>
      <c r="C447" s="380">
        <v>0.6875</v>
      </c>
      <c r="D447" s="385">
        <f t="shared" si="20"/>
        <v>600</v>
      </c>
      <c r="E447" s="388" t="s">
        <v>2967</v>
      </c>
      <c r="F447" s="385"/>
      <c r="G447" s="388" t="s">
        <v>486</v>
      </c>
      <c r="H447" s="390"/>
      <c r="I447" s="390"/>
      <c r="J447" s="390"/>
      <c r="K447" s="388" t="s">
        <v>2563</v>
      </c>
    </row>
    <row r="448" spans="1:11" hidden="1" x14ac:dyDescent="0.25">
      <c r="A448" s="389">
        <v>44040</v>
      </c>
      <c r="B448" s="380">
        <v>0.39583333333333331</v>
      </c>
      <c r="C448" s="380">
        <v>0.40625</v>
      </c>
      <c r="D448" s="386">
        <f t="shared" si="20"/>
        <v>15.000000000000027</v>
      </c>
      <c r="E448" s="387" t="s">
        <v>8631</v>
      </c>
      <c r="G448" s="387" t="s">
        <v>986</v>
      </c>
      <c r="H448" s="385" t="s">
        <v>556</v>
      </c>
      <c r="I448" s="390" t="s">
        <v>492</v>
      </c>
      <c r="J448" s="385" t="s">
        <v>481</v>
      </c>
    </row>
    <row r="449" spans="1:11" hidden="1" x14ac:dyDescent="0.25">
      <c r="A449" s="389">
        <v>44040</v>
      </c>
      <c r="B449" s="380">
        <v>0.4861111111111111</v>
      </c>
      <c r="C449" s="380">
        <v>0.50694444444444442</v>
      </c>
      <c r="D449" s="386">
        <f t="shared" si="20"/>
        <v>29.999999999999972</v>
      </c>
      <c r="E449" s="387" t="s">
        <v>8632</v>
      </c>
      <c r="G449" s="387" t="s">
        <v>986</v>
      </c>
      <c r="H449" s="385" t="s">
        <v>556</v>
      </c>
      <c r="I449" s="385" t="s">
        <v>492</v>
      </c>
      <c r="J449" s="385" t="s">
        <v>481</v>
      </c>
    </row>
    <row r="450" spans="1:11" ht="30" hidden="1" x14ac:dyDescent="0.25">
      <c r="A450" s="389">
        <v>44040</v>
      </c>
      <c r="B450" s="380">
        <v>0.625</v>
      </c>
      <c r="C450" s="380">
        <v>0.65625</v>
      </c>
      <c r="D450" s="386">
        <f>(IF(C450&gt;B450, C450-B450, 1-B450+C450))*24*60</f>
        <v>45</v>
      </c>
      <c r="E450" s="387" t="s">
        <v>8639</v>
      </c>
      <c r="G450" s="387" t="s">
        <v>1604</v>
      </c>
      <c r="H450" s="385" t="s">
        <v>556</v>
      </c>
      <c r="I450" s="385" t="s">
        <v>492</v>
      </c>
      <c r="J450" s="385" t="s">
        <v>481</v>
      </c>
    </row>
    <row r="451" spans="1:11" ht="30" hidden="1" x14ac:dyDescent="0.25">
      <c r="A451" s="389">
        <v>44040</v>
      </c>
      <c r="B451" s="380">
        <v>0.35416666666666669</v>
      </c>
      <c r="C451" s="380">
        <v>0.375</v>
      </c>
      <c r="D451" s="386">
        <f t="shared" si="20"/>
        <v>29.999999999999972</v>
      </c>
      <c r="E451" s="387" t="s">
        <v>8633</v>
      </c>
      <c r="F451" s="390">
        <v>1</v>
      </c>
      <c r="G451" s="387" t="s">
        <v>2476</v>
      </c>
      <c r="H451" s="385" t="s">
        <v>498</v>
      </c>
      <c r="I451" s="385" t="s">
        <v>498</v>
      </c>
      <c r="J451" s="385" t="s">
        <v>481</v>
      </c>
    </row>
    <row r="452" spans="1:11" ht="30" hidden="1" x14ac:dyDescent="0.25">
      <c r="A452" s="389">
        <v>44040</v>
      </c>
      <c r="B452" s="380">
        <v>0.39583333333333331</v>
      </c>
      <c r="C452" s="380">
        <v>0.53125</v>
      </c>
      <c r="D452" s="386">
        <f t="shared" si="20"/>
        <v>195.00000000000003</v>
      </c>
      <c r="E452" s="387" t="s">
        <v>8634</v>
      </c>
      <c r="G452" s="387" t="s">
        <v>2476</v>
      </c>
      <c r="H452" s="385" t="s">
        <v>498</v>
      </c>
      <c r="I452" s="385" t="s">
        <v>568</v>
      </c>
      <c r="J452" s="385" t="s">
        <v>499</v>
      </c>
    </row>
    <row r="453" spans="1:11" hidden="1" x14ac:dyDescent="0.25">
      <c r="A453" s="389">
        <v>44040</v>
      </c>
      <c r="B453" s="380">
        <v>0.61458333333333337</v>
      </c>
      <c r="C453" s="380">
        <v>0.625</v>
      </c>
      <c r="D453" s="386">
        <f t="shared" si="20"/>
        <v>14.999999999999947</v>
      </c>
      <c r="E453" s="387" t="s">
        <v>2285</v>
      </c>
      <c r="F453" s="390">
        <v>1</v>
      </c>
      <c r="G453" s="387" t="s">
        <v>2476</v>
      </c>
      <c r="H453" s="385" t="s">
        <v>507</v>
      </c>
      <c r="I453" s="385" t="s">
        <v>633</v>
      </c>
      <c r="J453" s="390" t="s">
        <v>427</v>
      </c>
    </row>
    <row r="454" spans="1:11" hidden="1" x14ac:dyDescent="0.25">
      <c r="A454" s="389">
        <v>44040</v>
      </c>
      <c r="B454" s="380">
        <v>0.6875</v>
      </c>
      <c r="C454" s="380">
        <v>0.71527777777777779</v>
      </c>
      <c r="D454" s="386">
        <f t="shared" si="20"/>
        <v>40.000000000000014</v>
      </c>
      <c r="E454" s="387" t="s">
        <v>8635</v>
      </c>
      <c r="F454" s="390">
        <v>1</v>
      </c>
      <c r="G454" s="387" t="s">
        <v>1714</v>
      </c>
      <c r="H454" s="385" t="s">
        <v>498</v>
      </c>
      <c r="I454" s="385" t="s">
        <v>498</v>
      </c>
      <c r="J454" s="385" t="s">
        <v>481</v>
      </c>
    </row>
    <row r="455" spans="1:11" ht="30" hidden="1" x14ac:dyDescent="0.25">
      <c r="A455" s="389">
        <v>44040</v>
      </c>
      <c r="B455" s="380">
        <v>0.26041666666666669</v>
      </c>
      <c r="C455" s="380">
        <v>0.5625</v>
      </c>
      <c r="D455" s="386">
        <f t="shared" si="20"/>
        <v>435</v>
      </c>
      <c r="E455" s="387" t="s">
        <v>8636</v>
      </c>
      <c r="F455" s="390">
        <v>1</v>
      </c>
      <c r="G455" s="387" t="s">
        <v>1246</v>
      </c>
    </row>
    <row r="456" spans="1:11" ht="30" hidden="1" x14ac:dyDescent="0.25">
      <c r="A456" s="389">
        <v>44041</v>
      </c>
      <c r="B456" s="380">
        <v>0.2986111111111111</v>
      </c>
      <c r="C456" s="380">
        <v>0.31597222222222221</v>
      </c>
      <c r="D456" s="386">
        <f t="shared" si="20"/>
        <v>24.999999999999993</v>
      </c>
      <c r="E456" s="387" t="s">
        <v>8640</v>
      </c>
      <c r="F456" s="390">
        <v>1</v>
      </c>
      <c r="G456" s="387" t="s">
        <v>518</v>
      </c>
      <c r="H456" s="385" t="s">
        <v>484</v>
      </c>
      <c r="I456" s="385" t="s">
        <v>492</v>
      </c>
      <c r="J456" s="385" t="s">
        <v>481</v>
      </c>
    </row>
    <row r="457" spans="1:11" hidden="1" x14ac:dyDescent="0.25">
      <c r="A457" s="389">
        <v>44041</v>
      </c>
      <c r="B457" s="380">
        <v>0.3125</v>
      </c>
      <c r="C457" s="380">
        <v>0.3263888888888889</v>
      </c>
      <c r="D457" s="386">
        <f t="shared" si="20"/>
        <v>20.000000000000007</v>
      </c>
      <c r="E457" s="387" t="s">
        <v>8641</v>
      </c>
      <c r="G457" s="387" t="s">
        <v>8642</v>
      </c>
      <c r="H457" s="385" t="s">
        <v>479</v>
      </c>
      <c r="I457" s="385" t="s">
        <v>489</v>
      </c>
      <c r="J457" s="385" t="s">
        <v>481</v>
      </c>
    </row>
    <row r="458" spans="1:11" hidden="1" x14ac:dyDescent="0.25">
      <c r="A458" s="389">
        <v>44041</v>
      </c>
      <c r="B458" s="380">
        <v>0.3125</v>
      </c>
      <c r="C458" s="380">
        <v>0.35416666666666669</v>
      </c>
      <c r="D458" s="386">
        <f t="shared" si="20"/>
        <v>60.000000000000028</v>
      </c>
      <c r="E458" s="387" t="s">
        <v>8643</v>
      </c>
      <c r="G458" s="387" t="s">
        <v>8644</v>
      </c>
      <c r="H458" s="385" t="s">
        <v>556</v>
      </c>
      <c r="I458" s="385" t="s">
        <v>492</v>
      </c>
      <c r="J458" s="385" t="s">
        <v>481</v>
      </c>
    </row>
    <row r="459" spans="1:11" hidden="1" x14ac:dyDescent="0.25">
      <c r="A459" s="389">
        <v>44041</v>
      </c>
      <c r="B459" s="380">
        <v>0.41666666666666669</v>
      </c>
      <c r="C459" s="380">
        <v>0.43055555555555558</v>
      </c>
      <c r="D459" s="386">
        <f t="shared" si="20"/>
        <v>20.000000000000007</v>
      </c>
      <c r="E459" s="387" t="s">
        <v>8645</v>
      </c>
      <c r="G459" s="387" t="s">
        <v>857</v>
      </c>
      <c r="H459" s="385" t="s">
        <v>484</v>
      </c>
      <c r="I459" s="385" t="s">
        <v>480</v>
      </c>
      <c r="J459" s="385" t="s">
        <v>481</v>
      </c>
    </row>
    <row r="460" spans="1:11" x14ac:dyDescent="0.25">
      <c r="A460" s="389">
        <v>44041</v>
      </c>
      <c r="B460" s="380">
        <v>0.48958333333333331</v>
      </c>
      <c r="C460" s="380">
        <v>0.50694444444444442</v>
      </c>
      <c r="D460" s="386">
        <f t="shared" si="20"/>
        <v>24.999999999999993</v>
      </c>
      <c r="E460" s="387" t="s">
        <v>8646</v>
      </c>
      <c r="G460" s="387" t="s">
        <v>857</v>
      </c>
      <c r="H460" s="390" t="s">
        <v>513</v>
      </c>
      <c r="I460" s="390" t="s">
        <v>514</v>
      </c>
      <c r="J460" s="390" t="s">
        <v>427</v>
      </c>
    </row>
    <row r="461" spans="1:11" hidden="1" x14ac:dyDescent="0.25">
      <c r="A461" s="389">
        <v>44041</v>
      </c>
      <c r="B461" s="380">
        <v>0.52083333333333337</v>
      </c>
      <c r="C461" s="380">
        <v>0.54166666666666663</v>
      </c>
      <c r="D461" s="386">
        <f t="shared" si="20"/>
        <v>29.999999999999893</v>
      </c>
      <c r="E461" s="387" t="s">
        <v>8647</v>
      </c>
      <c r="F461" s="390">
        <v>1</v>
      </c>
      <c r="G461" s="387" t="s">
        <v>516</v>
      </c>
      <c r="H461" s="390" t="s">
        <v>556</v>
      </c>
      <c r="I461" s="390" t="s">
        <v>492</v>
      </c>
      <c r="J461" s="390" t="s">
        <v>481</v>
      </c>
    </row>
    <row r="462" spans="1:11" hidden="1" x14ac:dyDescent="0.25">
      <c r="A462" s="389">
        <v>44041</v>
      </c>
      <c r="B462" s="380">
        <v>0.27083333333333331</v>
      </c>
      <c r="C462" s="380">
        <v>0.6875</v>
      </c>
      <c r="D462" s="386">
        <f t="shared" si="20"/>
        <v>600</v>
      </c>
      <c r="E462" s="387" t="s">
        <v>8648</v>
      </c>
      <c r="H462" s="390"/>
      <c r="I462" s="390"/>
      <c r="J462" s="390"/>
      <c r="K462" s="388" t="s">
        <v>2563</v>
      </c>
    </row>
    <row r="463" spans="1:11" hidden="1" x14ac:dyDescent="0.25">
      <c r="A463" s="389">
        <v>44041</v>
      </c>
      <c r="B463" s="380">
        <v>0.26041666666666669</v>
      </c>
      <c r="C463" s="380">
        <v>0.52777777777777779</v>
      </c>
      <c r="D463" s="386">
        <f t="shared" si="20"/>
        <v>384.99999999999994</v>
      </c>
      <c r="E463" s="387" t="s">
        <v>8649</v>
      </c>
      <c r="G463" s="387" t="s">
        <v>1403</v>
      </c>
      <c r="H463" s="390" t="s">
        <v>498</v>
      </c>
      <c r="I463" s="390" t="s">
        <v>807</v>
      </c>
      <c r="J463" s="390" t="s">
        <v>481</v>
      </c>
    </row>
    <row r="464" spans="1:11" hidden="1" x14ac:dyDescent="0.25">
      <c r="A464" s="389">
        <v>44041</v>
      </c>
      <c r="B464" s="380">
        <v>0.27083333333333331</v>
      </c>
      <c r="C464" s="380">
        <v>0.28125</v>
      </c>
      <c r="D464" s="386">
        <f t="shared" si="20"/>
        <v>15.000000000000027</v>
      </c>
      <c r="E464" s="387" t="s">
        <v>3259</v>
      </c>
      <c r="F464" s="390">
        <v>1</v>
      </c>
      <c r="G464" s="387" t="s">
        <v>596</v>
      </c>
      <c r="H464" s="390" t="s">
        <v>513</v>
      </c>
      <c r="I464" s="390" t="s">
        <v>514</v>
      </c>
      <c r="J464" s="390" t="s">
        <v>481</v>
      </c>
    </row>
    <row r="465" spans="1:10" hidden="1" x14ac:dyDescent="0.25">
      <c r="A465" s="389">
        <v>44041</v>
      </c>
      <c r="B465" s="380">
        <v>0.60416666666666663</v>
      </c>
      <c r="C465" s="380">
        <v>0.625</v>
      </c>
      <c r="D465" s="386">
        <f t="shared" si="20"/>
        <v>30.000000000000053</v>
      </c>
      <c r="E465" s="387" t="s">
        <v>8650</v>
      </c>
      <c r="F465" s="390">
        <v>1</v>
      </c>
      <c r="G465" s="387" t="s">
        <v>8651</v>
      </c>
      <c r="H465" s="390" t="s">
        <v>498</v>
      </c>
      <c r="I465" s="390" t="s">
        <v>498</v>
      </c>
      <c r="J465" s="390" t="s">
        <v>481</v>
      </c>
    </row>
    <row r="466" spans="1:10" hidden="1" x14ac:dyDescent="0.25">
      <c r="A466" s="389">
        <v>44041</v>
      </c>
      <c r="B466" s="380">
        <v>0.70833333333333337</v>
      </c>
      <c r="C466" s="380">
        <v>0.72916666666666663</v>
      </c>
      <c r="D466" s="386">
        <f t="shared" si="20"/>
        <v>29.999999999999893</v>
      </c>
      <c r="E466" s="387" t="s">
        <v>8652</v>
      </c>
      <c r="F466" s="390">
        <v>1</v>
      </c>
      <c r="G466" s="387" t="s">
        <v>1714</v>
      </c>
      <c r="H466" s="390" t="s">
        <v>498</v>
      </c>
      <c r="I466" s="390" t="s">
        <v>498</v>
      </c>
      <c r="J466" s="390" t="s">
        <v>481</v>
      </c>
    </row>
    <row r="467" spans="1:10" ht="31.5" customHeight="1" x14ac:dyDescent="0.25">
      <c r="A467" s="389">
        <v>44042</v>
      </c>
      <c r="B467" s="380">
        <v>0.2986111111111111</v>
      </c>
      <c r="C467" s="380">
        <v>0.3125</v>
      </c>
      <c r="D467" s="386">
        <f t="shared" si="20"/>
        <v>20.000000000000007</v>
      </c>
      <c r="E467" s="387" t="s">
        <v>8653</v>
      </c>
      <c r="G467" s="387" t="s">
        <v>8654</v>
      </c>
      <c r="H467" s="390" t="s">
        <v>513</v>
      </c>
      <c r="I467" s="390" t="s">
        <v>514</v>
      </c>
      <c r="J467" s="390" t="s">
        <v>427</v>
      </c>
    </row>
    <row r="468" spans="1:10" ht="30" hidden="1" x14ac:dyDescent="0.25">
      <c r="A468" s="389">
        <v>44042</v>
      </c>
      <c r="B468" s="380">
        <v>0.30208333333333331</v>
      </c>
      <c r="C468" s="380">
        <v>0.33333333333333331</v>
      </c>
      <c r="D468" s="386">
        <f t="shared" si="20"/>
        <v>45</v>
      </c>
      <c r="E468" s="387" t="s">
        <v>8655</v>
      </c>
      <c r="G468" s="387" t="s">
        <v>8656</v>
      </c>
      <c r="H468" s="390" t="s">
        <v>484</v>
      </c>
      <c r="I468" s="390" t="s">
        <v>492</v>
      </c>
      <c r="J468" s="390" t="s">
        <v>427</v>
      </c>
    </row>
    <row r="469" spans="1:10" hidden="1" x14ac:dyDescent="0.25">
      <c r="A469" s="389">
        <v>44042</v>
      </c>
      <c r="B469" s="380">
        <v>0.61458333333333337</v>
      </c>
      <c r="C469" s="380">
        <v>0.63194444444444442</v>
      </c>
      <c r="D469" s="386">
        <f>(IF(C469&gt;B469, C469-B469, 1-B469+C469))*24*60</f>
        <v>24.999999999999911</v>
      </c>
      <c r="E469" s="387" t="s">
        <v>8705</v>
      </c>
      <c r="G469" s="387" t="s">
        <v>8706</v>
      </c>
      <c r="H469" s="390" t="s">
        <v>484</v>
      </c>
      <c r="I469" s="390" t="s">
        <v>480</v>
      </c>
      <c r="J469" s="390" t="s">
        <v>481</v>
      </c>
    </row>
    <row r="470" spans="1:10" ht="30" hidden="1" x14ac:dyDescent="0.25">
      <c r="A470" s="389">
        <v>44042</v>
      </c>
      <c r="B470" s="380">
        <v>0.66666666666666663</v>
      </c>
      <c r="C470" s="380">
        <v>0.6875</v>
      </c>
      <c r="D470" s="386">
        <f>(IF(C470&gt;B470, C470-B470, 1-B470+C470))*24*60</f>
        <v>30.000000000000053</v>
      </c>
      <c r="E470" s="387" t="s">
        <v>635</v>
      </c>
      <c r="G470" s="387" t="s">
        <v>1321</v>
      </c>
      <c r="H470" s="390" t="s">
        <v>513</v>
      </c>
      <c r="I470" s="390" t="s">
        <v>519</v>
      </c>
      <c r="J470" s="390" t="s">
        <v>481</v>
      </c>
    </row>
    <row r="471" spans="1:10" x14ac:dyDescent="0.25">
      <c r="A471" s="389">
        <v>44042</v>
      </c>
      <c r="B471" s="380">
        <v>0.3125</v>
      </c>
      <c r="C471" s="380">
        <v>0.3263888888888889</v>
      </c>
      <c r="D471" s="386">
        <f t="shared" si="20"/>
        <v>20.000000000000007</v>
      </c>
      <c r="E471" s="387" t="s">
        <v>8657</v>
      </c>
      <c r="G471" s="387" t="s">
        <v>8654</v>
      </c>
      <c r="H471" s="390" t="s">
        <v>513</v>
      </c>
      <c r="I471" s="390" t="s">
        <v>550</v>
      </c>
      <c r="J471" s="390" t="s">
        <v>427</v>
      </c>
    </row>
    <row r="472" spans="1:10" ht="30" hidden="1" x14ac:dyDescent="0.25">
      <c r="A472" s="389">
        <v>44042</v>
      </c>
      <c r="B472" s="380">
        <v>0.26041666666666669</v>
      </c>
      <c r="C472" s="380">
        <v>0.33333333333333331</v>
      </c>
      <c r="D472" s="386">
        <f t="shared" si="20"/>
        <v>104.99999999999994</v>
      </c>
      <c r="E472" s="387" t="s">
        <v>8658</v>
      </c>
      <c r="G472" s="387" t="s">
        <v>1403</v>
      </c>
      <c r="H472" s="390" t="s">
        <v>498</v>
      </c>
      <c r="I472" s="390" t="s">
        <v>498</v>
      </c>
      <c r="J472" s="390" t="s">
        <v>481</v>
      </c>
    </row>
    <row r="473" spans="1:10" ht="30" hidden="1" x14ac:dyDescent="0.25">
      <c r="A473" s="389">
        <v>44042</v>
      </c>
      <c r="B473" s="380">
        <v>0.41666666666666669</v>
      </c>
      <c r="C473" s="380">
        <v>0.72916666666666663</v>
      </c>
      <c r="D473" s="386">
        <f t="shared" si="20"/>
        <v>449.99999999999989</v>
      </c>
      <c r="E473" s="387" t="s">
        <v>8659</v>
      </c>
      <c r="G473" s="387" t="s">
        <v>8660</v>
      </c>
      <c r="H473" s="390" t="s">
        <v>507</v>
      </c>
      <c r="I473" s="390" t="s">
        <v>633</v>
      </c>
      <c r="J473" s="390" t="s">
        <v>481</v>
      </c>
    </row>
    <row r="474" spans="1:10" hidden="1" x14ac:dyDescent="0.25">
      <c r="A474" s="389">
        <v>44042</v>
      </c>
      <c r="B474" s="380">
        <v>0.4375</v>
      </c>
      <c r="C474" s="380">
        <v>0.52083333333333337</v>
      </c>
      <c r="D474" s="386">
        <f t="shared" si="20"/>
        <v>120.00000000000006</v>
      </c>
      <c r="E474" s="387" t="s">
        <v>8661</v>
      </c>
      <c r="G474" s="387" t="s">
        <v>2476</v>
      </c>
      <c r="H474" s="390" t="s">
        <v>498</v>
      </c>
      <c r="I474" s="390" t="s">
        <v>504</v>
      </c>
      <c r="J474" s="390" t="s">
        <v>481</v>
      </c>
    </row>
    <row r="475" spans="1:10" hidden="1" x14ac:dyDescent="0.25">
      <c r="A475" s="389">
        <v>44042</v>
      </c>
      <c r="B475" s="380">
        <v>0.54166666666666663</v>
      </c>
      <c r="C475" s="380">
        <v>0.5625</v>
      </c>
      <c r="D475" s="386">
        <f t="shared" si="20"/>
        <v>30.000000000000053</v>
      </c>
      <c r="E475" s="387" t="s">
        <v>8662</v>
      </c>
      <c r="F475" s="390">
        <v>1</v>
      </c>
      <c r="G475" s="387" t="s">
        <v>1714</v>
      </c>
      <c r="H475" s="390" t="s">
        <v>498</v>
      </c>
      <c r="I475" s="390" t="s">
        <v>498</v>
      </c>
      <c r="J475" s="390" t="s">
        <v>481</v>
      </c>
    </row>
    <row r="476" spans="1:10" x14ac:dyDescent="0.25">
      <c r="H476" s="390"/>
      <c r="I476" s="390"/>
      <c r="J476" s="390"/>
    </row>
    <row r="477" spans="1:10" x14ac:dyDescent="0.25">
      <c r="H477" s="390"/>
      <c r="I477" s="390"/>
      <c r="J477" s="390"/>
    </row>
    <row r="478" spans="1:10" x14ac:dyDescent="0.25">
      <c r="H478" s="390"/>
      <c r="I478" s="390"/>
      <c r="J478" s="390"/>
    </row>
    <row r="479" spans="1:10" x14ac:dyDescent="0.25">
      <c r="H479" s="390"/>
      <c r="I479" s="390"/>
      <c r="J479" s="390"/>
    </row>
    <row r="480" spans="1:10" x14ac:dyDescent="0.25">
      <c r="H480" s="390"/>
      <c r="I480" s="390"/>
      <c r="J480" s="390"/>
    </row>
    <row r="481" spans="8:10" x14ac:dyDescent="0.25">
      <c r="H481" s="390"/>
      <c r="I481" s="390"/>
      <c r="J481" s="390"/>
    </row>
    <row r="482" spans="8:10" x14ac:dyDescent="0.25">
      <c r="H482" s="390"/>
      <c r="I482" s="390"/>
      <c r="J482" s="390"/>
    </row>
    <row r="483" spans="8:10" x14ac:dyDescent="0.25">
      <c r="H483" s="390"/>
      <c r="I483" s="390"/>
      <c r="J483" s="390"/>
    </row>
    <row r="484" spans="8:10" x14ac:dyDescent="0.25">
      <c r="H484" s="390"/>
      <c r="I484" s="390"/>
      <c r="J484" s="390"/>
    </row>
    <row r="485" spans="8:10" x14ac:dyDescent="0.25">
      <c r="H485" s="390"/>
      <c r="I485" s="390"/>
      <c r="J485" s="390"/>
    </row>
    <row r="486" spans="8:10" x14ac:dyDescent="0.25">
      <c r="H486" s="390"/>
      <c r="I486" s="390"/>
      <c r="J486" s="390"/>
    </row>
    <row r="487" spans="8:10" x14ac:dyDescent="0.25">
      <c r="H487" s="390"/>
      <c r="I487" s="390"/>
      <c r="J487" s="390"/>
    </row>
    <row r="488" spans="8:10" x14ac:dyDescent="0.25">
      <c r="H488" s="390"/>
      <c r="I488" s="390"/>
      <c r="J488" s="390"/>
    </row>
    <row r="489" spans="8:10" x14ac:dyDescent="0.25">
      <c r="H489" s="390"/>
      <c r="I489" s="390"/>
      <c r="J489" s="390"/>
    </row>
    <row r="490" spans="8:10" x14ac:dyDescent="0.25">
      <c r="H490" s="390"/>
      <c r="I490" s="390"/>
      <c r="J490" s="390"/>
    </row>
    <row r="491" spans="8:10" x14ac:dyDescent="0.25">
      <c r="H491" s="390"/>
      <c r="I491" s="390"/>
      <c r="J491" s="390"/>
    </row>
    <row r="492" spans="8:10" x14ac:dyDescent="0.25">
      <c r="H492" s="390"/>
      <c r="I492" s="390"/>
      <c r="J492" s="390"/>
    </row>
    <row r="493" spans="8:10" x14ac:dyDescent="0.25">
      <c r="H493" s="390"/>
      <c r="I493" s="390"/>
      <c r="J493" s="390"/>
    </row>
    <row r="494" spans="8:10" x14ac:dyDescent="0.25">
      <c r="H494" s="390"/>
      <c r="I494" s="390"/>
      <c r="J494" s="390"/>
    </row>
    <row r="495" spans="8:10" x14ac:dyDescent="0.25">
      <c r="H495" s="390"/>
      <c r="I495" s="390"/>
      <c r="J495" s="390"/>
    </row>
    <row r="496" spans="8:10" x14ac:dyDescent="0.25">
      <c r="H496" s="390"/>
      <c r="I496" s="390"/>
      <c r="J496" s="390"/>
    </row>
    <row r="497" spans="8:10" x14ac:dyDescent="0.25">
      <c r="H497" s="390"/>
      <c r="I497" s="390"/>
      <c r="J497" s="390"/>
    </row>
    <row r="498" spans="8:10" x14ac:dyDescent="0.25">
      <c r="H498" s="390"/>
      <c r="I498" s="390"/>
      <c r="J498" s="390"/>
    </row>
    <row r="499" spans="8:10" x14ac:dyDescent="0.25">
      <c r="H499" s="390"/>
      <c r="I499" s="390"/>
      <c r="J499" s="390"/>
    </row>
    <row r="500" spans="8:10" x14ac:dyDescent="0.25">
      <c r="H500" s="390"/>
      <c r="I500" s="390"/>
      <c r="J500" s="390"/>
    </row>
    <row r="501" spans="8:10" x14ac:dyDescent="0.25">
      <c r="H501" s="390"/>
      <c r="I501" s="390"/>
      <c r="J501" s="390"/>
    </row>
    <row r="502" spans="8:10" x14ac:dyDescent="0.25">
      <c r="H502" s="390"/>
      <c r="I502" s="390"/>
      <c r="J502" s="390"/>
    </row>
    <row r="503" spans="8:10" x14ac:dyDescent="0.25">
      <c r="H503" s="390"/>
      <c r="I503" s="390"/>
      <c r="J503" s="390"/>
    </row>
    <row r="504" spans="8:10" x14ac:dyDescent="0.25">
      <c r="H504" s="390"/>
      <c r="I504" s="390"/>
      <c r="J504" s="390"/>
    </row>
    <row r="505" spans="8:10" x14ac:dyDescent="0.25">
      <c r="H505" s="390"/>
      <c r="I505" s="390"/>
      <c r="J505" s="390"/>
    </row>
    <row r="506" spans="8:10" x14ac:dyDescent="0.25">
      <c r="H506" s="390"/>
      <c r="I506" s="390"/>
      <c r="J506" s="390"/>
    </row>
    <row r="507" spans="8:10" x14ac:dyDescent="0.25">
      <c r="H507" s="390"/>
      <c r="I507" s="390"/>
      <c r="J507" s="390"/>
    </row>
    <row r="508" spans="8:10" x14ac:dyDescent="0.25">
      <c r="H508" s="390"/>
      <c r="I508" s="390"/>
      <c r="J508" s="390"/>
    </row>
    <row r="509" spans="8:10" x14ac:dyDescent="0.25">
      <c r="H509" s="390"/>
      <c r="I509" s="390"/>
      <c r="J509" s="390"/>
    </row>
    <row r="510" spans="8:10" x14ac:dyDescent="0.25">
      <c r="H510" s="390"/>
      <c r="I510" s="390"/>
      <c r="J510" s="390"/>
    </row>
    <row r="511" spans="8:10" x14ac:dyDescent="0.25">
      <c r="H511" s="390"/>
      <c r="I511" s="390"/>
      <c r="J511" s="390"/>
    </row>
    <row r="512" spans="8:10" x14ac:dyDescent="0.25">
      <c r="H512" s="390"/>
      <c r="I512" s="390"/>
      <c r="J512" s="390"/>
    </row>
    <row r="513" spans="8:10" x14ac:dyDescent="0.25">
      <c r="H513" s="390"/>
      <c r="I513" s="390"/>
      <c r="J513" s="390"/>
    </row>
    <row r="514" spans="8:10" x14ac:dyDescent="0.25">
      <c r="H514" s="390"/>
      <c r="I514" s="390"/>
      <c r="J514" s="390"/>
    </row>
    <row r="515" spans="8:10" x14ac:dyDescent="0.25">
      <c r="H515" s="390"/>
      <c r="I515" s="390"/>
      <c r="J515" s="390"/>
    </row>
    <row r="516" spans="8:10" x14ac:dyDescent="0.25">
      <c r="H516" s="390"/>
      <c r="I516" s="390"/>
      <c r="J516" s="390"/>
    </row>
    <row r="517" spans="8:10" x14ac:dyDescent="0.25">
      <c r="H517" s="390"/>
      <c r="I517" s="390"/>
      <c r="J517" s="390"/>
    </row>
    <row r="518" spans="8:10" x14ac:dyDescent="0.25">
      <c r="H518" s="390"/>
      <c r="I518" s="390"/>
      <c r="J518" s="390"/>
    </row>
    <row r="519" spans="8:10" x14ac:dyDescent="0.25">
      <c r="H519" s="390"/>
      <c r="I519" s="390"/>
      <c r="J519" s="390"/>
    </row>
    <row r="520" spans="8:10" x14ac:dyDescent="0.25">
      <c r="H520" s="390"/>
      <c r="I520" s="390"/>
      <c r="J520" s="390"/>
    </row>
    <row r="521" spans="8:10" x14ac:dyDescent="0.25">
      <c r="H521" s="390"/>
      <c r="I521" s="390"/>
      <c r="J521" s="390"/>
    </row>
    <row r="522" spans="8:10" x14ac:dyDescent="0.25">
      <c r="H522" s="390"/>
      <c r="I522" s="390"/>
      <c r="J522" s="390"/>
    </row>
    <row r="523" spans="8:10" x14ac:dyDescent="0.25">
      <c r="H523" s="390"/>
      <c r="I523" s="390"/>
      <c r="J523" s="390"/>
    </row>
    <row r="524" spans="8:10" x14ac:dyDescent="0.25">
      <c r="H524" s="390"/>
      <c r="I524" s="390"/>
      <c r="J524" s="390"/>
    </row>
    <row r="525" spans="8:10" x14ac:dyDescent="0.25">
      <c r="H525" s="390"/>
      <c r="I525" s="390"/>
      <c r="J525" s="390"/>
    </row>
    <row r="526" spans="8:10" x14ac:dyDescent="0.25">
      <c r="H526" s="390"/>
      <c r="I526" s="390"/>
      <c r="J526" s="390"/>
    </row>
    <row r="527" spans="8:10" x14ac:dyDescent="0.25">
      <c r="H527" s="390"/>
      <c r="I527" s="390"/>
      <c r="J527" s="390"/>
    </row>
    <row r="528" spans="8:10" x14ac:dyDescent="0.25">
      <c r="H528" s="390"/>
      <c r="I528" s="390"/>
      <c r="J528" s="390"/>
    </row>
    <row r="529" spans="8:10" x14ac:dyDescent="0.25">
      <c r="H529" s="390"/>
      <c r="I529" s="390"/>
      <c r="J529" s="390"/>
    </row>
    <row r="530" spans="8:10" x14ac:dyDescent="0.25">
      <c r="H530" s="390"/>
      <c r="I530" s="390"/>
      <c r="J530" s="390"/>
    </row>
    <row r="531" spans="8:10" x14ac:dyDescent="0.25">
      <c r="H531" s="390"/>
      <c r="I531" s="390"/>
      <c r="J531" s="390"/>
    </row>
    <row r="532" spans="8:10" x14ac:dyDescent="0.25">
      <c r="H532" s="390"/>
      <c r="I532" s="390"/>
      <c r="J532" s="390"/>
    </row>
    <row r="533" spans="8:10" x14ac:dyDescent="0.25">
      <c r="H533" s="390"/>
      <c r="I533" s="390"/>
      <c r="J533" s="390"/>
    </row>
    <row r="534" spans="8:10" x14ac:dyDescent="0.25">
      <c r="H534" s="390"/>
      <c r="I534" s="390"/>
      <c r="J534" s="390"/>
    </row>
    <row r="535" spans="8:10" x14ac:dyDescent="0.25">
      <c r="H535" s="390"/>
      <c r="I535" s="390"/>
      <c r="J535" s="390"/>
    </row>
    <row r="536" spans="8:10" x14ac:dyDescent="0.25">
      <c r="H536" s="390"/>
      <c r="I536" s="390"/>
      <c r="J536" s="390"/>
    </row>
    <row r="537" spans="8:10" x14ac:dyDescent="0.25">
      <c r="H537" s="390"/>
      <c r="I537" s="390"/>
      <c r="J537" s="390"/>
    </row>
    <row r="538" spans="8:10" x14ac:dyDescent="0.25">
      <c r="H538" s="390"/>
      <c r="I538" s="390"/>
      <c r="J538" s="390"/>
    </row>
    <row r="539" spans="8:10" x14ac:dyDescent="0.25">
      <c r="H539" s="390"/>
      <c r="I539" s="390"/>
      <c r="J539" s="390"/>
    </row>
    <row r="540" spans="8:10" x14ac:dyDescent="0.25">
      <c r="H540" s="390"/>
      <c r="I540" s="390"/>
      <c r="J540" s="390"/>
    </row>
    <row r="541" spans="8:10" x14ac:dyDescent="0.25">
      <c r="H541" s="390"/>
      <c r="I541" s="390"/>
      <c r="J541" s="390"/>
    </row>
    <row r="542" spans="8:10" x14ac:dyDescent="0.25">
      <c r="H542" s="390"/>
      <c r="I542" s="390"/>
      <c r="J542" s="390"/>
    </row>
    <row r="543" spans="8:10" x14ac:dyDescent="0.25">
      <c r="H543" s="390"/>
      <c r="I543" s="390"/>
      <c r="J543" s="390"/>
    </row>
    <row r="544" spans="8:10" x14ac:dyDescent="0.25">
      <c r="H544" s="390"/>
      <c r="I544" s="390"/>
      <c r="J544" s="390"/>
    </row>
    <row r="545" spans="8:10" x14ac:dyDescent="0.25">
      <c r="H545" s="390"/>
      <c r="I545" s="390"/>
      <c r="J545" s="390"/>
    </row>
    <row r="546" spans="8:10" x14ac:dyDescent="0.25">
      <c r="H546" s="390"/>
      <c r="I546" s="390"/>
      <c r="J546" s="390"/>
    </row>
    <row r="547" spans="8:10" x14ac:dyDescent="0.25">
      <c r="H547" s="390"/>
      <c r="I547" s="390"/>
      <c r="J547" s="390"/>
    </row>
    <row r="548" spans="8:10" x14ac:dyDescent="0.25">
      <c r="H548" s="390"/>
      <c r="I548" s="390"/>
      <c r="J548" s="390"/>
    </row>
    <row r="549" spans="8:10" x14ac:dyDescent="0.25">
      <c r="H549" s="390"/>
      <c r="I549" s="390"/>
      <c r="J549" s="390"/>
    </row>
    <row r="550" spans="8:10" x14ac:dyDescent="0.25">
      <c r="H550" s="390"/>
      <c r="I550" s="390"/>
      <c r="J550" s="390"/>
    </row>
    <row r="551" spans="8:10" x14ac:dyDescent="0.25">
      <c r="H551" s="390"/>
      <c r="I551" s="390"/>
      <c r="J551" s="390"/>
    </row>
    <row r="552" spans="8:10" x14ac:dyDescent="0.25">
      <c r="H552" s="390"/>
      <c r="I552" s="390"/>
      <c r="J552" s="390"/>
    </row>
    <row r="553" spans="8:10" x14ac:dyDescent="0.25">
      <c r="H553" s="390"/>
      <c r="I553" s="390"/>
      <c r="J553" s="390"/>
    </row>
    <row r="554" spans="8:10" x14ac:dyDescent="0.25">
      <c r="H554" s="390"/>
      <c r="I554" s="390"/>
      <c r="J554" s="390"/>
    </row>
    <row r="555" spans="8:10" x14ac:dyDescent="0.25">
      <c r="H555" s="390"/>
      <c r="I555" s="390"/>
      <c r="J555" s="390"/>
    </row>
    <row r="556" spans="8:10" x14ac:dyDescent="0.25">
      <c r="H556" s="390"/>
      <c r="I556" s="390"/>
      <c r="J556" s="390"/>
    </row>
    <row r="557" spans="8:10" x14ac:dyDescent="0.25">
      <c r="H557" s="390"/>
      <c r="I557" s="390"/>
      <c r="J557" s="390"/>
    </row>
    <row r="558" spans="8:10" x14ac:dyDescent="0.25">
      <c r="H558" s="390"/>
      <c r="I558" s="390"/>
      <c r="J558" s="390"/>
    </row>
    <row r="559" spans="8:10" x14ac:dyDescent="0.25">
      <c r="H559" s="390"/>
      <c r="I559" s="390"/>
      <c r="J559" s="390"/>
    </row>
    <row r="560" spans="8:10" x14ac:dyDescent="0.25">
      <c r="H560" s="390"/>
      <c r="I560" s="390"/>
      <c r="J560" s="390"/>
    </row>
    <row r="561" spans="8:10" x14ac:dyDescent="0.25">
      <c r="H561" s="390"/>
      <c r="I561" s="390"/>
      <c r="J561" s="390"/>
    </row>
    <row r="562" spans="8:10" x14ac:dyDescent="0.25">
      <c r="H562" s="390"/>
      <c r="I562" s="390"/>
      <c r="J562" s="390"/>
    </row>
    <row r="563" spans="8:10" x14ac:dyDescent="0.25">
      <c r="H563" s="390"/>
      <c r="I563" s="390"/>
      <c r="J563" s="390"/>
    </row>
    <row r="564" spans="8:10" x14ac:dyDescent="0.25">
      <c r="H564" s="390"/>
      <c r="I564" s="390"/>
      <c r="J564" s="390"/>
    </row>
    <row r="565" spans="8:10" x14ac:dyDescent="0.25">
      <c r="H565" s="390"/>
      <c r="I565" s="390"/>
      <c r="J565" s="390"/>
    </row>
    <row r="566" spans="8:10" x14ac:dyDescent="0.25">
      <c r="H566" s="390"/>
      <c r="I566" s="390"/>
      <c r="J566" s="390"/>
    </row>
    <row r="567" spans="8:10" x14ac:dyDescent="0.25">
      <c r="H567" s="390"/>
      <c r="I567" s="390"/>
      <c r="J567" s="390"/>
    </row>
    <row r="568" spans="8:10" x14ac:dyDescent="0.25">
      <c r="H568" s="390"/>
      <c r="I568" s="390"/>
      <c r="J568" s="390"/>
    </row>
    <row r="569" spans="8:10" x14ac:dyDescent="0.25">
      <c r="H569" s="390"/>
      <c r="I569" s="390"/>
      <c r="J569" s="390"/>
    </row>
    <row r="570" spans="8:10" x14ac:dyDescent="0.25">
      <c r="H570" s="390"/>
      <c r="I570" s="390"/>
      <c r="J570" s="390"/>
    </row>
    <row r="571" spans="8:10" x14ac:dyDescent="0.25">
      <c r="H571" s="390"/>
      <c r="I571" s="390"/>
      <c r="J571" s="390"/>
    </row>
    <row r="572" spans="8:10" x14ac:dyDescent="0.25">
      <c r="H572" s="390"/>
      <c r="I572" s="390"/>
      <c r="J572" s="390"/>
    </row>
    <row r="573" spans="8:10" x14ac:dyDescent="0.25">
      <c r="H573" s="390"/>
      <c r="I573" s="390"/>
      <c r="J573" s="390"/>
    </row>
    <row r="574" spans="8:10" x14ac:dyDescent="0.25">
      <c r="H574" s="390"/>
      <c r="I574" s="390"/>
      <c r="J574" s="390"/>
    </row>
    <row r="575" spans="8:10" x14ac:dyDescent="0.25">
      <c r="H575" s="390"/>
      <c r="I575" s="390"/>
      <c r="J575" s="390"/>
    </row>
    <row r="576" spans="8:10" x14ac:dyDescent="0.25">
      <c r="H576" s="390"/>
      <c r="I576" s="390"/>
      <c r="J576" s="390"/>
    </row>
    <row r="577" spans="8:10" x14ac:dyDescent="0.25">
      <c r="H577" s="390"/>
      <c r="I577" s="390"/>
      <c r="J577" s="390"/>
    </row>
    <row r="578" spans="8:10" x14ac:dyDescent="0.25">
      <c r="H578" s="390"/>
      <c r="I578" s="390"/>
      <c r="J578" s="390"/>
    </row>
    <row r="579" spans="8:10" x14ac:dyDescent="0.25">
      <c r="H579" s="390"/>
      <c r="I579" s="390"/>
      <c r="J579" s="390"/>
    </row>
    <row r="580" spans="8:10" x14ac:dyDescent="0.25">
      <c r="H580" s="390"/>
      <c r="I580" s="390"/>
      <c r="J580" s="390"/>
    </row>
    <row r="581" spans="8:10" x14ac:dyDescent="0.25">
      <c r="H581" s="390"/>
      <c r="I581" s="390"/>
      <c r="J581" s="390"/>
    </row>
    <row r="582" spans="8:10" x14ac:dyDescent="0.25">
      <c r="H582" s="390"/>
      <c r="I582" s="390"/>
      <c r="J582" s="390"/>
    </row>
    <row r="583" spans="8:10" x14ac:dyDescent="0.25">
      <c r="H583" s="390"/>
      <c r="I583" s="390"/>
      <c r="J583" s="390"/>
    </row>
    <row r="584" spans="8:10" x14ac:dyDescent="0.25">
      <c r="H584" s="390"/>
      <c r="I584" s="390"/>
      <c r="J584" s="390"/>
    </row>
    <row r="585" spans="8:10" x14ac:dyDescent="0.25">
      <c r="H585" s="390"/>
      <c r="I585" s="390"/>
      <c r="J585" s="390"/>
    </row>
    <row r="586" spans="8:10" x14ac:dyDescent="0.25">
      <c r="H586" s="390"/>
      <c r="I586" s="390"/>
      <c r="J586" s="390"/>
    </row>
    <row r="587" spans="8:10" x14ac:dyDescent="0.25">
      <c r="H587" s="390"/>
      <c r="I587" s="390"/>
      <c r="J587" s="390"/>
    </row>
    <row r="588" spans="8:10" x14ac:dyDescent="0.25">
      <c r="H588" s="390"/>
      <c r="I588" s="390"/>
      <c r="J588" s="390"/>
    </row>
    <row r="589" spans="8:10" x14ac:dyDescent="0.25">
      <c r="H589" s="390"/>
      <c r="I589" s="390"/>
      <c r="J589" s="390"/>
    </row>
    <row r="590" spans="8:10" x14ac:dyDescent="0.25">
      <c r="H590" s="390"/>
      <c r="I590" s="390"/>
      <c r="J590" s="390"/>
    </row>
    <row r="591" spans="8:10" x14ac:dyDescent="0.25">
      <c r="H591" s="390"/>
      <c r="I591" s="390"/>
      <c r="J591" s="390"/>
    </row>
    <row r="592" spans="8:10" x14ac:dyDescent="0.25">
      <c r="H592" s="390"/>
      <c r="I592" s="390"/>
      <c r="J592" s="390"/>
    </row>
    <row r="593" spans="8:10" x14ac:dyDescent="0.25">
      <c r="H593" s="390"/>
      <c r="I593" s="390"/>
      <c r="J593" s="390"/>
    </row>
    <row r="594" spans="8:10" x14ac:dyDescent="0.25">
      <c r="H594" s="390"/>
      <c r="I594" s="390"/>
      <c r="J594" s="390"/>
    </row>
    <row r="595" spans="8:10" x14ac:dyDescent="0.25">
      <c r="H595" s="390"/>
      <c r="I595" s="390"/>
      <c r="J595" s="390"/>
    </row>
    <row r="596" spans="8:10" x14ac:dyDescent="0.25">
      <c r="H596" s="390"/>
      <c r="I596" s="390"/>
      <c r="J596" s="390"/>
    </row>
    <row r="597" spans="8:10" x14ac:dyDescent="0.25">
      <c r="H597" s="390"/>
      <c r="I597" s="390"/>
      <c r="J597" s="390"/>
    </row>
    <row r="598" spans="8:10" x14ac:dyDescent="0.25">
      <c r="H598" s="390"/>
      <c r="I598" s="390"/>
      <c r="J598" s="390"/>
    </row>
    <row r="599" spans="8:10" x14ac:dyDescent="0.25">
      <c r="H599" s="390"/>
      <c r="I599" s="390"/>
      <c r="J599" s="390"/>
    </row>
    <row r="600" spans="8:10" x14ac:dyDescent="0.25">
      <c r="H600" s="390"/>
      <c r="I600" s="390"/>
      <c r="J600" s="390"/>
    </row>
    <row r="601" spans="8:10" x14ac:dyDescent="0.25">
      <c r="H601" s="390"/>
      <c r="I601" s="390"/>
      <c r="J601" s="390"/>
    </row>
    <row r="602" spans="8:10" x14ac:dyDescent="0.25">
      <c r="H602" s="390"/>
      <c r="I602" s="390"/>
      <c r="J602" s="390"/>
    </row>
    <row r="603" spans="8:10" x14ac:dyDescent="0.25">
      <c r="H603" s="390"/>
      <c r="I603" s="390"/>
      <c r="J603" s="390"/>
    </row>
    <row r="604" spans="8:10" x14ac:dyDescent="0.25">
      <c r="H604" s="390"/>
      <c r="I604" s="390"/>
      <c r="J604" s="390"/>
    </row>
    <row r="605" spans="8:10" x14ac:dyDescent="0.25">
      <c r="H605" s="390"/>
      <c r="I605" s="390"/>
      <c r="J605" s="390"/>
    </row>
    <row r="606" spans="8:10" x14ac:dyDescent="0.25">
      <c r="H606" s="390"/>
      <c r="I606" s="390"/>
      <c r="J606" s="390"/>
    </row>
    <row r="607" spans="8:10" x14ac:dyDescent="0.25">
      <c r="H607" s="390"/>
      <c r="I607" s="390"/>
      <c r="J607" s="390"/>
    </row>
    <row r="608" spans="8:10" x14ac:dyDescent="0.25">
      <c r="H608" s="390"/>
      <c r="I608" s="390"/>
      <c r="J608" s="390"/>
    </row>
    <row r="609" spans="8:10" x14ac:dyDescent="0.25">
      <c r="H609" s="390"/>
      <c r="I609" s="390"/>
      <c r="J609" s="390"/>
    </row>
    <row r="610" spans="8:10" x14ac:dyDescent="0.25">
      <c r="H610" s="390"/>
      <c r="I610" s="390"/>
      <c r="J610" s="390"/>
    </row>
    <row r="611" spans="8:10" x14ac:dyDescent="0.25">
      <c r="H611" s="390"/>
      <c r="I611" s="390"/>
      <c r="J611" s="390"/>
    </row>
    <row r="612" spans="8:10" x14ac:dyDescent="0.25">
      <c r="H612" s="390"/>
      <c r="I612" s="390"/>
      <c r="J612" s="390"/>
    </row>
    <row r="613" spans="8:10" x14ac:dyDescent="0.25">
      <c r="H613" s="390"/>
      <c r="I613" s="390"/>
      <c r="J613" s="390"/>
    </row>
    <row r="614" spans="8:10" x14ac:dyDescent="0.25">
      <c r="H614" s="390"/>
      <c r="I614" s="390"/>
      <c r="J614" s="390"/>
    </row>
    <row r="615" spans="8:10" x14ac:dyDescent="0.25">
      <c r="H615" s="390"/>
      <c r="I615" s="390"/>
      <c r="J615" s="390"/>
    </row>
    <row r="616" spans="8:10" x14ac:dyDescent="0.25">
      <c r="H616" s="390"/>
      <c r="I616" s="390"/>
      <c r="J616" s="390"/>
    </row>
    <row r="617" spans="8:10" x14ac:dyDescent="0.25">
      <c r="H617" s="390"/>
      <c r="I617" s="390"/>
      <c r="J617" s="390"/>
    </row>
    <row r="618" spans="8:10" x14ac:dyDescent="0.25">
      <c r="H618" s="390"/>
      <c r="I618" s="390"/>
      <c r="J618" s="390"/>
    </row>
    <row r="619" spans="8:10" x14ac:dyDescent="0.25">
      <c r="H619" s="390"/>
      <c r="I619" s="390"/>
      <c r="J619" s="390"/>
    </row>
    <row r="620" spans="8:10" x14ac:dyDescent="0.25">
      <c r="H620" s="390"/>
      <c r="I620" s="390"/>
      <c r="J620" s="390"/>
    </row>
    <row r="621" spans="8:10" x14ac:dyDescent="0.25">
      <c r="H621" s="390"/>
      <c r="I621" s="390"/>
      <c r="J621" s="390"/>
    </row>
    <row r="622" spans="8:10" x14ac:dyDescent="0.25">
      <c r="H622" s="390"/>
      <c r="I622" s="390"/>
      <c r="J622" s="390"/>
    </row>
    <row r="623" spans="8:10" x14ac:dyDescent="0.25">
      <c r="H623" s="390"/>
      <c r="I623" s="390"/>
      <c r="J623" s="390"/>
    </row>
    <row r="624" spans="8:10" x14ac:dyDescent="0.25">
      <c r="H624" s="390"/>
      <c r="I624" s="390"/>
      <c r="J624" s="390"/>
    </row>
    <row r="625" spans="8:10" x14ac:dyDescent="0.25">
      <c r="H625" s="390"/>
      <c r="I625" s="390"/>
      <c r="J625" s="390"/>
    </row>
    <row r="626" spans="8:10" x14ac:dyDescent="0.25">
      <c r="H626" s="390"/>
      <c r="I626" s="390"/>
      <c r="J626" s="390"/>
    </row>
    <row r="627" spans="8:10" x14ac:dyDescent="0.25">
      <c r="H627" s="390"/>
      <c r="I627" s="390"/>
      <c r="J627" s="390"/>
    </row>
    <row r="628" spans="8:10" x14ac:dyDescent="0.25">
      <c r="H628" s="390"/>
      <c r="I628" s="390"/>
      <c r="J628" s="390"/>
    </row>
    <row r="629" spans="8:10" x14ac:dyDescent="0.25">
      <c r="H629" s="390"/>
      <c r="I629" s="390"/>
      <c r="J629" s="390"/>
    </row>
    <row r="630" spans="8:10" x14ac:dyDescent="0.25">
      <c r="H630" s="390"/>
      <c r="I630" s="390"/>
      <c r="J630" s="390"/>
    </row>
    <row r="631" spans="8:10" x14ac:dyDescent="0.25">
      <c r="H631" s="390"/>
      <c r="I631" s="390"/>
      <c r="J631" s="390"/>
    </row>
    <row r="632" spans="8:10" x14ac:dyDescent="0.25">
      <c r="H632" s="390"/>
      <c r="J632" s="390"/>
    </row>
    <row r="633" spans="8:10" x14ac:dyDescent="0.25">
      <c r="H633" s="390"/>
      <c r="J633" s="390"/>
    </row>
    <row r="634" spans="8:10" x14ac:dyDescent="0.25">
      <c r="H634" s="390"/>
    </row>
    <row r="635" spans="8:10" x14ac:dyDescent="0.25">
      <c r="H635" s="390"/>
    </row>
    <row r="636" spans="8:10" x14ac:dyDescent="0.25">
      <c r="H636" s="390"/>
    </row>
    <row r="637" spans="8:10" x14ac:dyDescent="0.25">
      <c r="H637" s="390"/>
    </row>
    <row r="638" spans="8:10" x14ac:dyDescent="0.25">
      <c r="H638" s="390"/>
    </row>
    <row r="639" spans="8:10" x14ac:dyDescent="0.25">
      <c r="H639" s="390"/>
    </row>
    <row r="640" spans="8:10" x14ac:dyDescent="0.25">
      <c r="H640" s="390"/>
    </row>
    <row r="641" spans="8:8" x14ac:dyDescent="0.25">
      <c r="H641" s="390"/>
    </row>
  </sheetData>
  <autoFilter ref="A2:K475" xr:uid="{00000000-0009-0000-0000-000005000000}">
    <filterColumn colId="7">
      <filters>
        <filter val="Packer"/>
      </filters>
    </filterColumn>
    <filterColumn colId="9">
      <filters>
        <filter val="Breakdown"/>
      </filters>
    </filterColumn>
    <sortState xmlns:xlrd2="http://schemas.microsoft.com/office/spreadsheetml/2017/richdata2" ref="A3:K24">
      <sortCondition sortBy="cellColor" ref="E2:E93" dxfId="790"/>
    </sortState>
  </autoFilter>
  <conditionalFormatting sqref="I387:J387 H427:J427 B388:C389 E388:J389 D387:D389 A387:A389 A1:J14 B423:J426 B428:J435 B437:J440 A423:A440 A17:J386 A390:J422 A441:J466 A468:J1048576">
    <cfRule type="expression" dxfId="789" priority="707">
      <formula>$H1="Barley"</formula>
    </cfRule>
    <cfRule type="expression" dxfId="788" priority="708">
      <formula>$H1="Mill_D"</formula>
    </cfRule>
    <cfRule type="expression" dxfId="787" priority="709">
      <formula>$H1="Mill_C"</formula>
    </cfRule>
    <cfRule type="expression" dxfId="786" priority="710">
      <formula>$H1="Mill_B"</formula>
    </cfRule>
    <cfRule type="expression" dxfId="785" priority="711">
      <formula>$H1="Mill_A"</formula>
    </cfRule>
    <cfRule type="expression" dxfId="784" priority="712">
      <formula>$H1="silo"</formula>
    </cfRule>
    <cfRule type="expression" dxfId="783" priority="713">
      <formula>$H1="Barley"</formula>
    </cfRule>
    <cfRule type="expression" dxfId="782" priority="714">
      <formula>$H1="Mill_D"</formula>
    </cfRule>
    <cfRule type="expression" dxfId="781" priority="715">
      <formula>$H1="Mill_C"</formula>
    </cfRule>
    <cfRule type="expression" dxfId="780" priority="716">
      <formula>$H1="Mill_B"</formula>
    </cfRule>
    <cfRule type="expression" dxfId="779" priority="717">
      <formula>$H1="Mill_A"</formula>
    </cfRule>
    <cfRule type="expression" dxfId="778" priority="718">
      <formula>$H1="silo"</formula>
    </cfRule>
    <cfRule type="expression" dxfId="777" priority="719">
      <formula>$H1="Barley"</formula>
    </cfRule>
    <cfRule type="expression" dxfId="776" priority="720">
      <formula>$H1="Mill_D"</formula>
    </cfRule>
    <cfRule type="expression" dxfId="775" priority="721">
      <formula>$H1="Mill_C"</formula>
    </cfRule>
    <cfRule type="expression" dxfId="774" priority="722">
      <formula>$H1="Mill_B"</formula>
    </cfRule>
    <cfRule type="expression" dxfId="773" priority="723">
      <formula>$H1="Mill_A"</formula>
    </cfRule>
    <cfRule type="expression" dxfId="772" priority="724">
      <formula>$H1="silo"</formula>
    </cfRule>
    <cfRule type="containsText" dxfId="771" priority="725" operator="containsText" text="Preventive">
      <formula>NOT(ISERROR(SEARCH("Preventive",A1)))</formula>
    </cfRule>
    <cfRule type="containsText" dxfId="770" priority="726" operator="containsText" text="Breakdown">
      <formula>NOT(ISERROR(SEARCH("Breakdown",A1)))</formula>
    </cfRule>
  </conditionalFormatting>
  <conditionalFormatting sqref="J1:J14 J17:J435 J437:J466 J468:J1048576">
    <cfRule type="containsText" dxfId="769" priority="703" operator="containsText" text="Preventive">
      <formula>NOT(ISERROR(SEARCH("Preventive",J1)))</formula>
    </cfRule>
    <cfRule type="containsText" dxfId="768" priority="704" operator="containsText" text="Breakdown">
      <formula>NOT(ISERROR(SEARCH("Breakdown",J1)))</formula>
    </cfRule>
  </conditionalFormatting>
  <conditionalFormatting sqref="B427:G427">
    <cfRule type="expression" dxfId="767" priority="651">
      <formula>$H427="Barley"</formula>
    </cfRule>
    <cfRule type="expression" dxfId="766" priority="652">
      <formula>$H427="Mill_D"</formula>
    </cfRule>
    <cfRule type="expression" dxfId="765" priority="653">
      <formula>$H427="Mill_C"</formula>
    </cfRule>
    <cfRule type="expression" dxfId="764" priority="654">
      <formula>$H427="Mill_B"</formula>
    </cfRule>
    <cfRule type="expression" dxfId="763" priority="655">
      <formula>$H427="Mill_A"</formula>
    </cfRule>
    <cfRule type="expression" dxfId="762" priority="656">
      <formula>$H427="silo"</formula>
    </cfRule>
    <cfRule type="expression" dxfId="761" priority="657">
      <formula>$H427="Barley"</formula>
    </cfRule>
    <cfRule type="expression" dxfId="760" priority="658">
      <formula>$H427="Mill_D"</formula>
    </cfRule>
    <cfRule type="expression" dxfId="759" priority="659">
      <formula>$H427="Mill_C"</formula>
    </cfRule>
    <cfRule type="expression" dxfId="758" priority="660">
      <formula>$H427="Mill_B"</formula>
    </cfRule>
    <cfRule type="expression" dxfId="757" priority="661">
      <formula>$H427="Mill_A"</formula>
    </cfRule>
    <cfRule type="expression" dxfId="756" priority="662">
      <formula>$H427="silo"</formula>
    </cfRule>
    <cfRule type="expression" dxfId="755" priority="663">
      <formula>$H427="Barley"</formula>
    </cfRule>
    <cfRule type="expression" dxfId="754" priority="664">
      <formula>$H427="Mill_D"</formula>
    </cfRule>
    <cfRule type="expression" dxfId="753" priority="665">
      <formula>$H427="Mill_C"</formula>
    </cfRule>
    <cfRule type="expression" dxfId="752" priority="666">
      <formula>$H427="Mill_B"</formula>
    </cfRule>
    <cfRule type="expression" dxfId="751" priority="667">
      <formula>$H427="Mill_A"</formula>
    </cfRule>
    <cfRule type="expression" dxfId="750" priority="668">
      <formula>$H427="silo"</formula>
    </cfRule>
    <cfRule type="containsText" dxfId="749" priority="669" operator="containsText" text="Preventive">
      <formula>NOT(ISERROR(SEARCH("Preventive",B427)))</formula>
    </cfRule>
    <cfRule type="containsText" dxfId="748" priority="670" operator="containsText" text="Breakdown">
      <formula>NOT(ISERROR(SEARCH("Breakdown",B427)))</formula>
    </cfRule>
  </conditionalFormatting>
  <conditionalFormatting sqref="J436">
    <cfRule type="containsText" dxfId="747" priority="457" operator="containsText" text="Preventive">
      <formula>NOT(ISERROR(SEARCH("Preventive",J436)))</formula>
    </cfRule>
    <cfRule type="containsText" dxfId="746" priority="458" operator="containsText" text="Breakdown">
      <formula>NOT(ISERROR(SEARCH("Breakdown",J436)))</formula>
    </cfRule>
  </conditionalFormatting>
  <conditionalFormatting sqref="B436:J436">
    <cfRule type="expression" dxfId="745" priority="437">
      <formula>$H436="Barley"</formula>
    </cfRule>
    <cfRule type="expression" dxfId="744" priority="438">
      <formula>$H436="Mill_D"</formula>
    </cfRule>
    <cfRule type="expression" dxfId="743" priority="439">
      <formula>$H436="Mill_C"</formula>
    </cfRule>
    <cfRule type="expression" dxfId="742" priority="440">
      <formula>$H436="Mill_B"</formula>
    </cfRule>
    <cfRule type="expression" dxfId="741" priority="441">
      <formula>$H436="Mill_A"</formula>
    </cfRule>
    <cfRule type="expression" dxfId="740" priority="442">
      <formula>$H436="silo"</formula>
    </cfRule>
    <cfRule type="expression" dxfId="739" priority="443">
      <formula>$H436="Barley"</formula>
    </cfRule>
    <cfRule type="expression" dxfId="738" priority="444">
      <formula>$H436="Mill_D"</formula>
    </cfRule>
    <cfRule type="expression" dxfId="737" priority="445">
      <formula>$H436="Mill_C"</formula>
    </cfRule>
    <cfRule type="expression" dxfId="736" priority="446">
      <formula>$H436="Mill_B"</formula>
    </cfRule>
    <cfRule type="expression" dxfId="735" priority="447">
      <formula>$H436="Mill_A"</formula>
    </cfRule>
    <cfRule type="expression" dxfId="734" priority="448">
      <formula>$H436="silo"</formula>
    </cfRule>
    <cfRule type="expression" dxfId="733" priority="449">
      <formula>$H436="Barley"</formula>
    </cfRule>
    <cfRule type="expression" dxfId="732" priority="450">
      <formula>$H436="Mill_D"</formula>
    </cfRule>
    <cfRule type="expression" dxfId="731" priority="451">
      <formula>$H436="Mill_C"</formula>
    </cfRule>
    <cfRule type="expression" dxfId="730" priority="452">
      <formula>$H436="Mill_B"</formula>
    </cfRule>
    <cfRule type="expression" dxfId="729" priority="453">
      <formula>$H436="Mill_A"</formula>
    </cfRule>
    <cfRule type="expression" dxfId="728" priority="454">
      <formula>$H436="silo"</formula>
    </cfRule>
    <cfRule type="containsText" dxfId="727" priority="455" operator="containsText" text="Preventive">
      <formula>NOT(ISERROR(SEARCH("Preventive",B436)))</formula>
    </cfRule>
    <cfRule type="containsText" dxfId="726" priority="456" operator="containsText" text="Breakdown">
      <formula>NOT(ISERROR(SEARCH("Breakdown",B436)))</formula>
    </cfRule>
  </conditionalFormatting>
  <conditionalFormatting sqref="H387">
    <cfRule type="expression" dxfId="725" priority="67">
      <formula>$H387="Barley"</formula>
    </cfRule>
    <cfRule type="expression" dxfId="724" priority="68">
      <formula>$H387="Mill_D"</formula>
    </cfRule>
    <cfRule type="expression" dxfId="723" priority="69">
      <formula>$H387="Mill_C"</formula>
    </cfRule>
    <cfRule type="expression" dxfId="722" priority="70">
      <formula>$H387="Mill_B"</formula>
    </cfRule>
    <cfRule type="expression" dxfId="721" priority="71">
      <formula>$H387="Mill_A"</formula>
    </cfRule>
    <cfRule type="expression" dxfId="720" priority="72">
      <formula>$H387="silo"</formula>
    </cfRule>
    <cfRule type="expression" dxfId="719" priority="73">
      <formula>$H387="Barley"</formula>
    </cfRule>
    <cfRule type="expression" dxfId="718" priority="74">
      <formula>$H387="Mill_D"</formula>
    </cfRule>
    <cfRule type="expression" dxfId="717" priority="75">
      <formula>$H387="Mill_C"</formula>
    </cfRule>
    <cfRule type="expression" dxfId="716" priority="76">
      <formula>$H387="Mill_B"</formula>
    </cfRule>
    <cfRule type="expression" dxfId="715" priority="77">
      <formula>$H387="Mill_A"</formula>
    </cfRule>
    <cfRule type="expression" dxfId="714" priority="78">
      <formula>$H387="silo"</formula>
    </cfRule>
    <cfRule type="expression" dxfId="713" priority="79">
      <formula>$H387="Barley"</formula>
    </cfRule>
    <cfRule type="expression" dxfId="712" priority="80">
      <formula>$H387="Mill_D"</formula>
    </cfRule>
    <cfRule type="expression" dxfId="711" priority="81">
      <formula>$H387="Mill_C"</formula>
    </cfRule>
    <cfRule type="expression" dxfId="710" priority="82">
      <formula>$H387="Mill_B"</formula>
    </cfRule>
    <cfRule type="expression" dxfId="709" priority="83">
      <formula>$H387="Mill_A"</formula>
    </cfRule>
    <cfRule type="expression" dxfId="708" priority="84">
      <formula>$H387="silo"</formula>
    </cfRule>
    <cfRule type="containsText" dxfId="707" priority="85" operator="containsText" text="Preventive">
      <formula>NOT(ISERROR(SEARCH("Preventive",H387)))</formula>
    </cfRule>
    <cfRule type="containsText" dxfId="706" priority="86" operator="containsText" text="Breakdown">
      <formula>NOT(ISERROR(SEARCH("Breakdown",H387)))</formula>
    </cfRule>
  </conditionalFormatting>
  <conditionalFormatting sqref="A16:J16">
    <cfRule type="expression" dxfId="705" priority="47">
      <formula>$H16="Barley"</formula>
    </cfRule>
    <cfRule type="expression" dxfId="704" priority="48">
      <formula>$H16="Mill_D"</formula>
    </cfRule>
    <cfRule type="expression" dxfId="703" priority="49">
      <formula>$H16="Mill_C"</formula>
    </cfRule>
    <cfRule type="expression" dxfId="702" priority="50">
      <formula>$H16="Mill_B"</formula>
    </cfRule>
    <cfRule type="expression" dxfId="701" priority="51">
      <formula>$H16="Mill_A"</formula>
    </cfRule>
    <cfRule type="expression" dxfId="700" priority="52">
      <formula>$H16="silo"</formula>
    </cfRule>
    <cfRule type="expression" dxfId="699" priority="53">
      <formula>$H16="Barley"</formula>
    </cfRule>
    <cfRule type="expression" dxfId="698" priority="54">
      <formula>$H16="Mill_D"</formula>
    </cfRule>
    <cfRule type="expression" dxfId="697" priority="55">
      <formula>$H16="Mill_C"</formula>
    </cfRule>
    <cfRule type="expression" dxfId="696" priority="56">
      <formula>$H16="Mill_B"</formula>
    </cfRule>
    <cfRule type="expression" dxfId="695" priority="57">
      <formula>$H16="Mill_A"</formula>
    </cfRule>
    <cfRule type="expression" dxfId="694" priority="58">
      <formula>$H16="silo"</formula>
    </cfRule>
    <cfRule type="expression" dxfId="693" priority="59">
      <formula>$H16="Barley"</formula>
    </cfRule>
    <cfRule type="expression" dxfId="692" priority="60">
      <formula>$H16="Mill_D"</formula>
    </cfRule>
    <cfRule type="expression" dxfId="691" priority="61">
      <formula>$H16="Mill_C"</formula>
    </cfRule>
    <cfRule type="expression" dxfId="690" priority="62">
      <formula>$H16="Mill_B"</formula>
    </cfRule>
    <cfRule type="expression" dxfId="689" priority="63">
      <formula>$H16="Mill_A"</formula>
    </cfRule>
    <cfRule type="expression" dxfId="688" priority="64">
      <formula>$H16="silo"</formula>
    </cfRule>
    <cfRule type="containsText" dxfId="687" priority="65" operator="containsText" text="Preventive">
      <formula>NOT(ISERROR(SEARCH("Preventive",A16)))</formula>
    </cfRule>
    <cfRule type="containsText" dxfId="686" priority="66" operator="containsText" text="Breakdown">
      <formula>NOT(ISERROR(SEARCH("Breakdown",A16)))</formula>
    </cfRule>
  </conditionalFormatting>
  <conditionalFormatting sqref="J16">
    <cfRule type="containsText" dxfId="685" priority="45" operator="containsText" text="Preventive">
      <formula>NOT(ISERROR(SEARCH("Preventive",J16)))</formula>
    </cfRule>
    <cfRule type="containsText" dxfId="684" priority="46" operator="containsText" text="Breakdown">
      <formula>NOT(ISERROR(SEARCH("Breakdown",J16)))</formula>
    </cfRule>
  </conditionalFormatting>
  <conditionalFormatting sqref="A15:J15">
    <cfRule type="expression" dxfId="683" priority="25">
      <formula>$H15="Barley"</formula>
    </cfRule>
    <cfRule type="expression" dxfId="682" priority="26">
      <formula>$H15="Mill_D"</formula>
    </cfRule>
    <cfRule type="expression" dxfId="681" priority="27">
      <formula>$H15="Mill_C"</formula>
    </cfRule>
    <cfRule type="expression" dxfId="680" priority="28">
      <formula>$H15="Mill_B"</formula>
    </cfRule>
    <cfRule type="expression" dxfId="679" priority="29">
      <formula>$H15="Mill_A"</formula>
    </cfRule>
    <cfRule type="expression" dxfId="678" priority="30">
      <formula>$H15="silo"</formula>
    </cfRule>
    <cfRule type="expression" dxfId="677" priority="31">
      <formula>$H15="Barley"</formula>
    </cfRule>
    <cfRule type="expression" dxfId="676" priority="32">
      <formula>$H15="Mill_D"</formula>
    </cfRule>
    <cfRule type="expression" dxfId="675" priority="33">
      <formula>$H15="Mill_C"</formula>
    </cfRule>
    <cfRule type="expression" dxfId="674" priority="34">
      <formula>$H15="Mill_B"</formula>
    </cfRule>
    <cfRule type="expression" dxfId="673" priority="35">
      <formula>$H15="Mill_A"</formula>
    </cfRule>
    <cfRule type="expression" dxfId="672" priority="36">
      <formula>$H15="silo"</formula>
    </cfRule>
    <cfRule type="expression" dxfId="671" priority="37">
      <formula>$H15="Barley"</formula>
    </cfRule>
    <cfRule type="expression" dxfId="670" priority="38">
      <formula>$H15="Mill_D"</formula>
    </cfRule>
    <cfRule type="expression" dxfId="669" priority="39">
      <formula>$H15="Mill_C"</formula>
    </cfRule>
    <cfRule type="expression" dxfId="668" priority="40">
      <formula>$H15="Mill_B"</formula>
    </cfRule>
    <cfRule type="expression" dxfId="667" priority="41">
      <formula>$H15="Mill_A"</formula>
    </cfRule>
    <cfRule type="expression" dxfId="666" priority="42">
      <formula>$H15="silo"</formula>
    </cfRule>
    <cfRule type="containsText" dxfId="665" priority="43" operator="containsText" text="Preventive">
      <formula>NOT(ISERROR(SEARCH("Preventive",A15)))</formula>
    </cfRule>
    <cfRule type="containsText" dxfId="664" priority="44" operator="containsText" text="Breakdown">
      <formula>NOT(ISERROR(SEARCH("Breakdown",A15)))</formula>
    </cfRule>
  </conditionalFormatting>
  <conditionalFormatting sqref="J15">
    <cfRule type="containsText" dxfId="663" priority="23" operator="containsText" text="Preventive">
      <formula>NOT(ISERROR(SEARCH("Preventive",J15)))</formula>
    </cfRule>
    <cfRule type="containsText" dxfId="662" priority="24" operator="containsText" text="Breakdown">
      <formula>NOT(ISERROR(SEARCH("Breakdown",J15)))</formula>
    </cfRule>
  </conditionalFormatting>
  <conditionalFormatting sqref="A467:J467">
    <cfRule type="expression" dxfId="661" priority="3">
      <formula>$H467="Barley"</formula>
    </cfRule>
    <cfRule type="expression" dxfId="660" priority="4">
      <formula>$H467="Mill_D"</formula>
    </cfRule>
    <cfRule type="expression" dxfId="659" priority="5">
      <formula>$H467="Mill_C"</formula>
    </cfRule>
    <cfRule type="expression" dxfId="658" priority="6">
      <formula>$H467="Mill_B"</formula>
    </cfRule>
    <cfRule type="expression" dxfId="657" priority="7">
      <formula>$H467="Mill_A"</formula>
    </cfRule>
    <cfRule type="expression" dxfId="656" priority="8">
      <formula>$H467="silo"</formula>
    </cfRule>
    <cfRule type="expression" dxfId="655" priority="9">
      <formula>$H467="Barley"</formula>
    </cfRule>
    <cfRule type="expression" dxfId="654" priority="10">
      <formula>$H467="Mill_D"</formula>
    </cfRule>
    <cfRule type="expression" dxfId="653" priority="11">
      <formula>$H467="Mill_C"</formula>
    </cfRule>
    <cfRule type="expression" dxfId="652" priority="12">
      <formula>$H467="Mill_B"</formula>
    </cfRule>
    <cfRule type="expression" dxfId="651" priority="13">
      <formula>$H467="Mill_A"</formula>
    </cfRule>
    <cfRule type="expression" dxfId="650" priority="14">
      <formula>$H467="silo"</formula>
    </cfRule>
    <cfRule type="expression" dxfId="649" priority="15">
      <formula>$H467="Barley"</formula>
    </cfRule>
    <cfRule type="expression" dxfId="648" priority="16">
      <formula>$H467="Mill_D"</formula>
    </cfRule>
    <cfRule type="expression" dxfId="647" priority="17">
      <formula>$H467="Mill_C"</formula>
    </cfRule>
    <cfRule type="expression" dxfId="646" priority="18">
      <formula>$H467="Mill_B"</formula>
    </cfRule>
    <cfRule type="expression" dxfId="645" priority="19">
      <formula>$H467="Mill_A"</formula>
    </cfRule>
    <cfRule type="expression" dxfId="644" priority="20">
      <formula>$H467="silo"</formula>
    </cfRule>
    <cfRule type="containsText" dxfId="643" priority="21" operator="containsText" text="Preventive">
      <formula>NOT(ISERROR(SEARCH("Preventive",A467)))</formula>
    </cfRule>
    <cfRule type="containsText" dxfId="642" priority="22" operator="containsText" text="Breakdown">
      <formula>NOT(ISERROR(SEARCH("Breakdown",A467)))</formula>
    </cfRule>
  </conditionalFormatting>
  <conditionalFormatting sqref="J467">
    <cfRule type="containsText" dxfId="641" priority="1" operator="containsText" text="Preventive">
      <formula>NOT(ISERROR(SEARCH("Preventive",J467)))</formula>
    </cfRule>
    <cfRule type="containsText" dxfId="640" priority="2" operator="containsText" text="Breakdown">
      <formula>NOT(ISERROR(SEARCH("Breakdown",J467)))</formula>
    </cfRule>
  </conditionalFormatting>
  <dataValidations count="3">
    <dataValidation type="list" allowBlank="1" showInputMessage="1" showErrorMessage="1" sqref="I3:I354 I356:I447 I476:I631 I460:I475" xr:uid="{66BB44E5-4871-4F29-8061-6ABF7A82B997}">
      <formula1>INDIRECT(H3)</formula1>
    </dataValidation>
    <dataValidation type="list" allowBlank="1" showInputMessage="1" showErrorMessage="1" sqref="H3:H447 H476:H641 H460:H475" xr:uid="{0041E450-2E9F-4220-AB8F-42F1B1E37870}">
      <formula1>Section</formula1>
    </dataValidation>
    <dataValidation type="list" allowBlank="1" showInputMessage="1" showErrorMessage="1" sqref="J3:J447 J453 J476:J633 J460:J475" xr:uid="{5DFF2EE3-11FA-4F25-B664-8B305E533970}">
      <formula1>MaintType</formula1>
    </dataValidation>
  </dataValidations>
  <pageMargins left="0.25" right="0.25" top="0.75" bottom="0.75" header="0.3" footer="0.3"/>
  <pageSetup paperSize="9" scale="80" orientation="landscape"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214FB-C7FB-4630-ACFF-E5A2F56A1E71}">
  <sheetPr>
    <tabColor rgb="FFFF0000"/>
  </sheetPr>
  <dimension ref="A1:K639"/>
  <sheetViews>
    <sheetView tabSelected="1" zoomScale="90" zoomScaleNormal="90" workbookViewId="0">
      <pane ySplit="2" topLeftCell="A138" activePane="bottomLeft" state="frozen"/>
      <selection pane="bottomLeft" activeCell="B146" sqref="B146"/>
    </sheetView>
  </sheetViews>
  <sheetFormatPr defaultColWidth="9.140625" defaultRowHeight="15" x14ac:dyDescent="0.25"/>
  <cols>
    <col min="1" max="1" width="11" style="385" customWidth="1"/>
    <col min="2" max="2" width="10.28515625" style="380" bestFit="1" customWidth="1"/>
    <col min="3" max="3" width="13.140625" style="380" bestFit="1" customWidth="1"/>
    <col min="4" max="4" width="9.5703125" style="386" bestFit="1" customWidth="1"/>
    <col min="5" max="5" width="56.140625" style="387" customWidth="1"/>
    <col min="6" max="6" width="5.85546875" style="390" customWidth="1"/>
    <col min="7" max="7" width="27.5703125" style="387" customWidth="1"/>
    <col min="8" max="8" width="8.42578125" style="385" bestFit="1" customWidth="1"/>
    <col min="9" max="9" width="15.85546875" style="385" bestFit="1" customWidth="1"/>
    <col min="10" max="10" width="12" style="385" bestFit="1" customWidth="1"/>
    <col min="11" max="11" width="13.85546875" style="388" customWidth="1"/>
    <col min="12" max="16384" width="9.140625" style="388"/>
  </cols>
  <sheetData>
    <row r="1" spans="1:11" s="384" customFormat="1" ht="33" customHeight="1" x14ac:dyDescent="0.25">
      <c r="A1" s="379" t="s">
        <v>3</v>
      </c>
      <c r="B1" s="380" t="s">
        <v>468</v>
      </c>
      <c r="C1" s="381" t="s">
        <v>469</v>
      </c>
      <c r="D1" s="382" t="s">
        <v>470</v>
      </c>
      <c r="E1" s="387" t="s">
        <v>471</v>
      </c>
      <c r="F1" s="382"/>
      <c r="G1" s="387" t="s">
        <v>472</v>
      </c>
      <c r="H1" s="382" t="s">
        <v>473</v>
      </c>
      <c r="I1" s="382" t="s">
        <v>474</v>
      </c>
      <c r="J1" s="379" t="s">
        <v>475</v>
      </c>
      <c r="K1" s="382" t="s">
        <v>476</v>
      </c>
    </row>
    <row r="2" spans="1:11" x14ac:dyDescent="0.25">
      <c r="C2" s="385"/>
      <c r="F2" s="385"/>
    </row>
    <row r="3" spans="1:11" s="387" customFormat="1" ht="30" x14ac:dyDescent="0.25">
      <c r="A3" s="392">
        <v>44044</v>
      </c>
      <c r="B3" s="391">
        <v>0.27083333333333331</v>
      </c>
      <c r="C3" s="391">
        <v>0.70833333333333337</v>
      </c>
      <c r="D3" s="390">
        <f t="shared" ref="D3:D21" si="0">(IF(C3&gt;B3, C3-B3, 1-B3+C3))*24*60</f>
        <v>630.00000000000011</v>
      </c>
      <c r="E3" s="387" t="s">
        <v>8709</v>
      </c>
      <c r="F3" s="390"/>
      <c r="G3" s="387" t="s">
        <v>8725</v>
      </c>
      <c r="H3" s="390" t="s">
        <v>479</v>
      </c>
      <c r="I3" s="390" t="s">
        <v>492</v>
      </c>
      <c r="J3" s="390" t="s">
        <v>499</v>
      </c>
    </row>
    <row r="4" spans="1:11" x14ac:dyDescent="0.25">
      <c r="A4" s="392">
        <v>44044</v>
      </c>
      <c r="B4" s="380">
        <v>0.27083333333333331</v>
      </c>
      <c r="C4" s="380">
        <v>0.70833333333333337</v>
      </c>
      <c r="D4" s="390">
        <f t="shared" si="0"/>
        <v>630.00000000000011</v>
      </c>
      <c r="E4" s="387" t="s">
        <v>8710</v>
      </c>
      <c r="F4" s="385"/>
      <c r="G4" s="387" t="s">
        <v>1463</v>
      </c>
      <c r="H4" s="390"/>
      <c r="I4" s="390"/>
      <c r="J4" s="390"/>
    </row>
    <row r="5" spans="1:11" x14ac:dyDescent="0.25">
      <c r="A5" s="392">
        <v>44044</v>
      </c>
      <c r="B5" s="380">
        <v>0.4375</v>
      </c>
      <c r="C5" s="380">
        <v>0.44791666666666669</v>
      </c>
      <c r="D5" s="390">
        <f t="shared" si="0"/>
        <v>15.000000000000027</v>
      </c>
      <c r="E5" s="387" t="s">
        <v>2860</v>
      </c>
      <c r="F5" s="385">
        <v>1</v>
      </c>
      <c r="G5" s="387" t="s">
        <v>1463</v>
      </c>
      <c r="H5" s="390" t="s">
        <v>484</v>
      </c>
      <c r="I5" s="390" t="s">
        <v>492</v>
      </c>
      <c r="J5" s="390" t="s">
        <v>481</v>
      </c>
    </row>
    <row r="6" spans="1:11" ht="30" x14ac:dyDescent="0.25">
      <c r="A6" s="392">
        <v>44044</v>
      </c>
      <c r="B6" s="380">
        <v>0.27083333333333331</v>
      </c>
      <c r="C6" s="380">
        <v>0.72916666666666663</v>
      </c>
      <c r="D6" s="390">
        <f t="shared" si="0"/>
        <v>660</v>
      </c>
      <c r="E6" s="387" t="s">
        <v>8711</v>
      </c>
      <c r="F6" s="385"/>
      <c r="G6" s="387" t="s">
        <v>8712</v>
      </c>
      <c r="H6" s="390" t="s">
        <v>498</v>
      </c>
      <c r="I6" s="390" t="s">
        <v>498</v>
      </c>
      <c r="J6" s="390" t="s">
        <v>481</v>
      </c>
    </row>
    <row r="7" spans="1:11" x14ac:dyDescent="0.25">
      <c r="A7" s="392">
        <v>44044</v>
      </c>
      <c r="B7" s="380">
        <v>0.63541666666666663</v>
      </c>
      <c r="C7" s="380">
        <v>0.65277777777777779</v>
      </c>
      <c r="D7" s="385">
        <f t="shared" si="0"/>
        <v>25.000000000000071</v>
      </c>
      <c r="E7" s="387" t="s">
        <v>8713</v>
      </c>
      <c r="F7" s="385">
        <v>1</v>
      </c>
      <c r="G7" s="387" t="s">
        <v>941</v>
      </c>
      <c r="H7" s="390" t="s">
        <v>498</v>
      </c>
      <c r="I7" s="390" t="s">
        <v>498</v>
      </c>
      <c r="J7" s="390" t="s">
        <v>481</v>
      </c>
    </row>
    <row r="8" spans="1:11" x14ac:dyDescent="0.25">
      <c r="A8" s="392">
        <v>44044</v>
      </c>
      <c r="B8" s="380">
        <v>0.65625</v>
      </c>
      <c r="C8" s="380">
        <v>0.67361111111111116</v>
      </c>
      <c r="D8" s="385">
        <f t="shared" si="0"/>
        <v>25.000000000000071</v>
      </c>
      <c r="E8" s="387" t="s">
        <v>8714</v>
      </c>
      <c r="F8" s="385">
        <v>1</v>
      </c>
      <c r="G8" s="387" t="s">
        <v>941</v>
      </c>
      <c r="H8" s="390" t="s">
        <v>498</v>
      </c>
      <c r="I8" s="390" t="s">
        <v>498</v>
      </c>
      <c r="J8" s="390" t="s">
        <v>481</v>
      </c>
    </row>
    <row r="9" spans="1:11" x14ac:dyDescent="0.25">
      <c r="A9" s="392">
        <v>44044</v>
      </c>
      <c r="B9" s="380">
        <v>0.77083333333333337</v>
      </c>
      <c r="C9" s="380">
        <v>0.85416666666666663</v>
      </c>
      <c r="D9" s="385">
        <f t="shared" si="0"/>
        <v>119.99999999999989</v>
      </c>
      <c r="E9" s="387" t="s">
        <v>8715</v>
      </c>
      <c r="F9" s="385">
        <v>1</v>
      </c>
      <c r="G9" s="387" t="s">
        <v>8716</v>
      </c>
      <c r="H9" s="390"/>
      <c r="I9" s="390"/>
      <c r="J9" s="390"/>
    </row>
    <row r="10" spans="1:11" x14ac:dyDescent="0.25">
      <c r="A10" s="392">
        <v>44044</v>
      </c>
      <c r="B10" s="380">
        <v>0.875</v>
      </c>
      <c r="C10" s="380">
        <v>0.89583333333333337</v>
      </c>
      <c r="D10" s="385">
        <f t="shared" si="0"/>
        <v>30.000000000000053</v>
      </c>
      <c r="E10" s="387" t="s">
        <v>8717</v>
      </c>
      <c r="F10" s="385"/>
      <c r="G10" s="387" t="s">
        <v>8716</v>
      </c>
      <c r="H10" s="390" t="s">
        <v>513</v>
      </c>
      <c r="I10" s="390" t="s">
        <v>550</v>
      </c>
      <c r="J10" s="390" t="s">
        <v>481</v>
      </c>
    </row>
    <row r="11" spans="1:11" x14ac:dyDescent="0.25">
      <c r="A11" s="392">
        <v>44044</v>
      </c>
      <c r="B11" s="380">
        <v>0.92361111111111116</v>
      </c>
      <c r="C11" s="380">
        <v>0.9375</v>
      </c>
      <c r="D11" s="385">
        <f t="shared" si="0"/>
        <v>19.999999999999929</v>
      </c>
      <c r="E11" s="387" t="s">
        <v>8718</v>
      </c>
      <c r="F11" s="385">
        <v>1</v>
      </c>
      <c r="G11" s="387" t="s">
        <v>8716</v>
      </c>
      <c r="H11" s="390" t="s">
        <v>556</v>
      </c>
      <c r="I11" s="390" t="s">
        <v>492</v>
      </c>
      <c r="J11" s="390" t="s">
        <v>481</v>
      </c>
    </row>
    <row r="12" spans="1:11" x14ac:dyDescent="0.25">
      <c r="A12" s="392">
        <v>44044</v>
      </c>
      <c r="B12" s="380">
        <v>0.95833333333333337</v>
      </c>
      <c r="C12" s="380">
        <v>0.96875</v>
      </c>
      <c r="D12" s="385">
        <f t="shared" si="0"/>
        <v>14.999999999999947</v>
      </c>
      <c r="E12" s="387" t="s">
        <v>8719</v>
      </c>
      <c r="F12" s="385"/>
      <c r="G12" s="387" t="s">
        <v>8716</v>
      </c>
      <c r="H12" s="390" t="s">
        <v>556</v>
      </c>
      <c r="I12" s="390" t="s">
        <v>492</v>
      </c>
      <c r="J12" s="390" t="s">
        <v>481</v>
      </c>
    </row>
    <row r="13" spans="1:11" x14ac:dyDescent="0.25">
      <c r="A13" s="389">
        <v>44045</v>
      </c>
      <c r="B13" s="380">
        <v>0.27083333333333331</v>
      </c>
      <c r="C13" s="380">
        <v>0.4375</v>
      </c>
      <c r="D13" s="385">
        <f t="shared" si="0"/>
        <v>240</v>
      </c>
      <c r="E13" s="387" t="s">
        <v>8732</v>
      </c>
      <c r="F13" s="385"/>
      <c r="G13" s="387" t="s">
        <v>8733</v>
      </c>
      <c r="H13" s="390" t="s">
        <v>479</v>
      </c>
      <c r="I13" s="390" t="s">
        <v>492</v>
      </c>
      <c r="J13" s="390" t="s">
        <v>499</v>
      </c>
      <c r="K13" s="388" t="s">
        <v>1022</v>
      </c>
    </row>
    <row r="14" spans="1:11" ht="30" x14ac:dyDescent="0.25">
      <c r="A14" s="389">
        <v>44045</v>
      </c>
      <c r="B14" s="380">
        <v>0.27083333333333331</v>
      </c>
      <c r="C14" s="380">
        <v>0.375</v>
      </c>
      <c r="D14" s="385">
        <f t="shared" si="0"/>
        <v>150.00000000000003</v>
      </c>
      <c r="E14" s="387" t="s">
        <v>8734</v>
      </c>
      <c r="F14" s="385"/>
      <c r="G14" s="387" t="s">
        <v>8735</v>
      </c>
      <c r="H14" s="390" t="s">
        <v>498</v>
      </c>
      <c r="I14" s="390" t="s">
        <v>498</v>
      </c>
      <c r="J14" s="390" t="s">
        <v>481</v>
      </c>
    </row>
    <row r="15" spans="1:11" x14ac:dyDescent="0.25">
      <c r="A15" s="389">
        <v>44045</v>
      </c>
      <c r="B15" s="380">
        <v>0.41666666666666669</v>
      </c>
      <c r="C15" s="380">
        <v>0.5</v>
      </c>
      <c r="D15" s="385">
        <f t="shared" si="0"/>
        <v>119.99999999999997</v>
      </c>
      <c r="E15" s="387" t="s">
        <v>1566</v>
      </c>
      <c r="F15" s="385"/>
      <c r="G15" s="387" t="s">
        <v>8736</v>
      </c>
      <c r="H15" s="390" t="s">
        <v>479</v>
      </c>
      <c r="I15" s="390" t="s">
        <v>492</v>
      </c>
      <c r="J15" s="390" t="s">
        <v>499</v>
      </c>
    </row>
    <row r="16" spans="1:11" x14ac:dyDescent="0.25">
      <c r="A16" s="389">
        <v>44045</v>
      </c>
      <c r="B16" s="380">
        <v>0.5</v>
      </c>
      <c r="C16" s="380">
        <v>0.51388888888888895</v>
      </c>
      <c r="D16" s="385">
        <f t="shared" si="0"/>
        <v>20.000000000000089</v>
      </c>
      <c r="E16" s="387" t="s">
        <v>8737</v>
      </c>
      <c r="F16" s="385"/>
      <c r="G16" s="387" t="s">
        <v>886</v>
      </c>
      <c r="H16" s="390" t="s">
        <v>484</v>
      </c>
      <c r="I16" s="390" t="s">
        <v>492</v>
      </c>
      <c r="J16" s="390" t="s">
        <v>481</v>
      </c>
    </row>
    <row r="17" spans="1:11" x14ac:dyDescent="0.25">
      <c r="A17" s="389">
        <v>44045</v>
      </c>
      <c r="B17" s="380">
        <v>0.39583333333333331</v>
      </c>
      <c r="C17" s="380">
        <v>0.40625</v>
      </c>
      <c r="D17" s="385">
        <f t="shared" si="0"/>
        <v>15.000000000000027</v>
      </c>
      <c r="E17" s="387" t="s">
        <v>2860</v>
      </c>
      <c r="F17" s="385">
        <v>1</v>
      </c>
      <c r="G17" s="387" t="s">
        <v>2031</v>
      </c>
      <c r="H17" s="390" t="s">
        <v>484</v>
      </c>
      <c r="I17" s="390" t="s">
        <v>492</v>
      </c>
      <c r="J17" s="390" t="s">
        <v>481</v>
      </c>
    </row>
    <row r="18" spans="1:11" x14ac:dyDescent="0.25">
      <c r="A18" s="389">
        <v>44045</v>
      </c>
      <c r="B18" s="380">
        <v>0.375</v>
      </c>
      <c r="C18" s="380">
        <v>0.52083333333333337</v>
      </c>
      <c r="D18" s="385">
        <f t="shared" si="0"/>
        <v>210.00000000000006</v>
      </c>
      <c r="E18" s="387" t="s">
        <v>8738</v>
      </c>
      <c r="F18" s="385"/>
      <c r="G18" s="387" t="s">
        <v>8733</v>
      </c>
      <c r="H18" s="390" t="s">
        <v>495</v>
      </c>
      <c r="I18" s="390" t="s">
        <v>492</v>
      </c>
      <c r="J18" s="390" t="s">
        <v>499</v>
      </c>
    </row>
    <row r="19" spans="1:11" ht="30" x14ac:dyDescent="0.25">
      <c r="A19" s="389">
        <v>44045</v>
      </c>
      <c r="B19" s="380">
        <v>0.5</v>
      </c>
      <c r="C19" s="380">
        <v>0.52083333333333337</v>
      </c>
      <c r="D19" s="385">
        <f t="shared" si="0"/>
        <v>30.000000000000053</v>
      </c>
      <c r="E19" s="387" t="s">
        <v>8789</v>
      </c>
      <c r="F19" s="385"/>
      <c r="G19" s="387" t="s">
        <v>803</v>
      </c>
      <c r="H19" s="390" t="s">
        <v>484</v>
      </c>
      <c r="I19" s="390" t="s">
        <v>489</v>
      </c>
      <c r="J19" s="390" t="s">
        <v>481</v>
      </c>
    </row>
    <row r="20" spans="1:11" x14ac:dyDescent="0.25">
      <c r="A20" s="389">
        <v>44045</v>
      </c>
      <c r="B20" s="380">
        <v>0.625</v>
      </c>
      <c r="C20" s="380">
        <v>0.6875</v>
      </c>
      <c r="D20" s="385">
        <f t="shared" si="0"/>
        <v>90</v>
      </c>
      <c r="E20" s="387" t="s">
        <v>8739</v>
      </c>
      <c r="F20" s="385"/>
      <c r="G20" s="387" t="s">
        <v>8740</v>
      </c>
      <c r="H20" s="390" t="s">
        <v>513</v>
      </c>
      <c r="I20" s="390" t="s">
        <v>514</v>
      </c>
      <c r="J20" s="390" t="s">
        <v>499</v>
      </c>
    </row>
    <row r="21" spans="1:11" x14ac:dyDescent="0.25">
      <c r="A21" s="389">
        <v>44045</v>
      </c>
      <c r="B21" s="380">
        <v>0.625</v>
      </c>
      <c r="C21" s="380">
        <v>0.70833333333333337</v>
      </c>
      <c r="D21" s="385">
        <f t="shared" si="0"/>
        <v>120.00000000000006</v>
      </c>
      <c r="E21" s="387" t="s">
        <v>8741</v>
      </c>
      <c r="F21" s="385"/>
      <c r="G21" s="387" t="s">
        <v>8742</v>
      </c>
      <c r="H21" s="390"/>
      <c r="I21" s="390"/>
      <c r="J21" s="390"/>
    </row>
    <row r="22" spans="1:11" ht="30" x14ac:dyDescent="0.25">
      <c r="A22" s="389">
        <v>44045</v>
      </c>
      <c r="B22" s="380">
        <v>0.26041666666666669</v>
      </c>
      <c r="C22" s="380">
        <v>0.39583333333333331</v>
      </c>
      <c r="D22" s="385">
        <f t="shared" ref="D22:D29" si="1">(IF(C22&gt;B22, C22-B22, 1-B22+C22))*24*60</f>
        <v>194.99999999999994</v>
      </c>
      <c r="E22" s="387" t="s">
        <v>8836</v>
      </c>
      <c r="F22" s="385"/>
      <c r="G22" s="387" t="s">
        <v>1670</v>
      </c>
      <c r="H22" s="390" t="s">
        <v>498</v>
      </c>
      <c r="I22" s="390" t="s">
        <v>498</v>
      </c>
      <c r="J22" s="390" t="s">
        <v>481</v>
      </c>
    </row>
    <row r="23" spans="1:11" ht="30" x14ac:dyDescent="0.25">
      <c r="A23" s="389">
        <v>44045</v>
      </c>
      <c r="B23" s="380">
        <v>0.4375</v>
      </c>
      <c r="C23" s="380">
        <v>0.5</v>
      </c>
      <c r="D23" s="385">
        <f t="shared" si="1"/>
        <v>90</v>
      </c>
      <c r="E23" s="387" t="s">
        <v>8837</v>
      </c>
      <c r="F23" s="385">
        <v>1</v>
      </c>
      <c r="G23" s="387" t="s">
        <v>2476</v>
      </c>
      <c r="H23" s="390" t="s">
        <v>507</v>
      </c>
      <c r="I23" s="390" t="s">
        <v>633</v>
      </c>
      <c r="J23" s="390" t="s">
        <v>481</v>
      </c>
    </row>
    <row r="24" spans="1:11" x14ac:dyDescent="0.25">
      <c r="A24" s="389">
        <v>44045</v>
      </c>
      <c r="B24" s="380">
        <v>0.51041666666666663</v>
      </c>
      <c r="C24" s="380">
        <v>0.54166666666666663</v>
      </c>
      <c r="D24" s="385">
        <f t="shared" si="1"/>
        <v>45</v>
      </c>
      <c r="E24" s="387" t="s">
        <v>8821</v>
      </c>
      <c r="F24" s="385">
        <v>1</v>
      </c>
      <c r="G24" s="387" t="s">
        <v>3203</v>
      </c>
      <c r="H24" s="390" t="s">
        <v>498</v>
      </c>
      <c r="I24" s="390" t="s">
        <v>498</v>
      </c>
      <c r="J24" s="390" t="s">
        <v>481</v>
      </c>
    </row>
    <row r="25" spans="1:11" x14ac:dyDescent="0.25">
      <c r="A25" s="389">
        <v>44045</v>
      </c>
      <c r="B25" s="380">
        <v>0.60763888888888895</v>
      </c>
      <c r="C25" s="380">
        <v>0.70833333333333337</v>
      </c>
      <c r="D25" s="385">
        <f t="shared" si="1"/>
        <v>144.99999999999997</v>
      </c>
      <c r="E25" s="387" t="s">
        <v>8838</v>
      </c>
      <c r="F25" s="385"/>
      <c r="G25" s="387" t="s">
        <v>8839</v>
      </c>
      <c r="H25" s="390" t="s">
        <v>498</v>
      </c>
      <c r="I25" s="390" t="s">
        <v>807</v>
      </c>
      <c r="J25" s="390" t="s">
        <v>481</v>
      </c>
    </row>
    <row r="26" spans="1:11" x14ac:dyDescent="0.25">
      <c r="A26" s="389">
        <v>44045</v>
      </c>
      <c r="B26" s="380">
        <v>0.84375</v>
      </c>
      <c r="C26" s="380">
        <v>0.85763888888888884</v>
      </c>
      <c r="D26" s="385">
        <f t="shared" si="1"/>
        <v>19.999999999999929</v>
      </c>
      <c r="E26" s="387" t="s">
        <v>8840</v>
      </c>
      <c r="F26" s="385">
        <v>1</v>
      </c>
      <c r="G26" s="387" t="s">
        <v>8716</v>
      </c>
      <c r="H26" s="390" t="s">
        <v>479</v>
      </c>
      <c r="I26" s="390" t="s">
        <v>492</v>
      </c>
      <c r="J26" s="390" t="s">
        <v>481</v>
      </c>
    </row>
    <row r="27" spans="1:11" x14ac:dyDescent="0.25">
      <c r="A27" s="389">
        <v>44045</v>
      </c>
      <c r="B27" s="380">
        <v>0.94097222222222221</v>
      </c>
      <c r="C27" s="380">
        <v>0.95833333333333337</v>
      </c>
      <c r="D27" s="385">
        <f t="shared" si="1"/>
        <v>25.000000000000071</v>
      </c>
      <c r="E27" s="387" t="s">
        <v>8841</v>
      </c>
      <c r="F27" s="385">
        <v>1</v>
      </c>
      <c r="G27" s="387" t="s">
        <v>8716</v>
      </c>
      <c r="H27" s="390" t="s">
        <v>479</v>
      </c>
      <c r="I27" s="390" t="s">
        <v>480</v>
      </c>
      <c r="J27" s="390" t="s">
        <v>481</v>
      </c>
    </row>
    <row r="28" spans="1:11" x14ac:dyDescent="0.25">
      <c r="A28" s="389">
        <v>44045</v>
      </c>
      <c r="B28" s="380">
        <v>0.96527777777777779</v>
      </c>
      <c r="C28" s="380">
        <v>0.97916666666666663</v>
      </c>
      <c r="D28" s="385">
        <f t="shared" si="1"/>
        <v>19.999999999999929</v>
      </c>
      <c r="E28" s="387" t="s">
        <v>8842</v>
      </c>
      <c r="F28" s="385">
        <v>1</v>
      </c>
      <c r="G28" s="387" t="s">
        <v>8716</v>
      </c>
      <c r="H28" s="390" t="s">
        <v>498</v>
      </c>
      <c r="I28" s="390" t="s">
        <v>498</v>
      </c>
      <c r="J28" s="390" t="s">
        <v>481</v>
      </c>
    </row>
    <row r="29" spans="1:11" x14ac:dyDescent="0.25">
      <c r="A29" s="389">
        <v>44045</v>
      </c>
      <c r="B29" s="380">
        <v>0.875</v>
      </c>
      <c r="C29" s="380">
        <v>0.9375</v>
      </c>
      <c r="D29" s="385">
        <f t="shared" si="1"/>
        <v>90</v>
      </c>
      <c r="E29" s="387" t="s">
        <v>8795</v>
      </c>
      <c r="F29" s="385">
        <v>1</v>
      </c>
      <c r="G29" s="387" t="s">
        <v>8716</v>
      </c>
      <c r="H29" s="390"/>
      <c r="I29" s="390"/>
      <c r="J29" s="390"/>
    </row>
    <row r="30" spans="1:11" ht="30" x14ac:dyDescent="0.25">
      <c r="A30" s="389">
        <v>44046</v>
      </c>
      <c r="B30" s="380">
        <v>0.625</v>
      </c>
      <c r="C30" s="380">
        <v>0.70833333333333337</v>
      </c>
      <c r="D30" s="385">
        <f t="shared" ref="D30:D145" si="2">(IF(C30&gt;B30, C30-B30, 1-B30+C30))*24*60</f>
        <v>120.00000000000006</v>
      </c>
      <c r="E30" s="387" t="s">
        <v>8743</v>
      </c>
      <c r="F30" s="385"/>
      <c r="G30" s="387" t="s">
        <v>2871</v>
      </c>
      <c r="H30" s="390" t="s">
        <v>556</v>
      </c>
      <c r="I30" s="390" t="s">
        <v>492</v>
      </c>
      <c r="J30" s="390" t="s">
        <v>481</v>
      </c>
    </row>
    <row r="31" spans="1:11" x14ac:dyDescent="0.25">
      <c r="A31" s="389">
        <v>44046</v>
      </c>
      <c r="B31" s="380">
        <v>0.375</v>
      </c>
      <c r="C31" s="380">
        <v>0.41666666666666669</v>
      </c>
      <c r="D31" s="385">
        <f t="shared" si="2"/>
        <v>60.000000000000028</v>
      </c>
      <c r="E31" s="387" t="s">
        <v>8744</v>
      </c>
      <c r="F31" s="385"/>
      <c r="G31" s="387" t="s">
        <v>516</v>
      </c>
      <c r="H31" s="390" t="s">
        <v>556</v>
      </c>
      <c r="I31" s="390" t="s">
        <v>492</v>
      </c>
      <c r="J31" s="390" t="s">
        <v>481</v>
      </c>
    </row>
    <row r="32" spans="1:11" x14ac:dyDescent="0.25">
      <c r="A32" s="389">
        <v>44046</v>
      </c>
      <c r="B32" s="380">
        <v>0.41666666666666669</v>
      </c>
      <c r="C32" s="380">
        <v>0.55208333333333337</v>
      </c>
      <c r="D32" s="385">
        <f t="shared" si="2"/>
        <v>195.00000000000003</v>
      </c>
      <c r="E32" s="387" t="s">
        <v>8745</v>
      </c>
      <c r="F32" s="385"/>
      <c r="G32" s="387" t="s">
        <v>8746</v>
      </c>
      <c r="H32" s="390" t="s">
        <v>556</v>
      </c>
      <c r="I32" s="390" t="s">
        <v>492</v>
      </c>
      <c r="J32" s="390" t="s">
        <v>499</v>
      </c>
      <c r="K32" s="388" t="s">
        <v>1022</v>
      </c>
    </row>
    <row r="33" spans="1:11" x14ac:dyDescent="0.25">
      <c r="A33" s="389">
        <v>44046</v>
      </c>
      <c r="B33" s="380">
        <v>0.29166666666666669</v>
      </c>
      <c r="C33" s="380">
        <v>0.64583333333333337</v>
      </c>
      <c r="D33" s="385">
        <f t="shared" si="2"/>
        <v>510</v>
      </c>
      <c r="E33" s="387" t="s">
        <v>2967</v>
      </c>
      <c r="F33" s="385"/>
      <c r="G33" s="387" t="s">
        <v>486</v>
      </c>
      <c r="H33" s="390"/>
      <c r="I33" s="390"/>
      <c r="J33" s="390"/>
      <c r="K33" s="388" t="s">
        <v>2563</v>
      </c>
    </row>
    <row r="34" spans="1:11" x14ac:dyDescent="0.25">
      <c r="A34" s="389">
        <v>44046</v>
      </c>
      <c r="B34" s="380">
        <v>0.29166666666666669</v>
      </c>
      <c r="C34" s="380">
        <v>0.33333333333333331</v>
      </c>
      <c r="D34" s="385">
        <f t="shared" si="2"/>
        <v>59.999999999999943</v>
      </c>
      <c r="E34" s="387" t="s">
        <v>8747</v>
      </c>
      <c r="F34" s="385">
        <v>1</v>
      </c>
      <c r="G34" s="387" t="s">
        <v>941</v>
      </c>
      <c r="H34" s="390" t="s">
        <v>498</v>
      </c>
      <c r="I34" s="390" t="s">
        <v>498</v>
      </c>
      <c r="J34" s="390" t="s">
        <v>481</v>
      </c>
    </row>
    <row r="35" spans="1:11" ht="30" x14ac:dyDescent="0.25">
      <c r="A35" s="389">
        <v>44046</v>
      </c>
      <c r="B35" s="380">
        <v>0.375</v>
      </c>
      <c r="C35" s="380">
        <v>0.38541666666666669</v>
      </c>
      <c r="D35" s="385">
        <f t="shared" si="2"/>
        <v>15.000000000000027</v>
      </c>
      <c r="E35" s="387" t="s">
        <v>8748</v>
      </c>
      <c r="F35" s="385"/>
      <c r="G35" s="387" t="s">
        <v>625</v>
      </c>
      <c r="H35" s="390" t="s">
        <v>507</v>
      </c>
      <c r="I35" s="390" t="s">
        <v>633</v>
      </c>
      <c r="J35" s="390" t="s">
        <v>427</v>
      </c>
    </row>
    <row r="36" spans="1:11" ht="30" x14ac:dyDescent="0.25">
      <c r="A36" s="389">
        <v>44046</v>
      </c>
      <c r="B36" s="380">
        <v>0.40972222222222227</v>
      </c>
      <c r="C36" s="380">
        <v>0.41666666666666669</v>
      </c>
      <c r="D36" s="385">
        <f t="shared" si="2"/>
        <v>9.9999999999999645</v>
      </c>
      <c r="E36" s="387" t="s">
        <v>8749</v>
      </c>
      <c r="F36" s="385"/>
      <c r="G36" s="387" t="s">
        <v>625</v>
      </c>
      <c r="H36" s="390" t="s">
        <v>507</v>
      </c>
      <c r="I36" s="390" t="s">
        <v>633</v>
      </c>
      <c r="J36" s="390" t="s">
        <v>481</v>
      </c>
    </row>
    <row r="37" spans="1:11" x14ac:dyDescent="0.25">
      <c r="A37" s="389">
        <v>44046</v>
      </c>
      <c r="B37" s="380">
        <v>0.45833333333333331</v>
      </c>
      <c r="C37" s="380">
        <v>0.51388888888888895</v>
      </c>
      <c r="D37" s="385">
        <f t="shared" si="2"/>
        <v>80.000000000000114</v>
      </c>
      <c r="E37" s="387" t="s">
        <v>8750</v>
      </c>
      <c r="F37" s="385"/>
      <c r="G37" s="387" t="s">
        <v>720</v>
      </c>
      <c r="H37" s="390" t="s">
        <v>498</v>
      </c>
      <c r="I37" s="390" t="s">
        <v>807</v>
      </c>
      <c r="J37" s="390" t="s">
        <v>481</v>
      </c>
    </row>
    <row r="38" spans="1:11" x14ac:dyDescent="0.25">
      <c r="A38" s="389">
        <v>44046</v>
      </c>
      <c r="B38" s="380">
        <v>0.9375</v>
      </c>
      <c r="C38" s="380">
        <v>0.94791666666666663</v>
      </c>
      <c r="D38" s="385">
        <f t="shared" si="2"/>
        <v>14.999999999999947</v>
      </c>
      <c r="E38" s="387" t="s">
        <v>8751</v>
      </c>
      <c r="F38" s="385"/>
      <c r="G38" s="387" t="s">
        <v>8752</v>
      </c>
      <c r="H38" s="390" t="s">
        <v>556</v>
      </c>
      <c r="I38" s="390" t="s">
        <v>489</v>
      </c>
      <c r="J38" s="390" t="s">
        <v>481</v>
      </c>
    </row>
    <row r="39" spans="1:11" x14ac:dyDescent="0.25">
      <c r="A39" s="389">
        <v>44046</v>
      </c>
      <c r="B39" s="380">
        <v>0.95486111111111116</v>
      </c>
      <c r="C39" s="380">
        <v>0.96527777777777779</v>
      </c>
      <c r="D39" s="385">
        <f t="shared" si="2"/>
        <v>14.999999999999947</v>
      </c>
      <c r="E39" s="387" t="s">
        <v>3443</v>
      </c>
      <c r="F39" s="385">
        <v>1</v>
      </c>
      <c r="G39" s="387" t="s">
        <v>8716</v>
      </c>
      <c r="H39" s="390" t="s">
        <v>484</v>
      </c>
      <c r="I39" s="390" t="s">
        <v>492</v>
      </c>
      <c r="J39" s="390" t="s">
        <v>481</v>
      </c>
    </row>
    <row r="40" spans="1:11" x14ac:dyDescent="0.25">
      <c r="A40" s="389">
        <v>44046</v>
      </c>
      <c r="B40" s="380">
        <v>9.0277777777777776E-2</v>
      </c>
      <c r="C40" s="380">
        <v>0.10416666666666667</v>
      </c>
      <c r="D40" s="385">
        <f t="shared" si="2"/>
        <v>20.000000000000007</v>
      </c>
      <c r="E40" s="387" t="s">
        <v>8753</v>
      </c>
      <c r="F40" s="385">
        <v>1</v>
      </c>
      <c r="G40" s="387" t="s">
        <v>8716</v>
      </c>
      <c r="H40" s="390" t="s">
        <v>556</v>
      </c>
      <c r="I40" s="390" t="s">
        <v>489</v>
      </c>
      <c r="J40" s="390" t="s">
        <v>481</v>
      </c>
    </row>
    <row r="41" spans="1:11" x14ac:dyDescent="0.25">
      <c r="A41" s="389">
        <v>44047</v>
      </c>
      <c r="B41" s="380">
        <v>0.35416666666666669</v>
      </c>
      <c r="C41" s="380">
        <v>0.52083333333333337</v>
      </c>
      <c r="D41" s="385">
        <f t="shared" si="2"/>
        <v>240</v>
      </c>
      <c r="E41" s="387" t="s">
        <v>8754</v>
      </c>
      <c r="F41" s="385"/>
      <c r="G41" s="387" t="s">
        <v>8755</v>
      </c>
      <c r="H41" s="390" t="s">
        <v>556</v>
      </c>
      <c r="I41" s="390" t="s">
        <v>489</v>
      </c>
      <c r="J41" s="390" t="s">
        <v>481</v>
      </c>
    </row>
    <row r="42" spans="1:11" x14ac:dyDescent="0.25">
      <c r="A42" s="389">
        <v>44047</v>
      </c>
      <c r="B42" s="380">
        <v>0.27083333333333331</v>
      </c>
      <c r="C42" s="380">
        <v>0.625</v>
      </c>
      <c r="D42" s="385">
        <f t="shared" si="2"/>
        <v>510</v>
      </c>
      <c r="E42" s="387" t="s">
        <v>8756</v>
      </c>
      <c r="F42" s="385"/>
      <c r="G42" s="387" t="s">
        <v>8757</v>
      </c>
      <c r="H42" s="390" t="s">
        <v>495</v>
      </c>
      <c r="I42" s="390" t="s">
        <v>492</v>
      </c>
      <c r="J42" s="390" t="s">
        <v>481</v>
      </c>
    </row>
    <row r="43" spans="1:11" x14ac:dyDescent="0.25">
      <c r="A43" s="389">
        <v>44047</v>
      </c>
      <c r="B43" s="380">
        <v>0.51388888888888895</v>
      </c>
      <c r="C43" s="380">
        <v>0.52430555555555558</v>
      </c>
      <c r="D43" s="385">
        <f t="shared" si="2"/>
        <v>14.999999999999947</v>
      </c>
      <c r="E43" s="387" t="s">
        <v>8758</v>
      </c>
      <c r="F43" s="385"/>
      <c r="G43" s="387" t="s">
        <v>1215</v>
      </c>
      <c r="H43" s="390" t="s">
        <v>479</v>
      </c>
      <c r="I43" s="390" t="s">
        <v>480</v>
      </c>
      <c r="J43" s="390" t="s">
        <v>481</v>
      </c>
    </row>
    <row r="44" spans="1:11" x14ac:dyDescent="0.25">
      <c r="A44" s="389">
        <v>44047</v>
      </c>
      <c r="B44" s="380">
        <v>0.47222222222222227</v>
      </c>
      <c r="C44" s="380">
        <v>0.4826388888888889</v>
      </c>
      <c r="D44" s="385">
        <f t="shared" si="2"/>
        <v>14.999999999999947</v>
      </c>
      <c r="E44" s="387" t="s">
        <v>2860</v>
      </c>
      <c r="F44" s="385">
        <v>1</v>
      </c>
      <c r="G44" s="387" t="s">
        <v>581</v>
      </c>
      <c r="H44" s="390" t="s">
        <v>484</v>
      </c>
      <c r="I44" s="390" t="s">
        <v>492</v>
      </c>
      <c r="J44" s="390" t="s">
        <v>481</v>
      </c>
    </row>
    <row r="45" spans="1:11" x14ac:dyDescent="0.25">
      <c r="A45" s="389">
        <v>44047</v>
      </c>
      <c r="B45" s="380">
        <v>0.5</v>
      </c>
      <c r="C45" s="380">
        <v>0.51388888888888895</v>
      </c>
      <c r="D45" s="385">
        <f t="shared" si="2"/>
        <v>20.000000000000089</v>
      </c>
      <c r="E45" s="387" t="s">
        <v>8759</v>
      </c>
      <c r="F45" s="385">
        <v>1</v>
      </c>
      <c r="G45" s="387" t="s">
        <v>581</v>
      </c>
      <c r="H45" s="390" t="s">
        <v>484</v>
      </c>
      <c r="I45" s="390" t="s">
        <v>480</v>
      </c>
      <c r="J45" s="390" t="s">
        <v>481</v>
      </c>
    </row>
    <row r="46" spans="1:11" x14ac:dyDescent="0.25">
      <c r="A46" s="389">
        <v>44047</v>
      </c>
      <c r="B46" s="380">
        <v>0.35416666666666669</v>
      </c>
      <c r="C46" s="380">
        <v>0.45833333333333331</v>
      </c>
      <c r="D46" s="385">
        <f t="shared" si="2"/>
        <v>149.99999999999994</v>
      </c>
      <c r="E46" s="387" t="s">
        <v>8760</v>
      </c>
      <c r="F46" s="385"/>
      <c r="G46" s="387" t="s">
        <v>1385</v>
      </c>
      <c r="H46" s="390" t="s">
        <v>498</v>
      </c>
      <c r="I46" s="390" t="s">
        <v>504</v>
      </c>
      <c r="J46" s="390" t="s">
        <v>481</v>
      </c>
    </row>
    <row r="47" spans="1:11" x14ac:dyDescent="0.25">
      <c r="A47" s="389">
        <v>44047</v>
      </c>
      <c r="B47" s="380">
        <v>0.45833333333333331</v>
      </c>
      <c r="C47" s="380">
        <v>0.5</v>
      </c>
      <c r="D47" s="385">
        <f t="shared" si="2"/>
        <v>60.000000000000028</v>
      </c>
      <c r="E47" s="387" t="s">
        <v>8761</v>
      </c>
      <c r="F47" s="385"/>
      <c r="G47" s="387" t="s">
        <v>1385</v>
      </c>
      <c r="H47" s="390" t="s">
        <v>498</v>
      </c>
      <c r="I47" s="390" t="s">
        <v>504</v>
      </c>
      <c r="J47" s="390" t="s">
        <v>481</v>
      </c>
    </row>
    <row r="48" spans="1:11" x14ac:dyDescent="0.25">
      <c r="A48" s="389">
        <v>44047</v>
      </c>
      <c r="B48" s="380">
        <v>0.51041666666666663</v>
      </c>
      <c r="C48" s="380">
        <v>0.54166666666666663</v>
      </c>
      <c r="D48" s="385">
        <f t="shared" si="2"/>
        <v>45</v>
      </c>
      <c r="E48" s="387" t="s">
        <v>8762</v>
      </c>
      <c r="F48" s="385">
        <v>1</v>
      </c>
      <c r="G48" s="387" t="s">
        <v>1385</v>
      </c>
      <c r="H48" s="390" t="s">
        <v>498</v>
      </c>
      <c r="I48" s="390" t="s">
        <v>504</v>
      </c>
      <c r="J48" s="390" t="s">
        <v>481</v>
      </c>
    </row>
    <row r="49" spans="1:11" ht="30" x14ac:dyDescent="0.25">
      <c r="A49" s="389">
        <v>44047</v>
      </c>
      <c r="B49" s="380">
        <v>0.58333333333333337</v>
      </c>
      <c r="C49" s="380">
        <v>0.625</v>
      </c>
      <c r="D49" s="385">
        <f t="shared" si="2"/>
        <v>59.999999999999943</v>
      </c>
      <c r="E49" s="387" t="s">
        <v>8763</v>
      </c>
      <c r="F49" s="385"/>
      <c r="G49" s="387" t="s">
        <v>1750</v>
      </c>
      <c r="H49" s="390"/>
      <c r="I49" s="390"/>
      <c r="J49" s="390"/>
    </row>
    <row r="50" spans="1:11" x14ac:dyDescent="0.25">
      <c r="A50" s="389">
        <v>44047</v>
      </c>
      <c r="B50" s="380">
        <v>0.63541666666666663</v>
      </c>
      <c r="C50" s="380">
        <v>0.64583333333333337</v>
      </c>
      <c r="D50" s="385">
        <f t="shared" si="2"/>
        <v>15.000000000000107</v>
      </c>
      <c r="E50" s="387" t="s">
        <v>2459</v>
      </c>
      <c r="F50" s="385"/>
      <c r="G50" s="387" t="s">
        <v>1750</v>
      </c>
      <c r="H50" s="390" t="s">
        <v>507</v>
      </c>
      <c r="I50" s="390" t="s">
        <v>527</v>
      </c>
      <c r="J50" s="390" t="s">
        <v>481</v>
      </c>
    </row>
    <row r="51" spans="1:11" ht="30" x14ac:dyDescent="0.25">
      <c r="A51" s="389">
        <v>44047</v>
      </c>
      <c r="B51" s="380">
        <v>0.65277777777777779</v>
      </c>
      <c r="C51" s="380">
        <v>0.66666666666666663</v>
      </c>
      <c r="D51" s="385">
        <f t="shared" si="2"/>
        <v>19.999999999999929</v>
      </c>
      <c r="E51" s="387" t="s">
        <v>8764</v>
      </c>
      <c r="F51" s="385">
        <v>1</v>
      </c>
      <c r="G51" s="387" t="s">
        <v>1750</v>
      </c>
      <c r="H51" s="390" t="s">
        <v>498</v>
      </c>
      <c r="I51" s="390" t="s">
        <v>498</v>
      </c>
      <c r="J51" s="390" t="s">
        <v>481</v>
      </c>
    </row>
    <row r="52" spans="1:11" x14ac:dyDescent="0.25">
      <c r="A52" s="389">
        <v>44047</v>
      </c>
      <c r="B52" s="380">
        <v>0.46875</v>
      </c>
      <c r="C52" s="380">
        <v>0.47916666666666669</v>
      </c>
      <c r="D52" s="385">
        <f t="shared" si="2"/>
        <v>15.000000000000027</v>
      </c>
      <c r="E52" s="387" t="s">
        <v>8765</v>
      </c>
      <c r="F52" s="385">
        <v>1</v>
      </c>
      <c r="G52" s="387" t="s">
        <v>774</v>
      </c>
      <c r="H52" s="390" t="s">
        <v>498</v>
      </c>
      <c r="I52" s="390" t="s">
        <v>541</v>
      </c>
      <c r="J52" s="390" t="s">
        <v>481</v>
      </c>
    </row>
    <row r="53" spans="1:11" x14ac:dyDescent="0.25">
      <c r="A53" s="389">
        <v>44047</v>
      </c>
      <c r="B53" s="380">
        <v>0.26041666666666669</v>
      </c>
      <c r="C53" s="380">
        <v>0.3125</v>
      </c>
      <c r="D53" s="385">
        <f t="shared" si="2"/>
        <v>74.999999999999972</v>
      </c>
      <c r="E53" s="387" t="s">
        <v>1401</v>
      </c>
      <c r="F53" s="385"/>
      <c r="G53" s="387" t="s">
        <v>596</v>
      </c>
      <c r="H53" s="390"/>
      <c r="I53" s="390"/>
      <c r="J53" s="390"/>
    </row>
    <row r="54" spans="1:11" x14ac:dyDescent="0.25">
      <c r="A54" s="389">
        <v>44047</v>
      </c>
      <c r="B54" s="380">
        <v>0.78125</v>
      </c>
      <c r="C54" s="380">
        <v>0.79166666666666663</v>
      </c>
      <c r="D54" s="385">
        <f t="shared" si="2"/>
        <v>14.999999999999947</v>
      </c>
      <c r="E54" s="387" t="s">
        <v>8766</v>
      </c>
      <c r="F54" s="385">
        <v>1</v>
      </c>
      <c r="G54" s="387" t="s">
        <v>8716</v>
      </c>
      <c r="H54" s="390" t="s">
        <v>507</v>
      </c>
      <c r="I54" s="390" t="s">
        <v>527</v>
      </c>
      <c r="J54" s="390" t="s">
        <v>481</v>
      </c>
    </row>
    <row r="55" spans="1:11" x14ac:dyDescent="0.25">
      <c r="A55" s="389">
        <v>44047</v>
      </c>
      <c r="B55" s="380">
        <v>0.79166666666666663</v>
      </c>
      <c r="C55" s="380">
        <v>0.79861111111111116</v>
      </c>
      <c r="D55" s="385">
        <f t="shared" si="2"/>
        <v>10.000000000000124</v>
      </c>
      <c r="E55" s="387" t="s">
        <v>8767</v>
      </c>
      <c r="F55" s="385">
        <v>1</v>
      </c>
      <c r="G55" s="387" t="s">
        <v>8716</v>
      </c>
      <c r="H55" s="390" t="s">
        <v>484</v>
      </c>
      <c r="I55" s="390" t="s">
        <v>492</v>
      </c>
      <c r="J55" s="390" t="s">
        <v>427</v>
      </c>
    </row>
    <row r="56" spans="1:11" ht="30" x14ac:dyDescent="0.25">
      <c r="A56" s="389">
        <v>44047</v>
      </c>
      <c r="B56" s="380">
        <v>0.94791666666666663</v>
      </c>
      <c r="C56" s="380">
        <v>0.96875</v>
      </c>
      <c r="D56" s="385">
        <f t="shared" si="2"/>
        <v>30.000000000000053</v>
      </c>
      <c r="E56" s="387" t="s">
        <v>8768</v>
      </c>
      <c r="F56" s="385"/>
      <c r="G56" s="387" t="s">
        <v>8716</v>
      </c>
      <c r="H56" s="390" t="s">
        <v>479</v>
      </c>
      <c r="I56" s="390" t="s">
        <v>480</v>
      </c>
      <c r="J56" s="390" t="s">
        <v>481</v>
      </c>
    </row>
    <row r="57" spans="1:11" x14ac:dyDescent="0.25">
      <c r="A57" s="389">
        <v>44047</v>
      </c>
      <c r="B57" s="380">
        <v>0.97222222222222221</v>
      </c>
      <c r="C57" s="380">
        <v>0.98263888888888884</v>
      </c>
      <c r="D57" s="385">
        <f t="shared" si="2"/>
        <v>14.999999999999947</v>
      </c>
      <c r="E57" s="387" t="s">
        <v>8769</v>
      </c>
      <c r="F57" s="385">
        <v>1</v>
      </c>
      <c r="G57" s="387" t="s">
        <v>8716</v>
      </c>
      <c r="H57" s="390" t="s">
        <v>556</v>
      </c>
      <c r="I57" s="390" t="s">
        <v>492</v>
      </c>
      <c r="J57" s="390" t="s">
        <v>427</v>
      </c>
    </row>
    <row r="58" spans="1:11" x14ac:dyDescent="0.25">
      <c r="A58" s="389">
        <v>44047</v>
      </c>
      <c r="B58" s="380">
        <v>0.19791666666666666</v>
      </c>
      <c r="C58" s="380">
        <v>0.20833333333333334</v>
      </c>
      <c r="D58" s="385">
        <f t="shared" si="2"/>
        <v>15.000000000000027</v>
      </c>
      <c r="E58" s="387" t="s">
        <v>8770</v>
      </c>
      <c r="F58" s="385"/>
      <c r="G58" s="387" t="s">
        <v>8716</v>
      </c>
      <c r="H58" s="390" t="s">
        <v>507</v>
      </c>
      <c r="I58" s="390" t="s">
        <v>527</v>
      </c>
      <c r="J58" s="390" t="s">
        <v>427</v>
      </c>
    </row>
    <row r="59" spans="1:11" ht="30" x14ac:dyDescent="0.25">
      <c r="A59" s="389">
        <v>44048</v>
      </c>
      <c r="B59" s="380">
        <v>0.33333333333333331</v>
      </c>
      <c r="C59" s="380">
        <v>0.375</v>
      </c>
      <c r="D59" s="385">
        <f t="shared" si="2"/>
        <v>60.000000000000028</v>
      </c>
      <c r="E59" s="387" t="s">
        <v>8868</v>
      </c>
      <c r="F59" s="385"/>
      <c r="G59" s="387" t="s">
        <v>980</v>
      </c>
      <c r="H59" s="390" t="s">
        <v>513</v>
      </c>
      <c r="I59" s="390" t="s">
        <v>550</v>
      </c>
      <c r="J59" s="390" t="s">
        <v>481</v>
      </c>
    </row>
    <row r="60" spans="1:11" x14ac:dyDescent="0.25">
      <c r="A60" s="389">
        <v>44048</v>
      </c>
      <c r="B60" s="380">
        <v>0.27083333333333331</v>
      </c>
      <c r="C60" s="380">
        <v>0.66666666666666663</v>
      </c>
      <c r="D60" s="385">
        <f t="shared" si="2"/>
        <v>570</v>
      </c>
      <c r="E60" s="387" t="s">
        <v>2967</v>
      </c>
      <c r="F60" s="385"/>
      <c r="G60" s="387" t="s">
        <v>486</v>
      </c>
      <c r="H60" s="390"/>
      <c r="I60" s="390"/>
      <c r="J60" s="390"/>
      <c r="K60" s="388" t="s">
        <v>2563</v>
      </c>
    </row>
    <row r="61" spans="1:11" x14ac:dyDescent="0.25">
      <c r="A61" s="389">
        <v>44048</v>
      </c>
      <c r="B61" s="380">
        <v>0.35416666666666669</v>
      </c>
      <c r="C61" s="380">
        <v>0.39583333333333331</v>
      </c>
      <c r="D61" s="385">
        <f t="shared" si="2"/>
        <v>59.999999999999943</v>
      </c>
      <c r="E61" s="387" t="s">
        <v>8795</v>
      </c>
      <c r="F61" s="385">
        <v>1</v>
      </c>
      <c r="G61" s="387" t="s">
        <v>2031</v>
      </c>
      <c r="H61" s="390"/>
      <c r="I61" s="390"/>
      <c r="J61" s="390"/>
    </row>
    <row r="62" spans="1:11" x14ac:dyDescent="0.25">
      <c r="A62" s="389">
        <v>44048</v>
      </c>
      <c r="B62" s="380">
        <v>0.39583333333333331</v>
      </c>
      <c r="C62" s="380">
        <v>0.4375</v>
      </c>
      <c r="D62" s="385">
        <f t="shared" si="2"/>
        <v>60.000000000000028</v>
      </c>
      <c r="E62" s="387" t="s">
        <v>8796</v>
      </c>
      <c r="F62" s="385">
        <v>1</v>
      </c>
      <c r="G62" s="387" t="s">
        <v>8797</v>
      </c>
      <c r="H62" s="390"/>
      <c r="I62" s="390"/>
      <c r="J62" s="390"/>
    </row>
    <row r="63" spans="1:11" x14ac:dyDescent="0.25">
      <c r="A63" s="389">
        <v>44048</v>
      </c>
      <c r="B63" s="380">
        <v>0.45833333333333331</v>
      </c>
      <c r="C63" s="380">
        <v>0.52083333333333337</v>
      </c>
      <c r="D63" s="385">
        <f t="shared" si="2"/>
        <v>90.000000000000085</v>
      </c>
      <c r="E63" s="387" t="s">
        <v>8798</v>
      </c>
      <c r="F63" s="385">
        <v>1</v>
      </c>
      <c r="G63" s="387" t="s">
        <v>8799</v>
      </c>
      <c r="H63" s="390"/>
      <c r="I63" s="390"/>
      <c r="J63" s="390"/>
    </row>
    <row r="64" spans="1:11" x14ac:dyDescent="0.25">
      <c r="A64" s="389">
        <v>44048</v>
      </c>
      <c r="B64" s="380">
        <v>0.4375</v>
      </c>
      <c r="C64" s="380">
        <v>0.52083333333333337</v>
      </c>
      <c r="D64" s="385">
        <f t="shared" si="2"/>
        <v>120.00000000000006</v>
      </c>
      <c r="E64" s="387" t="s">
        <v>8800</v>
      </c>
      <c r="F64" s="385">
        <v>1</v>
      </c>
      <c r="G64" s="387" t="s">
        <v>581</v>
      </c>
      <c r="H64" s="390"/>
      <c r="I64" s="390"/>
      <c r="J64" s="390"/>
    </row>
    <row r="65" spans="1:11" x14ac:dyDescent="0.25">
      <c r="A65" s="389">
        <v>44048</v>
      </c>
      <c r="B65" s="380">
        <v>0.51388888888888895</v>
      </c>
      <c r="C65" s="380">
        <v>0.53472222222222221</v>
      </c>
      <c r="D65" s="385">
        <f t="shared" si="2"/>
        <v>29.999999999999893</v>
      </c>
      <c r="E65" s="387" t="s">
        <v>8801</v>
      </c>
      <c r="F65" s="385"/>
      <c r="G65" s="387" t="s">
        <v>980</v>
      </c>
      <c r="H65" s="390" t="s">
        <v>484</v>
      </c>
      <c r="I65" s="390" t="s">
        <v>492</v>
      </c>
      <c r="J65" s="390" t="s">
        <v>481</v>
      </c>
    </row>
    <row r="66" spans="1:11" ht="30" x14ac:dyDescent="0.25">
      <c r="A66" s="389">
        <v>44048</v>
      </c>
      <c r="B66" s="380">
        <v>0.63888888888888895</v>
      </c>
      <c r="C66" s="380">
        <v>0.65625</v>
      </c>
      <c r="D66" s="385">
        <f t="shared" si="2"/>
        <v>24.999999999999911</v>
      </c>
      <c r="E66" s="387" t="s">
        <v>8802</v>
      </c>
      <c r="F66" s="385">
        <v>1</v>
      </c>
      <c r="G66" s="387" t="s">
        <v>1439</v>
      </c>
      <c r="H66" s="390" t="s">
        <v>513</v>
      </c>
      <c r="I66" s="390" t="s">
        <v>550</v>
      </c>
      <c r="J66" s="390" t="s">
        <v>481</v>
      </c>
    </row>
    <row r="67" spans="1:11" x14ac:dyDescent="0.25">
      <c r="A67" s="389">
        <v>44048</v>
      </c>
      <c r="B67" s="380">
        <v>0.66666666666666663</v>
      </c>
      <c r="C67" s="380">
        <v>0.68055555555555547</v>
      </c>
      <c r="D67" s="385">
        <f t="shared" si="2"/>
        <v>19.999999999999929</v>
      </c>
      <c r="E67" s="387" t="s">
        <v>3200</v>
      </c>
      <c r="F67" s="385">
        <v>1</v>
      </c>
      <c r="G67" s="387" t="s">
        <v>2031</v>
      </c>
      <c r="H67" s="390" t="s">
        <v>484</v>
      </c>
      <c r="I67" s="390" t="s">
        <v>492</v>
      </c>
      <c r="J67" s="390" t="s">
        <v>481</v>
      </c>
    </row>
    <row r="68" spans="1:11" ht="30" x14ac:dyDescent="0.25">
      <c r="A68" s="389">
        <v>44048</v>
      </c>
      <c r="B68" s="380">
        <v>0.27083333333333331</v>
      </c>
      <c r="C68" s="380">
        <v>0.30208333333333331</v>
      </c>
      <c r="D68" s="385">
        <f t="shared" si="2"/>
        <v>45</v>
      </c>
      <c r="E68" s="387" t="s">
        <v>8803</v>
      </c>
      <c r="F68" s="385"/>
      <c r="G68" s="387" t="s">
        <v>1403</v>
      </c>
      <c r="H68" s="390" t="s">
        <v>498</v>
      </c>
      <c r="I68" s="390" t="s">
        <v>498</v>
      </c>
      <c r="J68" s="390" t="s">
        <v>481</v>
      </c>
    </row>
    <row r="69" spans="1:11" x14ac:dyDescent="0.25">
      <c r="A69" s="389">
        <v>44048</v>
      </c>
      <c r="B69" s="380">
        <v>0.30208333333333331</v>
      </c>
      <c r="C69" s="380">
        <v>0.31597222222222221</v>
      </c>
      <c r="D69" s="385">
        <f t="shared" si="2"/>
        <v>20.000000000000007</v>
      </c>
      <c r="E69" s="387" t="s">
        <v>8804</v>
      </c>
      <c r="F69" s="385">
        <v>1</v>
      </c>
      <c r="G69" s="387" t="s">
        <v>1403</v>
      </c>
      <c r="H69" s="390" t="s">
        <v>498</v>
      </c>
      <c r="I69" s="390" t="s">
        <v>498</v>
      </c>
      <c r="J69" s="390" t="s">
        <v>481</v>
      </c>
    </row>
    <row r="70" spans="1:11" ht="30" x14ac:dyDescent="0.25">
      <c r="A70" s="389">
        <v>44048</v>
      </c>
      <c r="B70" s="380">
        <v>0.3576388888888889</v>
      </c>
      <c r="C70" s="380">
        <v>0.56944444444444442</v>
      </c>
      <c r="D70" s="385">
        <f t="shared" si="2"/>
        <v>304.99999999999994</v>
      </c>
      <c r="E70" s="387" t="s">
        <v>8805</v>
      </c>
      <c r="F70" s="385"/>
      <c r="G70" s="387" t="s">
        <v>1670</v>
      </c>
      <c r="H70" s="390" t="s">
        <v>498</v>
      </c>
      <c r="I70" s="390" t="s">
        <v>498</v>
      </c>
      <c r="J70" s="390" t="s">
        <v>481</v>
      </c>
    </row>
    <row r="71" spans="1:11" x14ac:dyDescent="0.25">
      <c r="A71" s="389">
        <v>44048</v>
      </c>
      <c r="B71" s="380">
        <v>0.39583333333333331</v>
      </c>
      <c r="C71" s="380">
        <v>0.41666666666666669</v>
      </c>
      <c r="D71" s="385">
        <f t="shared" si="2"/>
        <v>30.000000000000053</v>
      </c>
      <c r="E71" s="387" t="s">
        <v>8806</v>
      </c>
      <c r="F71" s="385">
        <v>1</v>
      </c>
      <c r="G71" s="387" t="s">
        <v>774</v>
      </c>
      <c r="H71" s="390" t="s">
        <v>498</v>
      </c>
      <c r="I71" s="390" t="s">
        <v>498</v>
      </c>
      <c r="J71" s="390" t="s">
        <v>481</v>
      </c>
    </row>
    <row r="72" spans="1:11" ht="30" x14ac:dyDescent="0.25">
      <c r="A72" s="389">
        <v>44048</v>
      </c>
      <c r="B72" s="380">
        <v>0.61458333333333337</v>
      </c>
      <c r="C72" s="380">
        <v>0.71875</v>
      </c>
      <c r="D72" s="385">
        <f t="shared" si="2"/>
        <v>149.99999999999994</v>
      </c>
      <c r="E72" s="387" t="s">
        <v>8807</v>
      </c>
      <c r="F72" s="385">
        <v>1</v>
      </c>
      <c r="G72" s="387" t="s">
        <v>1714</v>
      </c>
      <c r="H72" s="390" t="s">
        <v>507</v>
      </c>
      <c r="I72" s="390" t="s">
        <v>633</v>
      </c>
      <c r="J72" s="390" t="s">
        <v>481</v>
      </c>
    </row>
    <row r="73" spans="1:11" x14ac:dyDescent="0.25">
      <c r="A73" s="389">
        <v>44048</v>
      </c>
      <c r="B73" s="380">
        <v>0.77083333333333337</v>
      </c>
      <c r="C73" s="380">
        <v>0.79166666666666663</v>
      </c>
      <c r="D73" s="385">
        <f t="shared" si="2"/>
        <v>29.999999999999893</v>
      </c>
      <c r="E73" s="387" t="s">
        <v>8808</v>
      </c>
      <c r="F73" s="385">
        <v>1</v>
      </c>
      <c r="G73" s="387" t="s">
        <v>8752</v>
      </c>
      <c r="H73" s="390" t="s">
        <v>556</v>
      </c>
      <c r="I73" s="390" t="s">
        <v>492</v>
      </c>
      <c r="J73" s="390" t="s">
        <v>481</v>
      </c>
    </row>
    <row r="74" spans="1:11" x14ac:dyDescent="0.25">
      <c r="A74" s="389">
        <v>44048</v>
      </c>
      <c r="B74" s="380">
        <v>0</v>
      </c>
      <c r="C74" s="380">
        <v>2.0833333333333332E-2</v>
      </c>
      <c r="D74" s="385">
        <f t="shared" si="2"/>
        <v>30</v>
      </c>
      <c r="E74" s="387" t="s">
        <v>8809</v>
      </c>
      <c r="F74" s="385">
        <v>1</v>
      </c>
      <c r="G74" s="387" t="s">
        <v>8752</v>
      </c>
      <c r="H74" s="390" t="s">
        <v>479</v>
      </c>
      <c r="I74" s="390" t="s">
        <v>480</v>
      </c>
      <c r="J74" s="390" t="s">
        <v>481</v>
      </c>
    </row>
    <row r="75" spans="1:11" x14ac:dyDescent="0.25">
      <c r="A75" s="389">
        <v>44048</v>
      </c>
      <c r="B75" s="380">
        <v>0.875</v>
      </c>
      <c r="C75" s="380">
        <v>0.89583333333333337</v>
      </c>
      <c r="D75" s="385">
        <f t="shared" si="2"/>
        <v>30.000000000000053</v>
      </c>
      <c r="E75" s="387" t="s">
        <v>8810</v>
      </c>
      <c r="F75" s="385">
        <v>1</v>
      </c>
      <c r="G75" s="387" t="s">
        <v>8752</v>
      </c>
      <c r="H75" s="390" t="s">
        <v>556</v>
      </c>
      <c r="I75" s="390" t="s">
        <v>492</v>
      </c>
      <c r="J75" s="390" t="s">
        <v>481</v>
      </c>
    </row>
    <row r="76" spans="1:11" x14ac:dyDescent="0.25">
      <c r="A76" s="389">
        <v>44048</v>
      </c>
      <c r="B76" s="380">
        <v>0.97222222222222221</v>
      </c>
      <c r="C76" s="380">
        <v>0.98611111111111116</v>
      </c>
      <c r="D76" s="385">
        <f t="shared" si="2"/>
        <v>20.000000000000089</v>
      </c>
      <c r="E76" s="387" t="s">
        <v>8811</v>
      </c>
      <c r="F76" s="385">
        <v>1</v>
      </c>
      <c r="G76" s="387" t="s">
        <v>8752</v>
      </c>
      <c r="H76" s="390" t="s">
        <v>479</v>
      </c>
      <c r="I76" s="390" t="s">
        <v>492</v>
      </c>
      <c r="J76" s="390" t="s">
        <v>481</v>
      </c>
    </row>
    <row r="77" spans="1:11" x14ac:dyDescent="0.25">
      <c r="A77" s="389">
        <v>44048</v>
      </c>
      <c r="B77" s="380">
        <v>4.1666666666666664E-2</v>
      </c>
      <c r="C77" s="380">
        <v>5.2083333333333336E-2</v>
      </c>
      <c r="D77" s="385">
        <f t="shared" si="2"/>
        <v>15.000000000000007</v>
      </c>
      <c r="E77" s="387" t="s">
        <v>8812</v>
      </c>
      <c r="F77" s="385">
        <v>1</v>
      </c>
      <c r="G77" s="387" t="s">
        <v>8752</v>
      </c>
      <c r="H77" s="390" t="s">
        <v>495</v>
      </c>
      <c r="I77" s="390" t="s">
        <v>492</v>
      </c>
      <c r="J77" s="390" t="s">
        <v>481</v>
      </c>
    </row>
    <row r="78" spans="1:11" x14ac:dyDescent="0.25">
      <c r="A78" s="389">
        <v>44049</v>
      </c>
      <c r="B78" s="380">
        <v>0.27083333333333331</v>
      </c>
      <c r="C78" s="380">
        <v>0.66666666666666663</v>
      </c>
      <c r="D78" s="385">
        <f t="shared" si="2"/>
        <v>570</v>
      </c>
      <c r="E78" s="387" t="s">
        <v>2967</v>
      </c>
      <c r="F78" s="385"/>
      <c r="G78" s="387" t="s">
        <v>486</v>
      </c>
      <c r="H78" s="390"/>
      <c r="I78" s="390"/>
      <c r="J78" s="390"/>
      <c r="K78" s="388" t="s">
        <v>2563</v>
      </c>
    </row>
    <row r="79" spans="1:11" x14ac:dyDescent="0.25">
      <c r="A79" s="389">
        <v>44049</v>
      </c>
      <c r="B79" s="380">
        <v>0.35416666666666669</v>
      </c>
      <c r="C79" s="380">
        <v>0.44791666666666669</v>
      </c>
      <c r="D79" s="385">
        <f t="shared" si="2"/>
        <v>135</v>
      </c>
      <c r="E79" s="387" t="s">
        <v>8813</v>
      </c>
      <c r="F79" s="385"/>
      <c r="G79" s="387" t="s">
        <v>740</v>
      </c>
      <c r="H79" s="390" t="s">
        <v>484</v>
      </c>
      <c r="I79" s="390" t="s">
        <v>489</v>
      </c>
      <c r="J79" s="390" t="s">
        <v>481</v>
      </c>
    </row>
    <row r="80" spans="1:11" x14ac:dyDescent="0.25">
      <c r="A80" s="389">
        <v>44049</v>
      </c>
      <c r="B80" s="380">
        <v>0.3888888888888889</v>
      </c>
      <c r="C80" s="380">
        <v>0.39930555555555558</v>
      </c>
      <c r="D80" s="385">
        <f t="shared" si="2"/>
        <v>15.000000000000027</v>
      </c>
      <c r="E80" s="387" t="s">
        <v>8814</v>
      </c>
      <c r="F80" s="385"/>
      <c r="G80" s="387" t="s">
        <v>986</v>
      </c>
      <c r="H80" s="390" t="s">
        <v>513</v>
      </c>
      <c r="I80" s="390" t="s">
        <v>553</v>
      </c>
      <c r="J80" s="390" t="s">
        <v>481</v>
      </c>
    </row>
    <row r="81" spans="1:10" x14ac:dyDescent="0.25">
      <c r="A81" s="389">
        <v>44049</v>
      </c>
      <c r="B81" s="380">
        <v>0.29166666666666669</v>
      </c>
      <c r="C81" s="380">
        <v>0.33333333333333331</v>
      </c>
      <c r="D81" s="385">
        <f t="shared" si="2"/>
        <v>59.999999999999943</v>
      </c>
      <c r="E81" s="387" t="s">
        <v>2461</v>
      </c>
      <c r="F81" s="385"/>
      <c r="G81" s="387" t="s">
        <v>2019</v>
      </c>
      <c r="H81" s="390" t="s">
        <v>484</v>
      </c>
      <c r="I81" s="390" t="s">
        <v>480</v>
      </c>
      <c r="J81" s="390" t="s">
        <v>481</v>
      </c>
    </row>
    <row r="82" spans="1:10" x14ac:dyDescent="0.25">
      <c r="A82" s="389">
        <v>44049</v>
      </c>
      <c r="B82" s="380">
        <v>0.43055555555555558</v>
      </c>
      <c r="C82" s="380">
        <v>0.44097222222222227</v>
      </c>
      <c r="D82" s="385">
        <f t="shared" si="2"/>
        <v>15.000000000000027</v>
      </c>
      <c r="E82" s="387" t="s">
        <v>8815</v>
      </c>
      <c r="F82" s="385"/>
      <c r="G82" s="387" t="s">
        <v>986</v>
      </c>
      <c r="H82" s="390" t="s">
        <v>484</v>
      </c>
      <c r="I82" s="390" t="s">
        <v>492</v>
      </c>
      <c r="J82" s="390" t="s">
        <v>481</v>
      </c>
    </row>
    <row r="83" spans="1:10" x14ac:dyDescent="0.25">
      <c r="A83" s="389">
        <v>44049</v>
      </c>
      <c r="B83" s="380">
        <v>0.51388888888888895</v>
      </c>
      <c r="C83" s="380">
        <v>0.52430555555555558</v>
      </c>
      <c r="D83" s="385">
        <f t="shared" si="2"/>
        <v>14.999999999999947</v>
      </c>
      <c r="E83" s="387" t="s">
        <v>2741</v>
      </c>
      <c r="F83" s="385"/>
      <c r="G83" s="387" t="s">
        <v>986</v>
      </c>
      <c r="H83" s="390" t="s">
        <v>513</v>
      </c>
      <c r="I83" s="390" t="s">
        <v>711</v>
      </c>
      <c r="J83" s="390" t="s">
        <v>481</v>
      </c>
    </row>
    <row r="84" spans="1:10" ht="30" x14ac:dyDescent="0.25">
      <c r="A84" s="389">
        <v>44049</v>
      </c>
      <c r="B84" s="380">
        <v>0.52083333333333337</v>
      </c>
      <c r="C84" s="380">
        <v>0.53125</v>
      </c>
      <c r="D84" s="385">
        <f t="shared" si="2"/>
        <v>14.999999999999947</v>
      </c>
      <c r="E84" s="387" t="s">
        <v>8816</v>
      </c>
      <c r="F84" s="385"/>
      <c r="G84" s="387" t="s">
        <v>857</v>
      </c>
      <c r="H84" s="390" t="s">
        <v>513</v>
      </c>
      <c r="I84" s="390" t="s">
        <v>514</v>
      </c>
      <c r="J84" s="390" t="s">
        <v>481</v>
      </c>
    </row>
    <row r="85" spans="1:10" x14ac:dyDescent="0.25">
      <c r="A85" s="389">
        <v>44049</v>
      </c>
      <c r="B85" s="380">
        <v>0.54166666666666663</v>
      </c>
      <c r="C85" s="380">
        <v>0.5625</v>
      </c>
      <c r="D85" s="385">
        <f>(IF(C85&gt;B85, C85-B85, 1-B85+C85))*24*60</f>
        <v>30.000000000000053</v>
      </c>
      <c r="E85" s="387" t="s">
        <v>8825</v>
      </c>
      <c r="F85" s="385"/>
      <c r="G85" s="387" t="s">
        <v>888</v>
      </c>
      <c r="H85" s="390" t="s">
        <v>556</v>
      </c>
      <c r="I85" s="390" t="s">
        <v>480</v>
      </c>
      <c r="J85" s="390" t="s">
        <v>481</v>
      </c>
    </row>
    <row r="86" spans="1:10" x14ac:dyDescent="0.25">
      <c r="A86" s="389">
        <v>44049</v>
      </c>
      <c r="B86" s="380">
        <v>0.64583333333333337</v>
      </c>
      <c r="C86" s="380">
        <v>0.66666666666666663</v>
      </c>
      <c r="D86" s="385">
        <f>(IF(C86&gt;B86, C86-B86, 1-B86+C86))*24*60</f>
        <v>29.999999999999893</v>
      </c>
      <c r="E86" s="387" t="s">
        <v>8826</v>
      </c>
      <c r="F86" s="385"/>
      <c r="G86" s="387" t="s">
        <v>533</v>
      </c>
      <c r="H86" s="390" t="s">
        <v>513</v>
      </c>
      <c r="I86" s="390" t="s">
        <v>620</v>
      </c>
      <c r="J86" s="390" t="s">
        <v>481</v>
      </c>
    </row>
    <row r="87" spans="1:10" ht="30" x14ac:dyDescent="0.25">
      <c r="A87" s="389">
        <v>44049</v>
      </c>
      <c r="B87" s="380">
        <v>0.2673611111111111</v>
      </c>
      <c r="C87" s="380">
        <v>0.28125</v>
      </c>
      <c r="D87" s="385">
        <f t="shared" si="2"/>
        <v>20.000000000000007</v>
      </c>
      <c r="E87" s="387" t="s">
        <v>8817</v>
      </c>
      <c r="F87" s="385">
        <v>1</v>
      </c>
      <c r="G87" s="387" t="s">
        <v>1750</v>
      </c>
      <c r="H87" s="390" t="s">
        <v>507</v>
      </c>
      <c r="I87" s="390" t="s">
        <v>633</v>
      </c>
      <c r="J87" s="390" t="s">
        <v>427</v>
      </c>
    </row>
    <row r="88" spans="1:10" ht="30" x14ac:dyDescent="0.25">
      <c r="A88" s="389">
        <v>44049</v>
      </c>
      <c r="B88" s="380">
        <v>0.3125</v>
      </c>
      <c r="C88" s="380">
        <v>0.34722222222222227</v>
      </c>
      <c r="D88" s="385">
        <f t="shared" si="2"/>
        <v>50.000000000000064</v>
      </c>
      <c r="E88" s="387" t="s">
        <v>8818</v>
      </c>
      <c r="F88" s="385"/>
      <c r="G88" s="387" t="s">
        <v>1385</v>
      </c>
      <c r="H88" s="390" t="s">
        <v>507</v>
      </c>
      <c r="I88" s="390" t="s">
        <v>633</v>
      </c>
      <c r="J88" s="390" t="s">
        <v>481</v>
      </c>
    </row>
    <row r="89" spans="1:10" x14ac:dyDescent="0.25">
      <c r="A89" s="389">
        <v>44049</v>
      </c>
      <c r="B89" s="380">
        <v>0.375</v>
      </c>
      <c r="C89" s="380">
        <v>0.42708333333333331</v>
      </c>
      <c r="D89" s="385">
        <f t="shared" si="2"/>
        <v>74.999999999999972</v>
      </c>
      <c r="E89" s="387" t="s">
        <v>726</v>
      </c>
      <c r="F89" s="385"/>
      <c r="G89" s="387" t="s">
        <v>596</v>
      </c>
      <c r="H89" s="390" t="s">
        <v>498</v>
      </c>
      <c r="I89" s="390" t="s">
        <v>498</v>
      </c>
      <c r="J89" s="390" t="s">
        <v>481</v>
      </c>
    </row>
    <row r="90" spans="1:10" x14ac:dyDescent="0.25">
      <c r="A90" s="389">
        <v>44049</v>
      </c>
      <c r="B90" s="380">
        <v>0.45833333333333331</v>
      </c>
      <c r="C90" s="380">
        <v>0.48958333333333331</v>
      </c>
      <c r="D90" s="385">
        <f t="shared" si="2"/>
        <v>45</v>
      </c>
      <c r="E90" s="387" t="s">
        <v>1409</v>
      </c>
      <c r="F90" s="385"/>
      <c r="G90" s="387" t="s">
        <v>8819</v>
      </c>
      <c r="H90" s="390" t="s">
        <v>498</v>
      </c>
      <c r="I90" s="390" t="s">
        <v>498</v>
      </c>
      <c r="J90" s="390" t="s">
        <v>481</v>
      </c>
    </row>
    <row r="91" spans="1:10" ht="30" x14ac:dyDescent="0.25">
      <c r="A91" s="389">
        <v>44049</v>
      </c>
      <c r="B91" s="380">
        <v>0.41666666666666669</v>
      </c>
      <c r="C91" s="380">
        <v>0.56944444444444442</v>
      </c>
      <c r="D91" s="385">
        <f t="shared" si="2"/>
        <v>219.99999999999994</v>
      </c>
      <c r="E91" s="387" t="s">
        <v>8820</v>
      </c>
      <c r="F91" s="385">
        <v>1</v>
      </c>
      <c r="G91" s="387" t="s">
        <v>1670</v>
      </c>
      <c r="H91" s="390" t="s">
        <v>498</v>
      </c>
      <c r="I91" s="390" t="s">
        <v>498</v>
      </c>
      <c r="J91" s="390" t="s">
        <v>481</v>
      </c>
    </row>
    <row r="92" spans="1:10" x14ac:dyDescent="0.25">
      <c r="A92" s="389">
        <v>44049</v>
      </c>
      <c r="B92" s="380">
        <v>0.375</v>
      </c>
      <c r="C92" s="380">
        <v>0.41666666666666669</v>
      </c>
      <c r="D92" s="385">
        <f t="shared" si="2"/>
        <v>60.000000000000028</v>
      </c>
      <c r="E92" s="387" t="s">
        <v>8821</v>
      </c>
      <c r="F92" s="385">
        <v>1</v>
      </c>
      <c r="G92" s="387" t="s">
        <v>1547</v>
      </c>
      <c r="H92" s="390" t="s">
        <v>498</v>
      </c>
      <c r="I92" s="390" t="s">
        <v>498</v>
      </c>
      <c r="J92" s="390" t="s">
        <v>481</v>
      </c>
    </row>
    <row r="93" spans="1:10" x14ac:dyDescent="0.25">
      <c r="A93" s="389">
        <v>44050</v>
      </c>
      <c r="B93" s="380">
        <v>0.27083333333333331</v>
      </c>
      <c r="C93" s="380">
        <v>0.29166666666666669</v>
      </c>
      <c r="D93" s="385">
        <f t="shared" ref="D93:D98" si="3">(IF(C93&gt;B93, C93-B93, 1-B93+C93))*24*60</f>
        <v>30.000000000000053</v>
      </c>
      <c r="E93" s="387" t="s">
        <v>8827</v>
      </c>
      <c r="F93" s="385"/>
      <c r="G93" s="387" t="s">
        <v>8828</v>
      </c>
      <c r="H93" s="390" t="s">
        <v>556</v>
      </c>
      <c r="I93" s="390" t="s">
        <v>480</v>
      </c>
      <c r="J93" s="390" t="s">
        <v>481</v>
      </c>
    </row>
    <row r="94" spans="1:10" ht="90" x14ac:dyDescent="0.25">
      <c r="A94" s="389">
        <v>44050</v>
      </c>
      <c r="B94" s="380">
        <v>0.27083333333333331</v>
      </c>
      <c r="C94" s="380">
        <v>0.47916666666666669</v>
      </c>
      <c r="D94" s="385">
        <f t="shared" si="3"/>
        <v>300.00000000000006</v>
      </c>
      <c r="E94" s="387" t="s">
        <v>8831</v>
      </c>
      <c r="F94" s="385"/>
      <c r="G94" s="387" t="s">
        <v>8829</v>
      </c>
      <c r="H94" s="390" t="s">
        <v>484</v>
      </c>
      <c r="I94" s="390" t="s">
        <v>492</v>
      </c>
      <c r="J94" s="390" t="s">
        <v>499</v>
      </c>
    </row>
    <row r="95" spans="1:10" ht="30" x14ac:dyDescent="0.25">
      <c r="A95" s="389">
        <v>44050</v>
      </c>
      <c r="B95" s="380">
        <v>0.52083333333333337</v>
      </c>
      <c r="C95" s="380">
        <v>0.60416666666666663</v>
      </c>
      <c r="D95" s="385">
        <f t="shared" si="3"/>
        <v>119.99999999999989</v>
      </c>
      <c r="E95" s="387" t="s">
        <v>8830</v>
      </c>
      <c r="F95" s="385"/>
      <c r="G95" s="387" t="s">
        <v>486</v>
      </c>
      <c r="H95" s="390" t="s">
        <v>495</v>
      </c>
      <c r="I95" s="390" t="s">
        <v>489</v>
      </c>
      <c r="J95" s="390" t="s">
        <v>499</v>
      </c>
    </row>
    <row r="96" spans="1:10" ht="30" x14ac:dyDescent="0.25">
      <c r="A96" s="389">
        <v>44050</v>
      </c>
      <c r="B96" s="380">
        <v>0.45833333333333331</v>
      </c>
      <c r="C96" s="380">
        <v>0.66666666666666663</v>
      </c>
      <c r="D96" s="385">
        <f t="shared" si="3"/>
        <v>300</v>
      </c>
      <c r="E96" s="387" t="s">
        <v>8832</v>
      </c>
      <c r="F96" s="385"/>
      <c r="G96" s="387" t="s">
        <v>8833</v>
      </c>
      <c r="H96" s="390" t="s">
        <v>479</v>
      </c>
      <c r="I96" s="390" t="s">
        <v>489</v>
      </c>
      <c r="J96" s="390" t="s">
        <v>481</v>
      </c>
    </row>
    <row r="97" spans="1:10" x14ac:dyDescent="0.25">
      <c r="A97" s="389">
        <v>44050</v>
      </c>
      <c r="B97" s="380">
        <v>0.27083333333333331</v>
      </c>
      <c r="C97" s="380">
        <v>0.3125</v>
      </c>
      <c r="D97" s="385">
        <f t="shared" si="3"/>
        <v>60.000000000000028</v>
      </c>
      <c r="E97" s="387" t="s">
        <v>2860</v>
      </c>
      <c r="F97" s="385">
        <v>1</v>
      </c>
      <c r="G97" s="387" t="s">
        <v>2031</v>
      </c>
      <c r="H97" s="390" t="s">
        <v>484</v>
      </c>
      <c r="I97" s="390" t="s">
        <v>489</v>
      </c>
      <c r="J97" s="390" t="s">
        <v>481</v>
      </c>
    </row>
    <row r="98" spans="1:10" x14ac:dyDescent="0.25">
      <c r="A98" s="389">
        <v>44050</v>
      </c>
      <c r="B98" s="380">
        <v>0.29166666666666669</v>
      </c>
      <c r="C98" s="380">
        <v>0.58333333333333337</v>
      </c>
      <c r="D98" s="385">
        <f t="shared" si="3"/>
        <v>420</v>
      </c>
      <c r="E98" s="387" t="s">
        <v>8834</v>
      </c>
      <c r="F98" s="385"/>
      <c r="G98" s="387" t="s">
        <v>8835</v>
      </c>
      <c r="H98" s="390"/>
      <c r="I98" s="390"/>
      <c r="J98" s="390"/>
    </row>
    <row r="99" spans="1:10" ht="30" x14ac:dyDescent="0.25">
      <c r="A99" s="389">
        <v>44050</v>
      </c>
      <c r="B99" s="380">
        <v>0.26041666666666669</v>
      </c>
      <c r="C99" s="380">
        <v>0.60416666666666663</v>
      </c>
      <c r="D99" s="385">
        <f t="shared" si="2"/>
        <v>494.99999999999989</v>
      </c>
      <c r="E99" s="387" t="s">
        <v>8822</v>
      </c>
      <c r="F99" s="385"/>
      <c r="G99" s="387" t="s">
        <v>1670</v>
      </c>
      <c r="H99" s="390" t="s">
        <v>507</v>
      </c>
      <c r="I99" s="390" t="s">
        <v>633</v>
      </c>
      <c r="J99" s="390" t="s">
        <v>481</v>
      </c>
    </row>
    <row r="100" spans="1:10" x14ac:dyDescent="0.25">
      <c r="A100" s="389">
        <v>44050</v>
      </c>
      <c r="B100" s="380">
        <v>0.65625</v>
      </c>
      <c r="C100" s="380">
        <v>0.67708333333333337</v>
      </c>
      <c r="D100" s="385">
        <f t="shared" si="2"/>
        <v>30.000000000000053</v>
      </c>
      <c r="E100" s="387" t="s">
        <v>1409</v>
      </c>
      <c r="F100" s="385">
        <v>1</v>
      </c>
      <c r="G100" s="387" t="s">
        <v>686</v>
      </c>
      <c r="H100" s="390" t="s">
        <v>498</v>
      </c>
      <c r="I100" s="390" t="s">
        <v>498</v>
      </c>
      <c r="J100" s="390" t="s">
        <v>481</v>
      </c>
    </row>
    <row r="101" spans="1:10" x14ac:dyDescent="0.25">
      <c r="A101" s="389">
        <v>44050</v>
      </c>
      <c r="B101" s="380">
        <v>0.67708333333333337</v>
      </c>
      <c r="C101" s="380">
        <v>0.69791666666666663</v>
      </c>
      <c r="D101" s="385">
        <f t="shared" si="2"/>
        <v>29.999999999999893</v>
      </c>
      <c r="E101" s="387" t="s">
        <v>8823</v>
      </c>
      <c r="F101" s="385">
        <v>1</v>
      </c>
      <c r="G101" s="387" t="s">
        <v>686</v>
      </c>
      <c r="H101" s="390" t="s">
        <v>498</v>
      </c>
      <c r="I101" s="390" t="s">
        <v>498</v>
      </c>
      <c r="J101" s="390" t="s">
        <v>481</v>
      </c>
    </row>
    <row r="102" spans="1:10" x14ac:dyDescent="0.25">
      <c r="A102" s="389">
        <v>44050</v>
      </c>
      <c r="B102" s="380">
        <v>0.77083333333333337</v>
      </c>
      <c r="C102" s="380">
        <v>2.0833333333333332E-2</v>
      </c>
      <c r="D102" s="385">
        <f t="shared" si="2"/>
        <v>359.99999999999994</v>
      </c>
      <c r="E102" s="387" t="s">
        <v>1460</v>
      </c>
      <c r="F102" s="385"/>
      <c r="G102" s="387" t="s">
        <v>8824</v>
      </c>
      <c r="H102" s="390" t="s">
        <v>484</v>
      </c>
      <c r="I102" s="390" t="s">
        <v>489</v>
      </c>
      <c r="J102" s="390" t="s">
        <v>499</v>
      </c>
    </row>
    <row r="103" spans="1:10" x14ac:dyDescent="0.25">
      <c r="A103" s="389">
        <v>44050</v>
      </c>
      <c r="B103" s="380">
        <v>0.97916666666666663</v>
      </c>
      <c r="C103" s="380">
        <v>0.98958333333333337</v>
      </c>
      <c r="D103" s="385">
        <f t="shared" si="2"/>
        <v>15.000000000000107</v>
      </c>
      <c r="E103" s="387" t="s">
        <v>1026</v>
      </c>
      <c r="F103" s="385"/>
      <c r="G103" s="387" t="s">
        <v>540</v>
      </c>
      <c r="H103" s="390" t="s">
        <v>507</v>
      </c>
      <c r="I103" s="390" t="s">
        <v>527</v>
      </c>
      <c r="J103" s="390" t="s">
        <v>481</v>
      </c>
    </row>
    <row r="104" spans="1:10" x14ac:dyDescent="0.25">
      <c r="A104" s="389">
        <v>44050</v>
      </c>
      <c r="B104" s="380">
        <v>0.60416666666666663</v>
      </c>
      <c r="C104" s="380">
        <v>0.625</v>
      </c>
      <c r="D104" s="385">
        <f t="shared" si="2"/>
        <v>30.000000000000053</v>
      </c>
      <c r="E104" s="387" t="s">
        <v>2710</v>
      </c>
      <c r="F104" s="385">
        <v>1</v>
      </c>
      <c r="G104" s="387" t="s">
        <v>8520</v>
      </c>
      <c r="H104" s="390" t="s">
        <v>498</v>
      </c>
      <c r="I104" s="390" t="s">
        <v>498</v>
      </c>
      <c r="J104" s="390" t="s">
        <v>481</v>
      </c>
    </row>
    <row r="105" spans="1:10" x14ac:dyDescent="0.25">
      <c r="A105" s="389">
        <v>44051</v>
      </c>
      <c r="B105" s="380">
        <v>0.3125</v>
      </c>
      <c r="C105" s="380">
        <v>0.34722222222222227</v>
      </c>
      <c r="D105" s="385">
        <f t="shared" si="2"/>
        <v>50.000000000000064</v>
      </c>
      <c r="E105" s="387" t="s">
        <v>8844</v>
      </c>
      <c r="F105" s="385"/>
      <c r="G105" s="387" t="s">
        <v>8845</v>
      </c>
      <c r="H105" s="390" t="s">
        <v>495</v>
      </c>
      <c r="I105" s="390" t="s">
        <v>492</v>
      </c>
      <c r="J105" s="390" t="s">
        <v>481</v>
      </c>
    </row>
    <row r="106" spans="1:10" x14ac:dyDescent="0.25">
      <c r="A106" s="389">
        <v>44051</v>
      </c>
      <c r="B106" s="380">
        <v>0.29166666666666669</v>
      </c>
      <c r="C106" s="380">
        <v>0.30208333333333331</v>
      </c>
      <c r="D106" s="385">
        <f t="shared" si="2"/>
        <v>14.999999999999947</v>
      </c>
      <c r="E106" s="387" t="s">
        <v>3200</v>
      </c>
      <c r="F106" s="385">
        <v>1</v>
      </c>
      <c r="G106" s="387" t="s">
        <v>1375</v>
      </c>
      <c r="H106" s="390" t="s">
        <v>484</v>
      </c>
      <c r="I106" s="390" t="s">
        <v>492</v>
      </c>
      <c r="J106" s="390" t="s">
        <v>481</v>
      </c>
    </row>
    <row r="107" spans="1:10" x14ac:dyDescent="0.25">
      <c r="A107" s="389">
        <v>44051</v>
      </c>
      <c r="B107" s="380">
        <v>0.2986111111111111</v>
      </c>
      <c r="C107" s="380">
        <v>0.3125</v>
      </c>
      <c r="D107" s="385">
        <f t="shared" si="2"/>
        <v>20.000000000000007</v>
      </c>
      <c r="E107" s="387" t="s">
        <v>8846</v>
      </c>
      <c r="F107" s="385">
        <v>1</v>
      </c>
      <c r="G107" s="387" t="s">
        <v>777</v>
      </c>
      <c r="H107" s="390" t="s">
        <v>479</v>
      </c>
      <c r="I107" s="390" t="s">
        <v>489</v>
      </c>
      <c r="J107" s="390" t="s">
        <v>481</v>
      </c>
    </row>
    <row r="108" spans="1:10" ht="30" x14ac:dyDescent="0.25">
      <c r="A108" s="389">
        <v>44051</v>
      </c>
      <c r="B108" s="380">
        <v>0.36805555555555558</v>
      </c>
      <c r="C108" s="380">
        <v>0.42708333333333331</v>
      </c>
      <c r="D108" s="385">
        <f t="shared" si="2"/>
        <v>84.999999999999943</v>
      </c>
      <c r="E108" s="387" t="s">
        <v>8847</v>
      </c>
      <c r="F108" s="385">
        <v>1</v>
      </c>
      <c r="G108" s="387" t="s">
        <v>8848</v>
      </c>
      <c r="H108" s="390"/>
      <c r="I108" s="390"/>
      <c r="J108" s="390"/>
    </row>
    <row r="109" spans="1:10" x14ac:dyDescent="0.25">
      <c r="A109" s="389">
        <v>44051</v>
      </c>
      <c r="B109" s="380">
        <v>0.375</v>
      </c>
      <c r="C109" s="380">
        <v>0.41666666666666669</v>
      </c>
      <c r="D109" s="385">
        <f t="shared" si="2"/>
        <v>60.000000000000028</v>
      </c>
      <c r="E109" s="387" t="s">
        <v>8849</v>
      </c>
      <c r="F109" s="385"/>
      <c r="G109" s="387" t="s">
        <v>486</v>
      </c>
      <c r="H109" s="390" t="s">
        <v>479</v>
      </c>
      <c r="I109" s="390" t="s">
        <v>480</v>
      </c>
      <c r="J109" s="390" t="s">
        <v>481</v>
      </c>
    </row>
    <row r="110" spans="1:10" x14ac:dyDescent="0.25">
      <c r="A110" s="389">
        <v>44051</v>
      </c>
      <c r="B110" s="380">
        <v>0.3576388888888889</v>
      </c>
      <c r="C110" s="380">
        <v>0.37152777777777773</v>
      </c>
      <c r="D110" s="385">
        <f t="shared" si="2"/>
        <v>19.999999999999929</v>
      </c>
      <c r="E110" s="387" t="s">
        <v>8850</v>
      </c>
      <c r="F110" s="385"/>
      <c r="G110" s="387" t="s">
        <v>1750</v>
      </c>
      <c r="H110" s="390" t="s">
        <v>498</v>
      </c>
      <c r="I110" s="390" t="s">
        <v>498</v>
      </c>
      <c r="J110" s="390" t="s">
        <v>481</v>
      </c>
    </row>
    <row r="111" spans="1:10" x14ac:dyDescent="0.25">
      <c r="A111" s="389">
        <v>44051</v>
      </c>
      <c r="B111" s="380">
        <v>0.29166666666666669</v>
      </c>
      <c r="C111" s="380">
        <v>0.30555555555555552</v>
      </c>
      <c r="D111" s="385">
        <f t="shared" si="2"/>
        <v>19.999999999999929</v>
      </c>
      <c r="E111" s="387" t="s">
        <v>8851</v>
      </c>
      <c r="F111" s="385"/>
      <c r="G111" s="387" t="s">
        <v>625</v>
      </c>
      <c r="H111" s="390" t="s">
        <v>498</v>
      </c>
      <c r="I111" s="390" t="s">
        <v>498</v>
      </c>
      <c r="J111" s="390" t="s">
        <v>481</v>
      </c>
    </row>
    <row r="112" spans="1:10" ht="30" x14ac:dyDescent="0.25">
      <c r="A112" s="389">
        <v>44051</v>
      </c>
      <c r="B112" s="380">
        <v>0.3263888888888889</v>
      </c>
      <c r="C112" s="380">
        <v>0.34375</v>
      </c>
      <c r="D112" s="385">
        <f t="shared" si="2"/>
        <v>24.999999999999993</v>
      </c>
      <c r="E112" s="387" t="s">
        <v>8852</v>
      </c>
      <c r="F112" s="385">
        <v>1</v>
      </c>
      <c r="G112" s="387" t="s">
        <v>596</v>
      </c>
      <c r="H112" s="390" t="s">
        <v>484</v>
      </c>
      <c r="I112" s="390" t="s">
        <v>480</v>
      </c>
      <c r="J112" s="390" t="s">
        <v>481</v>
      </c>
    </row>
    <row r="113" spans="1:11" x14ac:dyDescent="0.25">
      <c r="A113" s="389">
        <v>44051</v>
      </c>
      <c r="B113" s="380">
        <v>0.2673611111111111</v>
      </c>
      <c r="C113" s="380">
        <v>0.28125</v>
      </c>
      <c r="D113" s="385">
        <f t="shared" si="2"/>
        <v>20.000000000000007</v>
      </c>
      <c r="E113" s="387" t="s">
        <v>2710</v>
      </c>
      <c r="F113" s="385">
        <v>1</v>
      </c>
      <c r="G113" s="387" t="s">
        <v>1714</v>
      </c>
      <c r="H113" s="390" t="s">
        <v>498</v>
      </c>
      <c r="I113" s="390" t="s">
        <v>498</v>
      </c>
      <c r="J113" s="390" t="s">
        <v>481</v>
      </c>
    </row>
    <row r="114" spans="1:11" ht="30" x14ac:dyDescent="0.25">
      <c r="A114" s="389">
        <v>44051</v>
      </c>
      <c r="B114" s="380">
        <v>0.41666666666666669</v>
      </c>
      <c r="C114" s="380">
        <v>0.45833333333333331</v>
      </c>
      <c r="D114" s="385">
        <f t="shared" si="2"/>
        <v>59.999999999999943</v>
      </c>
      <c r="E114" s="387" t="s">
        <v>8853</v>
      </c>
      <c r="F114" s="385">
        <v>1</v>
      </c>
      <c r="G114" s="387" t="s">
        <v>8854</v>
      </c>
      <c r="H114" s="390" t="s">
        <v>507</v>
      </c>
      <c r="I114" s="390" t="s">
        <v>633</v>
      </c>
      <c r="J114" s="390" t="s">
        <v>481</v>
      </c>
    </row>
    <row r="115" spans="1:11" ht="30" x14ac:dyDescent="0.25">
      <c r="A115" s="389">
        <v>44051</v>
      </c>
      <c r="B115" s="380">
        <v>0.47222222222222227</v>
      </c>
      <c r="C115" s="380">
        <v>0.56944444444444442</v>
      </c>
      <c r="D115" s="385">
        <f t="shared" si="2"/>
        <v>139.99999999999991</v>
      </c>
      <c r="E115" s="387" t="s">
        <v>8820</v>
      </c>
      <c r="F115" s="385">
        <v>1</v>
      </c>
      <c r="G115" s="387" t="s">
        <v>1670</v>
      </c>
      <c r="H115" s="390" t="s">
        <v>498</v>
      </c>
      <c r="I115" s="390" t="s">
        <v>498</v>
      </c>
      <c r="J115" s="390" t="s">
        <v>481</v>
      </c>
    </row>
    <row r="116" spans="1:11" x14ac:dyDescent="0.25">
      <c r="A116" s="389">
        <v>44051</v>
      </c>
      <c r="B116" s="380">
        <v>0.61458333333333337</v>
      </c>
      <c r="C116" s="380">
        <v>0.64583333333333337</v>
      </c>
      <c r="D116" s="385">
        <f t="shared" si="2"/>
        <v>45</v>
      </c>
      <c r="E116" s="387" t="s">
        <v>8855</v>
      </c>
      <c r="F116" s="385">
        <v>1</v>
      </c>
      <c r="G116" s="387" t="s">
        <v>1196</v>
      </c>
      <c r="H116" s="390" t="s">
        <v>498</v>
      </c>
      <c r="I116" s="390" t="s">
        <v>498</v>
      </c>
      <c r="J116" s="390" t="s">
        <v>481</v>
      </c>
    </row>
    <row r="117" spans="1:11" x14ac:dyDescent="0.25">
      <c r="A117" s="389">
        <v>44051</v>
      </c>
      <c r="B117" s="380">
        <v>0.66666666666666663</v>
      </c>
      <c r="C117" s="380">
        <v>0.6875</v>
      </c>
      <c r="D117" s="385">
        <f t="shared" si="2"/>
        <v>30.000000000000053</v>
      </c>
      <c r="E117" s="387" t="s">
        <v>2710</v>
      </c>
      <c r="F117" s="385">
        <v>1</v>
      </c>
      <c r="G117" s="387" t="s">
        <v>2113</v>
      </c>
      <c r="H117" s="390" t="s">
        <v>498</v>
      </c>
      <c r="I117" s="390" t="s">
        <v>498</v>
      </c>
      <c r="J117" s="390" t="s">
        <v>481</v>
      </c>
    </row>
    <row r="118" spans="1:11" ht="30" x14ac:dyDescent="0.25">
      <c r="A118" s="389">
        <v>44051</v>
      </c>
      <c r="B118" s="380">
        <v>0.64930555555555558</v>
      </c>
      <c r="C118" s="380">
        <v>0.66666666666666663</v>
      </c>
      <c r="D118" s="385">
        <f t="shared" si="2"/>
        <v>24.999999999999911</v>
      </c>
      <c r="E118" s="387" t="s">
        <v>8856</v>
      </c>
      <c r="F118" s="385">
        <v>1</v>
      </c>
      <c r="G118" s="387" t="s">
        <v>1473</v>
      </c>
      <c r="H118" s="390" t="s">
        <v>498</v>
      </c>
      <c r="I118" s="390" t="s">
        <v>498</v>
      </c>
      <c r="J118" s="390" t="s">
        <v>481</v>
      </c>
    </row>
    <row r="119" spans="1:11" x14ac:dyDescent="0.25">
      <c r="A119" s="389">
        <v>44051</v>
      </c>
      <c r="B119" s="380">
        <v>0.83333333333333337</v>
      </c>
      <c r="C119" s="380">
        <v>0.84722222222222221</v>
      </c>
      <c r="D119" s="385">
        <f t="shared" si="2"/>
        <v>19.999999999999929</v>
      </c>
      <c r="E119" s="387" t="s">
        <v>8857</v>
      </c>
      <c r="F119" s="385">
        <v>1</v>
      </c>
      <c r="G119" s="387" t="s">
        <v>8858</v>
      </c>
      <c r="H119" s="390" t="s">
        <v>556</v>
      </c>
      <c r="I119" s="390" t="s">
        <v>492</v>
      </c>
      <c r="J119" s="390" t="s">
        <v>481</v>
      </c>
    </row>
    <row r="120" spans="1:11" x14ac:dyDescent="0.25">
      <c r="A120" s="389">
        <v>44051</v>
      </c>
      <c r="B120" s="380">
        <v>0.97222222222222221</v>
      </c>
      <c r="C120" s="380">
        <v>0.98611111111111116</v>
      </c>
      <c r="D120" s="385">
        <f t="shared" si="2"/>
        <v>20.000000000000089</v>
      </c>
      <c r="E120" s="387" t="s">
        <v>8859</v>
      </c>
      <c r="F120" s="385"/>
      <c r="G120" s="387" t="s">
        <v>8858</v>
      </c>
      <c r="H120" s="390" t="s">
        <v>513</v>
      </c>
      <c r="I120" s="390" t="s">
        <v>711</v>
      </c>
      <c r="J120" s="390" t="s">
        <v>481</v>
      </c>
    </row>
    <row r="121" spans="1:11" x14ac:dyDescent="0.25">
      <c r="A121" s="389">
        <v>44051</v>
      </c>
      <c r="B121" s="380">
        <v>0.71527777777777779</v>
      </c>
      <c r="C121" s="380">
        <v>0.72222222222222221</v>
      </c>
      <c r="D121" s="385">
        <f t="shared" si="2"/>
        <v>9.9999999999999645</v>
      </c>
      <c r="E121" s="387" t="s">
        <v>1026</v>
      </c>
      <c r="F121" s="385"/>
      <c r="G121" s="387" t="s">
        <v>8858</v>
      </c>
      <c r="H121" s="390" t="s">
        <v>507</v>
      </c>
      <c r="I121" s="390" t="s">
        <v>527</v>
      </c>
      <c r="J121" s="390" t="s">
        <v>481</v>
      </c>
    </row>
    <row r="122" spans="1:11" x14ac:dyDescent="0.25">
      <c r="A122" s="389">
        <v>44051</v>
      </c>
      <c r="B122" s="380">
        <v>0.9375</v>
      </c>
      <c r="C122" s="380">
        <v>8.3333333333333329E-2</v>
      </c>
      <c r="D122" s="385">
        <f t="shared" si="2"/>
        <v>209.99999999999997</v>
      </c>
      <c r="E122" s="387" t="s">
        <v>8860</v>
      </c>
      <c r="F122" s="385">
        <v>1</v>
      </c>
      <c r="G122" s="387" t="s">
        <v>828</v>
      </c>
      <c r="H122" s="390"/>
      <c r="I122" s="390"/>
      <c r="J122" s="390"/>
    </row>
    <row r="123" spans="1:11" ht="30" x14ac:dyDescent="0.25">
      <c r="A123" s="389">
        <v>44052</v>
      </c>
      <c r="B123" s="380">
        <v>0.30208333333333331</v>
      </c>
      <c r="C123" s="380">
        <v>0.33333333333333331</v>
      </c>
      <c r="D123" s="385">
        <f t="shared" si="2"/>
        <v>45</v>
      </c>
      <c r="E123" s="387" t="s">
        <v>8870</v>
      </c>
      <c r="F123" s="385"/>
      <c r="G123" s="387" t="s">
        <v>2318</v>
      </c>
      <c r="H123" s="390" t="s">
        <v>556</v>
      </c>
      <c r="I123" s="390" t="s">
        <v>492</v>
      </c>
      <c r="J123" s="390" t="s">
        <v>427</v>
      </c>
    </row>
    <row r="124" spans="1:11" x14ac:dyDescent="0.25">
      <c r="A124" s="389">
        <v>44052</v>
      </c>
      <c r="B124" s="380">
        <v>0.375</v>
      </c>
      <c r="C124" s="380">
        <v>0.3923611111111111</v>
      </c>
      <c r="D124" s="385">
        <f t="shared" si="2"/>
        <v>24.999999999999993</v>
      </c>
      <c r="E124" s="387" t="s">
        <v>8871</v>
      </c>
      <c r="F124" s="385"/>
      <c r="G124" s="387" t="s">
        <v>2318</v>
      </c>
      <c r="H124" s="390" t="s">
        <v>556</v>
      </c>
      <c r="I124" s="390" t="s">
        <v>492</v>
      </c>
      <c r="J124" s="390" t="s">
        <v>427</v>
      </c>
    </row>
    <row r="125" spans="1:11" x14ac:dyDescent="0.25">
      <c r="A125" s="389">
        <v>44052</v>
      </c>
      <c r="B125" s="380">
        <v>0.5</v>
      </c>
      <c r="C125" s="380">
        <v>0.52083333333333337</v>
      </c>
      <c r="D125" s="385">
        <f t="shared" si="2"/>
        <v>30.000000000000053</v>
      </c>
      <c r="E125" s="387" t="s">
        <v>8872</v>
      </c>
      <c r="F125" s="385">
        <v>1</v>
      </c>
      <c r="G125" s="387" t="s">
        <v>533</v>
      </c>
      <c r="H125" s="390" t="s">
        <v>513</v>
      </c>
      <c r="I125" s="390" t="s">
        <v>620</v>
      </c>
      <c r="J125" s="390" t="s">
        <v>481</v>
      </c>
    </row>
    <row r="126" spans="1:11" x14ac:dyDescent="0.25">
      <c r="A126" s="389">
        <v>44052</v>
      </c>
      <c r="B126" s="380">
        <v>0.27083333333333331</v>
      </c>
      <c r="C126" s="380">
        <v>0.625</v>
      </c>
      <c r="D126" s="385">
        <f t="shared" si="2"/>
        <v>510</v>
      </c>
      <c r="E126" s="387" t="s">
        <v>2967</v>
      </c>
      <c r="F126" s="385"/>
      <c r="G126" s="387" t="s">
        <v>486</v>
      </c>
      <c r="H126" s="390"/>
      <c r="I126" s="390"/>
      <c r="J126" s="390"/>
      <c r="K126" s="388" t="s">
        <v>2563</v>
      </c>
    </row>
    <row r="127" spans="1:11" x14ac:dyDescent="0.25">
      <c r="A127" s="389">
        <v>44052</v>
      </c>
      <c r="B127" s="380">
        <v>0.29166666666666669</v>
      </c>
      <c r="C127" s="380">
        <v>0.3125</v>
      </c>
      <c r="D127" s="385">
        <f t="shared" si="2"/>
        <v>29.999999999999972</v>
      </c>
      <c r="E127" s="387" t="s">
        <v>8873</v>
      </c>
      <c r="F127" s="385">
        <v>1</v>
      </c>
      <c r="G127" s="387" t="s">
        <v>1728</v>
      </c>
      <c r="H127" s="390" t="s">
        <v>507</v>
      </c>
      <c r="I127" s="390" t="s">
        <v>633</v>
      </c>
      <c r="J127" s="390" t="s">
        <v>481</v>
      </c>
    </row>
    <row r="128" spans="1:11" x14ac:dyDescent="0.25">
      <c r="A128" s="389">
        <v>44052</v>
      </c>
      <c r="B128" s="380">
        <v>0.31597222222222221</v>
      </c>
      <c r="C128" s="380">
        <v>0.3298611111111111</v>
      </c>
      <c r="D128" s="385">
        <f t="shared" si="2"/>
        <v>20.000000000000007</v>
      </c>
      <c r="E128" s="387" t="s">
        <v>8874</v>
      </c>
      <c r="F128" s="385">
        <v>1</v>
      </c>
      <c r="G128" s="387" t="s">
        <v>1403</v>
      </c>
      <c r="H128" s="390" t="s">
        <v>498</v>
      </c>
      <c r="I128" s="390" t="s">
        <v>498</v>
      </c>
      <c r="J128" s="390" t="s">
        <v>481</v>
      </c>
    </row>
    <row r="129" spans="1:10" x14ac:dyDescent="0.25">
      <c r="A129" s="389">
        <v>44052</v>
      </c>
      <c r="B129" s="380">
        <v>0.49652777777777773</v>
      </c>
      <c r="C129" s="380">
        <v>0.51041666666666663</v>
      </c>
      <c r="D129" s="385">
        <f t="shared" si="2"/>
        <v>20.000000000000007</v>
      </c>
      <c r="E129" s="387" t="s">
        <v>8875</v>
      </c>
      <c r="F129" s="385">
        <v>1</v>
      </c>
      <c r="G129" s="387" t="s">
        <v>774</v>
      </c>
      <c r="H129" s="390" t="s">
        <v>507</v>
      </c>
      <c r="I129" s="390" t="s">
        <v>633</v>
      </c>
      <c r="J129" s="390" t="s">
        <v>481</v>
      </c>
    </row>
    <row r="130" spans="1:10" ht="30" x14ac:dyDescent="0.25">
      <c r="A130" s="389">
        <v>44052</v>
      </c>
      <c r="B130" s="380">
        <v>0.27083333333333331</v>
      </c>
      <c r="C130" s="380">
        <v>0.72916666666666663</v>
      </c>
      <c r="D130" s="385">
        <f t="shared" si="2"/>
        <v>660</v>
      </c>
      <c r="E130" s="387" t="s">
        <v>8876</v>
      </c>
      <c r="F130" s="385"/>
      <c r="G130" s="387" t="s">
        <v>1670</v>
      </c>
      <c r="H130" s="390" t="s">
        <v>498</v>
      </c>
      <c r="I130" s="390" t="s">
        <v>498</v>
      </c>
      <c r="J130" s="390" t="s">
        <v>481</v>
      </c>
    </row>
    <row r="131" spans="1:10" x14ac:dyDescent="0.25">
      <c r="A131" s="389">
        <v>44052</v>
      </c>
      <c r="B131" s="380">
        <v>0.63541666666666663</v>
      </c>
      <c r="C131" s="380">
        <v>0.64930555555555558</v>
      </c>
      <c r="D131" s="385">
        <f t="shared" si="2"/>
        <v>20.000000000000089</v>
      </c>
      <c r="E131" s="387" t="s">
        <v>8877</v>
      </c>
      <c r="F131" s="385"/>
      <c r="G131" s="387" t="s">
        <v>1196</v>
      </c>
      <c r="H131" s="390" t="s">
        <v>507</v>
      </c>
      <c r="I131" s="390" t="s">
        <v>633</v>
      </c>
      <c r="J131" s="390" t="s">
        <v>481</v>
      </c>
    </row>
    <row r="132" spans="1:10" x14ac:dyDescent="0.25">
      <c r="A132" s="389">
        <v>44052</v>
      </c>
      <c r="B132" s="380">
        <v>0.375</v>
      </c>
      <c r="C132" s="380">
        <v>0.3888888888888889</v>
      </c>
      <c r="D132" s="385">
        <f t="shared" si="2"/>
        <v>20.000000000000007</v>
      </c>
      <c r="E132" s="387" t="s">
        <v>8878</v>
      </c>
      <c r="F132" s="385">
        <v>1</v>
      </c>
      <c r="G132" s="387" t="s">
        <v>774</v>
      </c>
      <c r="H132" s="390" t="s">
        <v>498</v>
      </c>
      <c r="I132" s="390" t="s">
        <v>498</v>
      </c>
      <c r="J132" s="390" t="s">
        <v>481</v>
      </c>
    </row>
    <row r="133" spans="1:10" ht="30" x14ac:dyDescent="0.25">
      <c r="A133" s="389">
        <v>44052</v>
      </c>
      <c r="B133" s="380">
        <v>0.4375</v>
      </c>
      <c r="C133" s="380">
        <v>0.47569444444444442</v>
      </c>
      <c r="D133" s="385">
        <f t="shared" si="2"/>
        <v>54.999999999999964</v>
      </c>
      <c r="E133" s="387" t="s">
        <v>8879</v>
      </c>
      <c r="F133" s="385"/>
      <c r="G133" s="387" t="s">
        <v>2476</v>
      </c>
      <c r="H133" s="390" t="s">
        <v>498</v>
      </c>
      <c r="I133" s="390" t="s">
        <v>498</v>
      </c>
      <c r="J133" s="390" t="s">
        <v>481</v>
      </c>
    </row>
    <row r="134" spans="1:10" ht="30" x14ac:dyDescent="0.25">
      <c r="A134" s="389">
        <v>44052</v>
      </c>
      <c r="B134" s="380">
        <v>0.80555555555555547</v>
      </c>
      <c r="C134" s="380">
        <v>0.81944444444444453</v>
      </c>
      <c r="D134" s="385">
        <f t="shared" si="2"/>
        <v>20.000000000000249</v>
      </c>
      <c r="E134" s="387" t="s">
        <v>8880</v>
      </c>
      <c r="F134" s="385"/>
      <c r="G134" s="387" t="s">
        <v>8858</v>
      </c>
      <c r="H134" s="390" t="s">
        <v>484</v>
      </c>
      <c r="I134" s="390" t="s">
        <v>492</v>
      </c>
      <c r="J134" s="390" t="s">
        <v>481</v>
      </c>
    </row>
    <row r="135" spans="1:10" ht="30" x14ac:dyDescent="0.25">
      <c r="A135" s="389">
        <v>44052</v>
      </c>
      <c r="B135" s="380">
        <v>0.89583333333333337</v>
      </c>
      <c r="C135" s="380">
        <v>0.90972222222222221</v>
      </c>
      <c r="D135" s="385">
        <f t="shared" si="2"/>
        <v>19.999999999999929</v>
      </c>
      <c r="E135" s="387" t="s">
        <v>8881</v>
      </c>
      <c r="F135" s="385"/>
      <c r="G135" s="387" t="s">
        <v>8858</v>
      </c>
      <c r="H135" s="390" t="s">
        <v>484</v>
      </c>
      <c r="I135" s="390" t="s">
        <v>492</v>
      </c>
      <c r="J135" s="390" t="s">
        <v>481</v>
      </c>
    </row>
    <row r="136" spans="1:10" x14ac:dyDescent="0.25">
      <c r="A136" s="389">
        <v>44052</v>
      </c>
      <c r="B136" s="380">
        <v>0.51388888888888895</v>
      </c>
      <c r="C136" s="380">
        <v>0.52430555555555558</v>
      </c>
      <c r="D136" s="385">
        <f t="shared" si="2"/>
        <v>14.999999999999947</v>
      </c>
      <c r="E136" s="387" t="s">
        <v>8882</v>
      </c>
      <c r="F136" s="385"/>
      <c r="G136" s="387" t="s">
        <v>8858</v>
      </c>
      <c r="H136" s="390" t="s">
        <v>479</v>
      </c>
      <c r="I136" s="390" t="s">
        <v>480</v>
      </c>
      <c r="J136" s="390" t="s">
        <v>481</v>
      </c>
    </row>
    <row r="137" spans="1:10" ht="30" x14ac:dyDescent="0.25">
      <c r="A137" s="389">
        <v>44053</v>
      </c>
      <c r="B137" s="380">
        <v>0.35416666666666669</v>
      </c>
      <c r="C137" s="380">
        <v>0.66666666666666663</v>
      </c>
      <c r="D137" s="385">
        <f t="shared" si="2"/>
        <v>449.99999999999989</v>
      </c>
      <c r="E137" s="387" t="s">
        <v>8894</v>
      </c>
      <c r="F137" s="385"/>
      <c r="G137" s="387" t="s">
        <v>8895</v>
      </c>
      <c r="H137" s="390"/>
      <c r="I137" s="390"/>
      <c r="J137" s="390"/>
    </row>
    <row r="138" spans="1:10" ht="30" x14ac:dyDescent="0.25">
      <c r="A138" s="389">
        <v>44053</v>
      </c>
      <c r="B138" s="380">
        <v>0.6875</v>
      </c>
      <c r="C138" s="380">
        <v>0.70833333333333337</v>
      </c>
      <c r="D138" s="385">
        <f t="shared" si="2"/>
        <v>30.000000000000053</v>
      </c>
      <c r="E138" s="387" t="s">
        <v>1149</v>
      </c>
      <c r="F138" s="385">
        <v>1</v>
      </c>
      <c r="G138" s="387" t="s">
        <v>1542</v>
      </c>
      <c r="H138" s="390" t="s">
        <v>513</v>
      </c>
      <c r="I138" s="390" t="s">
        <v>519</v>
      </c>
      <c r="J138" s="390" t="s">
        <v>481</v>
      </c>
    </row>
    <row r="139" spans="1:10" x14ac:dyDescent="0.25">
      <c r="A139" s="389">
        <v>44053</v>
      </c>
      <c r="B139" s="380">
        <v>0.45833333333333331</v>
      </c>
      <c r="C139" s="380">
        <v>0.47916666666666669</v>
      </c>
      <c r="D139" s="385">
        <f t="shared" si="2"/>
        <v>30.000000000000053</v>
      </c>
      <c r="E139" s="387" t="s">
        <v>8896</v>
      </c>
      <c r="F139" s="385">
        <v>1</v>
      </c>
      <c r="G139" s="387" t="s">
        <v>8897</v>
      </c>
      <c r="H139" s="390"/>
      <c r="I139" s="390"/>
      <c r="J139" s="390"/>
    </row>
    <row r="140" spans="1:10" x14ac:dyDescent="0.25">
      <c r="A140" s="389">
        <v>44053</v>
      </c>
      <c r="B140" s="380">
        <v>0.29166666666666669</v>
      </c>
      <c r="C140" s="380">
        <v>0.30208333333333331</v>
      </c>
      <c r="D140" s="385">
        <f t="shared" si="2"/>
        <v>14.999999999999947</v>
      </c>
      <c r="E140" s="387" t="s">
        <v>1799</v>
      </c>
      <c r="F140" s="385"/>
      <c r="G140" s="387" t="s">
        <v>530</v>
      </c>
      <c r="H140" s="390" t="s">
        <v>513</v>
      </c>
      <c r="I140" s="390" t="s">
        <v>553</v>
      </c>
      <c r="J140" s="390" t="s">
        <v>481</v>
      </c>
    </row>
    <row r="141" spans="1:10" ht="30" x14ac:dyDescent="0.25">
      <c r="A141" s="389">
        <v>44053</v>
      </c>
      <c r="B141" s="380">
        <v>0.30555555555555552</v>
      </c>
      <c r="C141" s="380">
        <v>0.31597222222222221</v>
      </c>
      <c r="D141" s="385">
        <f t="shared" si="2"/>
        <v>15.000000000000027</v>
      </c>
      <c r="E141" s="387" t="s">
        <v>8898</v>
      </c>
      <c r="F141" s="385">
        <v>1</v>
      </c>
      <c r="G141" s="387" t="s">
        <v>530</v>
      </c>
      <c r="H141" s="390" t="s">
        <v>513</v>
      </c>
      <c r="I141" s="390" t="s">
        <v>550</v>
      </c>
      <c r="J141" s="390" t="s">
        <v>481</v>
      </c>
    </row>
    <row r="142" spans="1:10" x14ac:dyDescent="0.25">
      <c r="A142" s="389">
        <v>44053</v>
      </c>
      <c r="B142" s="380">
        <v>0.41666666666666669</v>
      </c>
      <c r="C142" s="380">
        <v>0.70833333333333337</v>
      </c>
      <c r="D142" s="385">
        <f t="shared" si="2"/>
        <v>420</v>
      </c>
      <c r="E142" s="387" t="s">
        <v>8899</v>
      </c>
      <c r="F142" s="385">
        <v>1</v>
      </c>
      <c r="G142" s="387" t="s">
        <v>530</v>
      </c>
      <c r="H142" s="390"/>
      <c r="I142" s="390"/>
      <c r="J142" s="390"/>
    </row>
    <row r="143" spans="1:10" x14ac:dyDescent="0.25">
      <c r="A143" s="389">
        <v>44053</v>
      </c>
      <c r="B143" s="380">
        <v>0.8125</v>
      </c>
      <c r="C143" s="380">
        <v>0.89583333333333337</v>
      </c>
      <c r="D143" s="385">
        <f t="shared" si="2"/>
        <v>120.00000000000006</v>
      </c>
      <c r="E143" s="387" t="s">
        <v>8899</v>
      </c>
      <c r="F143" s="385">
        <v>1</v>
      </c>
      <c r="G143" s="387" t="s">
        <v>828</v>
      </c>
      <c r="H143" s="390"/>
      <c r="I143" s="390"/>
      <c r="J143" s="390"/>
    </row>
    <row r="144" spans="1:10" x14ac:dyDescent="0.25">
      <c r="A144" s="389">
        <v>44053</v>
      </c>
      <c r="B144" s="380">
        <v>0.91666666666666663</v>
      </c>
      <c r="C144" s="380">
        <v>0.93055555555555547</v>
      </c>
      <c r="D144" s="385">
        <f t="shared" si="2"/>
        <v>19.999999999999929</v>
      </c>
      <c r="E144" s="387" t="s">
        <v>8900</v>
      </c>
      <c r="F144" s="385"/>
      <c r="G144" s="387" t="s">
        <v>8858</v>
      </c>
      <c r="H144" s="390" t="s">
        <v>495</v>
      </c>
      <c r="I144" s="390" t="s">
        <v>492</v>
      </c>
      <c r="J144" s="390" t="s">
        <v>481</v>
      </c>
    </row>
    <row r="145" spans="1:10" x14ac:dyDescent="0.25">
      <c r="A145" s="389">
        <v>44053</v>
      </c>
      <c r="B145" s="380">
        <v>0.97569444444444453</v>
      </c>
      <c r="C145" s="380">
        <v>0.98611111111111116</v>
      </c>
      <c r="D145" s="385">
        <f t="shared" si="2"/>
        <v>14.999999999999947</v>
      </c>
      <c r="E145" s="387" t="s">
        <v>1177</v>
      </c>
      <c r="F145" s="385">
        <v>1</v>
      </c>
      <c r="G145" s="387" t="s">
        <v>8858</v>
      </c>
      <c r="H145" s="390" t="s">
        <v>507</v>
      </c>
      <c r="I145" s="390" t="s">
        <v>633</v>
      </c>
      <c r="J145" s="390" t="s">
        <v>481</v>
      </c>
    </row>
    <row r="146" spans="1:10" x14ac:dyDescent="0.25">
      <c r="A146" s="389"/>
      <c r="D146" s="385"/>
      <c r="F146" s="385"/>
      <c r="H146" s="390"/>
      <c r="I146" s="390"/>
      <c r="J146" s="390"/>
    </row>
    <row r="147" spans="1:10" x14ac:dyDescent="0.25">
      <c r="A147" s="389"/>
      <c r="D147" s="385"/>
      <c r="F147" s="385"/>
      <c r="H147" s="390"/>
      <c r="I147" s="390"/>
      <c r="J147" s="390"/>
    </row>
    <row r="148" spans="1:10" x14ac:dyDescent="0.25">
      <c r="A148" s="389"/>
      <c r="D148" s="385"/>
      <c r="F148" s="385"/>
      <c r="H148" s="390"/>
      <c r="I148" s="390"/>
      <c r="J148" s="390"/>
    </row>
    <row r="149" spans="1:10" x14ac:dyDescent="0.25">
      <c r="A149" s="389"/>
      <c r="D149" s="385"/>
      <c r="F149" s="385"/>
      <c r="H149" s="390"/>
      <c r="I149" s="390"/>
      <c r="J149" s="390"/>
    </row>
    <row r="150" spans="1:10" x14ac:dyDescent="0.25">
      <c r="A150" s="389"/>
      <c r="D150" s="385"/>
      <c r="F150" s="385"/>
      <c r="H150" s="390"/>
      <c r="I150" s="390"/>
      <c r="J150" s="390"/>
    </row>
    <row r="151" spans="1:10" x14ac:dyDescent="0.25">
      <c r="A151" s="389"/>
      <c r="D151" s="385"/>
      <c r="F151" s="385"/>
      <c r="H151" s="390"/>
      <c r="I151" s="390"/>
      <c r="J151" s="390"/>
    </row>
    <row r="152" spans="1:10" x14ac:dyDescent="0.25">
      <c r="A152" s="389"/>
      <c r="D152" s="385"/>
      <c r="F152" s="385"/>
      <c r="H152" s="390"/>
      <c r="I152" s="390"/>
      <c r="J152" s="390"/>
    </row>
    <row r="153" spans="1:10" x14ac:dyDescent="0.25">
      <c r="A153" s="389"/>
      <c r="D153" s="385"/>
      <c r="F153" s="385"/>
      <c r="H153" s="390"/>
      <c r="I153" s="390"/>
      <c r="J153" s="390"/>
    </row>
    <row r="154" spans="1:10" x14ac:dyDescent="0.25">
      <c r="A154" s="389"/>
      <c r="D154" s="385"/>
      <c r="F154" s="385"/>
      <c r="H154" s="390"/>
      <c r="I154" s="390"/>
      <c r="J154" s="390"/>
    </row>
    <row r="155" spans="1:10" x14ac:dyDescent="0.25">
      <c r="A155" s="389"/>
      <c r="D155" s="385"/>
      <c r="F155" s="385"/>
      <c r="H155" s="390"/>
      <c r="I155" s="390"/>
      <c r="J155" s="390"/>
    </row>
    <row r="156" spans="1:10" x14ac:dyDescent="0.25">
      <c r="A156" s="389"/>
      <c r="D156" s="385"/>
      <c r="F156" s="385"/>
      <c r="H156" s="390"/>
      <c r="I156" s="390"/>
      <c r="J156" s="390"/>
    </row>
    <row r="157" spans="1:10" x14ac:dyDescent="0.25">
      <c r="A157" s="389"/>
      <c r="D157" s="385"/>
      <c r="F157" s="385"/>
      <c r="H157" s="390"/>
      <c r="I157" s="390"/>
      <c r="J157" s="390"/>
    </row>
    <row r="158" spans="1:10" x14ac:dyDescent="0.25">
      <c r="A158" s="389"/>
      <c r="D158" s="385"/>
      <c r="F158" s="385"/>
      <c r="H158" s="390"/>
      <c r="I158" s="390"/>
      <c r="J158" s="390"/>
    </row>
    <row r="159" spans="1:10" x14ac:dyDescent="0.25">
      <c r="A159" s="389"/>
      <c r="D159" s="385"/>
      <c r="F159" s="385"/>
      <c r="H159" s="390"/>
      <c r="I159" s="390"/>
      <c r="J159" s="390"/>
    </row>
    <row r="160" spans="1:10" x14ac:dyDescent="0.25">
      <c r="A160" s="389"/>
      <c r="D160" s="385"/>
      <c r="F160" s="385"/>
      <c r="H160" s="390"/>
      <c r="I160" s="390"/>
      <c r="J160" s="390"/>
    </row>
    <row r="161" spans="1:10" x14ac:dyDescent="0.25">
      <c r="A161" s="389"/>
      <c r="D161" s="385"/>
      <c r="F161" s="385"/>
      <c r="H161" s="390"/>
      <c r="I161" s="390"/>
      <c r="J161" s="390"/>
    </row>
    <row r="162" spans="1:10" x14ac:dyDescent="0.25">
      <c r="A162" s="389"/>
      <c r="D162" s="385"/>
      <c r="F162" s="385"/>
      <c r="H162" s="390"/>
      <c r="I162" s="390"/>
      <c r="J162" s="390"/>
    </row>
    <row r="163" spans="1:10" x14ac:dyDescent="0.25">
      <c r="A163" s="389"/>
      <c r="D163" s="385"/>
      <c r="F163" s="385"/>
      <c r="H163" s="390"/>
      <c r="I163" s="390"/>
      <c r="J163" s="390"/>
    </row>
    <row r="164" spans="1:10" x14ac:dyDescent="0.25">
      <c r="A164" s="389"/>
      <c r="D164" s="385"/>
      <c r="F164" s="385"/>
      <c r="H164" s="390"/>
      <c r="I164" s="390"/>
      <c r="J164" s="390"/>
    </row>
    <row r="165" spans="1:10" x14ac:dyDescent="0.25">
      <c r="A165" s="389"/>
      <c r="D165" s="385"/>
      <c r="F165" s="385"/>
      <c r="H165" s="390"/>
      <c r="I165" s="390"/>
      <c r="J165" s="390"/>
    </row>
    <row r="166" spans="1:10" x14ac:dyDescent="0.25">
      <c r="A166" s="389"/>
      <c r="D166" s="385"/>
      <c r="F166" s="385"/>
      <c r="H166" s="390"/>
      <c r="I166" s="390"/>
      <c r="J166" s="390"/>
    </row>
    <row r="167" spans="1:10" x14ac:dyDescent="0.25">
      <c r="A167" s="389"/>
      <c r="D167" s="385"/>
      <c r="F167" s="385"/>
      <c r="H167" s="390"/>
      <c r="I167" s="390"/>
      <c r="J167" s="390"/>
    </row>
    <row r="168" spans="1:10" x14ac:dyDescent="0.25">
      <c r="A168" s="389"/>
      <c r="D168" s="385"/>
      <c r="F168" s="385"/>
      <c r="H168" s="390"/>
      <c r="I168" s="390"/>
      <c r="J168" s="390"/>
    </row>
    <row r="169" spans="1:10" x14ac:dyDescent="0.25">
      <c r="A169" s="389"/>
      <c r="D169" s="385"/>
      <c r="F169" s="385"/>
      <c r="H169" s="390"/>
      <c r="I169" s="390"/>
      <c r="J169" s="390"/>
    </row>
    <row r="170" spans="1:10" x14ac:dyDescent="0.25">
      <c r="A170" s="389"/>
      <c r="D170" s="385"/>
      <c r="F170" s="385"/>
      <c r="H170" s="390"/>
      <c r="I170" s="390"/>
      <c r="J170" s="390"/>
    </row>
    <row r="171" spans="1:10" x14ac:dyDescent="0.25">
      <c r="A171" s="389"/>
      <c r="D171" s="385"/>
      <c r="F171" s="385"/>
      <c r="H171" s="390"/>
      <c r="I171" s="390"/>
      <c r="J171" s="390"/>
    </row>
    <row r="172" spans="1:10" x14ac:dyDescent="0.25">
      <c r="A172" s="389"/>
      <c r="D172" s="385"/>
      <c r="F172" s="385"/>
      <c r="H172" s="390"/>
      <c r="I172" s="390"/>
      <c r="J172" s="390"/>
    </row>
    <row r="173" spans="1:10" x14ac:dyDescent="0.25">
      <c r="A173" s="389"/>
      <c r="D173" s="385"/>
      <c r="F173" s="385"/>
      <c r="H173" s="390"/>
      <c r="I173" s="390"/>
      <c r="J173" s="390"/>
    </row>
    <row r="174" spans="1:10" x14ac:dyDescent="0.25">
      <c r="A174" s="389"/>
      <c r="D174" s="385"/>
      <c r="F174" s="385"/>
      <c r="H174" s="390"/>
      <c r="I174" s="390"/>
      <c r="J174" s="390"/>
    </row>
    <row r="175" spans="1:10" x14ac:dyDescent="0.25">
      <c r="A175" s="389"/>
      <c r="D175" s="385"/>
      <c r="F175" s="385"/>
      <c r="H175" s="390"/>
      <c r="I175" s="390"/>
      <c r="J175" s="390"/>
    </row>
    <row r="176" spans="1:10" x14ac:dyDescent="0.25">
      <c r="A176" s="389"/>
      <c r="D176" s="385"/>
      <c r="F176" s="385"/>
      <c r="H176" s="390"/>
      <c r="I176" s="390"/>
      <c r="J176" s="390"/>
    </row>
    <row r="177" spans="1:10" x14ac:dyDescent="0.25">
      <c r="A177" s="389"/>
      <c r="D177" s="385"/>
      <c r="F177" s="385"/>
      <c r="H177" s="390"/>
      <c r="I177" s="390"/>
      <c r="J177" s="390"/>
    </row>
    <row r="178" spans="1:10" x14ac:dyDescent="0.25">
      <c r="A178" s="389"/>
      <c r="D178" s="385"/>
      <c r="F178" s="385"/>
      <c r="H178" s="390"/>
      <c r="I178" s="390"/>
      <c r="J178" s="390"/>
    </row>
    <row r="179" spans="1:10" x14ac:dyDescent="0.25">
      <c r="A179" s="389"/>
      <c r="D179" s="385"/>
      <c r="F179" s="385"/>
      <c r="H179" s="390"/>
      <c r="I179" s="390"/>
      <c r="J179" s="390"/>
    </row>
    <row r="180" spans="1:10" x14ac:dyDescent="0.25">
      <c r="A180" s="389"/>
      <c r="D180" s="385"/>
      <c r="F180" s="385"/>
      <c r="H180" s="390"/>
      <c r="I180" s="390"/>
      <c r="J180" s="390"/>
    </row>
    <row r="181" spans="1:10" x14ac:dyDescent="0.25">
      <c r="A181" s="389"/>
      <c r="D181" s="385"/>
      <c r="F181" s="385"/>
      <c r="H181" s="390"/>
      <c r="I181" s="390"/>
      <c r="J181" s="390"/>
    </row>
    <row r="182" spans="1:10" x14ac:dyDescent="0.25">
      <c r="A182" s="389"/>
      <c r="D182" s="385"/>
      <c r="F182" s="385"/>
      <c r="H182" s="390"/>
      <c r="I182" s="390"/>
      <c r="J182" s="390"/>
    </row>
    <row r="183" spans="1:10" x14ac:dyDescent="0.25">
      <c r="A183" s="389"/>
      <c r="D183" s="385"/>
      <c r="F183" s="385"/>
      <c r="H183" s="390"/>
      <c r="I183" s="390"/>
      <c r="J183" s="390"/>
    </row>
    <row r="184" spans="1:10" x14ac:dyDescent="0.25">
      <c r="A184" s="389"/>
      <c r="D184" s="385"/>
      <c r="F184" s="385"/>
      <c r="H184" s="390"/>
      <c r="I184" s="390"/>
      <c r="J184" s="390"/>
    </row>
    <row r="185" spans="1:10" x14ac:dyDescent="0.25">
      <c r="A185" s="389"/>
      <c r="D185" s="385"/>
      <c r="F185" s="385"/>
      <c r="H185" s="390"/>
      <c r="I185" s="390"/>
      <c r="J185" s="390"/>
    </row>
    <row r="186" spans="1:10" x14ac:dyDescent="0.25">
      <c r="A186" s="389"/>
      <c r="D186" s="385"/>
      <c r="F186" s="385"/>
      <c r="H186" s="390"/>
      <c r="I186" s="390"/>
      <c r="J186" s="390"/>
    </row>
    <row r="187" spans="1:10" x14ac:dyDescent="0.25">
      <c r="A187" s="389"/>
      <c r="D187" s="385"/>
      <c r="F187" s="385"/>
      <c r="H187" s="390"/>
      <c r="I187" s="390"/>
      <c r="J187" s="390"/>
    </row>
    <row r="188" spans="1:10" x14ac:dyDescent="0.25">
      <c r="A188" s="389"/>
      <c r="D188" s="385"/>
      <c r="F188" s="385"/>
      <c r="H188" s="390"/>
      <c r="I188" s="390"/>
      <c r="J188" s="390"/>
    </row>
    <row r="189" spans="1:10" x14ac:dyDescent="0.25">
      <c r="A189" s="389"/>
      <c r="D189" s="385"/>
      <c r="F189" s="385"/>
      <c r="H189" s="390"/>
      <c r="I189" s="390"/>
      <c r="J189" s="390"/>
    </row>
    <row r="190" spans="1:10" x14ac:dyDescent="0.25">
      <c r="A190" s="389"/>
      <c r="D190" s="385"/>
      <c r="F190" s="385"/>
      <c r="H190" s="390"/>
      <c r="I190" s="390"/>
      <c r="J190" s="390"/>
    </row>
    <row r="191" spans="1:10" x14ac:dyDescent="0.25">
      <c r="A191" s="389"/>
      <c r="D191" s="385"/>
      <c r="F191" s="385"/>
      <c r="H191" s="390"/>
      <c r="I191" s="390"/>
      <c r="J191" s="390"/>
    </row>
    <row r="192" spans="1:10" x14ac:dyDescent="0.25">
      <c r="A192" s="389"/>
      <c r="D192" s="385"/>
      <c r="F192" s="385"/>
      <c r="H192" s="390"/>
      <c r="I192" s="390"/>
      <c r="J192" s="390"/>
    </row>
    <row r="193" spans="1:10" x14ac:dyDescent="0.25">
      <c r="A193" s="389"/>
      <c r="D193" s="385"/>
      <c r="F193" s="385"/>
      <c r="H193" s="390"/>
      <c r="I193" s="390"/>
      <c r="J193" s="390"/>
    </row>
    <row r="194" spans="1:10" x14ac:dyDescent="0.25">
      <c r="A194" s="389"/>
      <c r="D194" s="385"/>
      <c r="F194" s="385"/>
      <c r="H194" s="390"/>
      <c r="I194" s="390"/>
      <c r="J194" s="390"/>
    </row>
    <row r="195" spans="1:10" x14ac:dyDescent="0.25">
      <c r="A195" s="389"/>
      <c r="D195" s="385"/>
      <c r="F195" s="385"/>
      <c r="H195" s="390"/>
      <c r="I195" s="390"/>
      <c r="J195" s="390"/>
    </row>
    <row r="196" spans="1:10" x14ac:dyDescent="0.25">
      <c r="A196" s="389"/>
      <c r="D196" s="385"/>
      <c r="F196" s="385"/>
      <c r="H196" s="390"/>
      <c r="I196" s="390"/>
      <c r="J196" s="390"/>
    </row>
    <row r="197" spans="1:10" x14ac:dyDescent="0.25">
      <c r="A197" s="389"/>
      <c r="D197" s="385"/>
      <c r="F197" s="385"/>
      <c r="H197" s="390"/>
      <c r="I197" s="390"/>
      <c r="J197" s="390"/>
    </row>
    <row r="198" spans="1:10" x14ac:dyDescent="0.25">
      <c r="A198" s="389"/>
      <c r="D198" s="385"/>
      <c r="F198" s="385"/>
      <c r="H198" s="390"/>
      <c r="I198" s="390"/>
      <c r="J198" s="390"/>
    </row>
    <row r="199" spans="1:10" x14ac:dyDescent="0.25">
      <c r="A199" s="389"/>
      <c r="D199" s="385"/>
      <c r="F199" s="385"/>
      <c r="H199" s="390"/>
      <c r="I199" s="390"/>
      <c r="J199" s="390"/>
    </row>
    <row r="200" spans="1:10" x14ac:dyDescent="0.25">
      <c r="A200" s="389"/>
      <c r="D200" s="385"/>
      <c r="F200" s="385"/>
      <c r="H200" s="390"/>
      <c r="I200" s="390"/>
      <c r="J200" s="390"/>
    </row>
    <row r="201" spans="1:10" x14ac:dyDescent="0.25">
      <c r="A201" s="389"/>
      <c r="D201" s="385"/>
      <c r="F201" s="385"/>
      <c r="H201" s="390"/>
      <c r="I201" s="390"/>
      <c r="J201" s="390"/>
    </row>
    <row r="202" spans="1:10" x14ac:dyDescent="0.25">
      <c r="A202" s="389"/>
      <c r="D202" s="385"/>
      <c r="F202" s="385"/>
      <c r="H202" s="390"/>
      <c r="I202" s="390"/>
      <c r="J202" s="390"/>
    </row>
    <row r="203" spans="1:10" x14ac:dyDescent="0.25">
      <c r="A203" s="389"/>
      <c r="D203" s="385"/>
      <c r="F203" s="385"/>
      <c r="H203" s="390"/>
      <c r="I203" s="390"/>
      <c r="J203" s="390"/>
    </row>
    <row r="204" spans="1:10" x14ac:dyDescent="0.25">
      <c r="A204" s="389"/>
      <c r="D204" s="385"/>
      <c r="F204" s="385"/>
      <c r="H204" s="390"/>
      <c r="I204" s="390"/>
      <c r="J204" s="390"/>
    </row>
    <row r="205" spans="1:10" x14ac:dyDescent="0.25">
      <c r="A205" s="389"/>
      <c r="D205" s="385"/>
      <c r="F205" s="385"/>
      <c r="H205" s="390"/>
      <c r="I205" s="390"/>
      <c r="J205" s="390"/>
    </row>
    <row r="206" spans="1:10" x14ac:dyDescent="0.25">
      <c r="A206" s="389"/>
      <c r="D206" s="385"/>
      <c r="F206" s="385"/>
      <c r="H206" s="390"/>
      <c r="I206" s="390"/>
      <c r="J206" s="390"/>
    </row>
    <row r="207" spans="1:10" x14ac:dyDescent="0.25">
      <c r="A207" s="389"/>
      <c r="D207" s="385"/>
      <c r="F207" s="385"/>
      <c r="H207" s="390"/>
      <c r="I207" s="390"/>
      <c r="J207" s="390"/>
    </row>
    <row r="208" spans="1:10" x14ac:dyDescent="0.25">
      <c r="A208" s="389"/>
      <c r="D208" s="385"/>
      <c r="F208" s="385"/>
      <c r="H208" s="390"/>
      <c r="I208" s="390"/>
      <c r="J208" s="390"/>
    </row>
    <row r="209" spans="1:10" x14ac:dyDescent="0.25">
      <c r="A209" s="389"/>
      <c r="D209" s="385"/>
      <c r="F209" s="385"/>
      <c r="H209" s="390"/>
      <c r="I209" s="390"/>
      <c r="J209" s="390"/>
    </row>
    <row r="210" spans="1:10" x14ac:dyDescent="0.25">
      <c r="A210" s="389"/>
      <c r="D210" s="385"/>
      <c r="F210" s="385"/>
      <c r="H210" s="390"/>
      <c r="I210" s="390"/>
      <c r="J210" s="390"/>
    </row>
    <row r="211" spans="1:10" x14ac:dyDescent="0.25">
      <c r="A211" s="389"/>
      <c r="D211" s="385"/>
      <c r="F211" s="385"/>
      <c r="H211" s="390"/>
      <c r="I211" s="390"/>
      <c r="J211" s="390"/>
    </row>
    <row r="212" spans="1:10" x14ac:dyDescent="0.25">
      <c r="A212" s="389"/>
      <c r="D212" s="385"/>
      <c r="F212" s="385"/>
      <c r="H212" s="390"/>
      <c r="I212" s="390"/>
      <c r="J212" s="390"/>
    </row>
    <row r="213" spans="1:10" x14ac:dyDescent="0.25">
      <c r="A213" s="389"/>
      <c r="D213" s="385"/>
      <c r="F213" s="385"/>
      <c r="H213" s="390"/>
      <c r="I213" s="390"/>
      <c r="J213" s="390"/>
    </row>
    <row r="214" spans="1:10" x14ac:dyDescent="0.25">
      <c r="A214" s="389"/>
      <c r="D214" s="385"/>
      <c r="F214" s="385"/>
      <c r="H214" s="390"/>
      <c r="I214" s="390"/>
      <c r="J214" s="390"/>
    </row>
    <row r="215" spans="1:10" x14ac:dyDescent="0.25">
      <c r="A215" s="389"/>
      <c r="D215" s="385"/>
      <c r="F215" s="385"/>
      <c r="H215" s="390"/>
      <c r="I215" s="390"/>
      <c r="J215" s="390"/>
    </row>
    <row r="216" spans="1:10" x14ac:dyDescent="0.25">
      <c r="A216" s="389"/>
      <c r="D216" s="385"/>
      <c r="F216" s="385"/>
      <c r="H216" s="390"/>
      <c r="I216" s="390"/>
      <c r="J216" s="390"/>
    </row>
    <row r="217" spans="1:10" x14ac:dyDescent="0.25">
      <c r="A217" s="389"/>
      <c r="D217" s="385"/>
      <c r="F217" s="385"/>
      <c r="H217" s="390"/>
      <c r="I217" s="390"/>
      <c r="J217" s="390"/>
    </row>
    <row r="218" spans="1:10" x14ac:dyDescent="0.25">
      <c r="A218" s="389"/>
      <c r="D218" s="385"/>
      <c r="F218" s="385"/>
      <c r="H218" s="390"/>
      <c r="I218" s="390"/>
      <c r="J218" s="390"/>
    </row>
    <row r="219" spans="1:10" x14ac:dyDescent="0.25">
      <c r="A219" s="389"/>
      <c r="D219" s="385"/>
      <c r="F219" s="385"/>
      <c r="H219" s="390"/>
      <c r="I219" s="390"/>
      <c r="J219" s="390"/>
    </row>
    <row r="220" spans="1:10" x14ac:dyDescent="0.25">
      <c r="A220" s="389"/>
      <c r="D220" s="385"/>
      <c r="F220" s="385"/>
      <c r="H220" s="390"/>
      <c r="I220" s="390"/>
      <c r="J220" s="390"/>
    </row>
    <row r="221" spans="1:10" x14ac:dyDescent="0.25">
      <c r="A221" s="389"/>
      <c r="D221" s="385"/>
      <c r="F221" s="385"/>
      <c r="H221" s="390"/>
      <c r="I221" s="390"/>
      <c r="J221" s="390"/>
    </row>
    <row r="222" spans="1:10" x14ac:dyDescent="0.25">
      <c r="A222" s="389"/>
      <c r="D222" s="385"/>
      <c r="F222" s="385"/>
      <c r="H222" s="390"/>
      <c r="I222" s="390"/>
      <c r="J222" s="390"/>
    </row>
    <row r="223" spans="1:10" x14ac:dyDescent="0.25">
      <c r="A223" s="389"/>
      <c r="D223" s="385"/>
      <c r="F223" s="385"/>
      <c r="H223" s="390"/>
      <c r="I223" s="390"/>
      <c r="J223" s="390"/>
    </row>
    <row r="224" spans="1:10" x14ac:dyDescent="0.25">
      <c r="A224" s="389"/>
      <c r="D224" s="385"/>
      <c r="F224" s="385"/>
      <c r="H224" s="390"/>
      <c r="I224" s="390"/>
      <c r="J224" s="390"/>
    </row>
    <row r="225" spans="1:10" x14ac:dyDescent="0.25">
      <c r="A225" s="389"/>
      <c r="D225" s="385"/>
      <c r="F225" s="385"/>
      <c r="H225" s="390"/>
      <c r="I225" s="390"/>
      <c r="J225" s="390"/>
    </row>
    <row r="226" spans="1:10" x14ac:dyDescent="0.25">
      <c r="A226" s="389"/>
      <c r="D226" s="385"/>
      <c r="F226" s="385"/>
      <c r="H226" s="390"/>
      <c r="I226" s="390"/>
      <c r="J226" s="390"/>
    </row>
    <row r="227" spans="1:10" x14ac:dyDescent="0.25">
      <c r="A227" s="389"/>
      <c r="D227" s="385"/>
      <c r="F227" s="385"/>
      <c r="H227" s="390"/>
      <c r="I227" s="390"/>
      <c r="J227" s="390"/>
    </row>
    <row r="228" spans="1:10" x14ac:dyDescent="0.25">
      <c r="A228" s="389"/>
      <c r="D228" s="385"/>
      <c r="F228" s="385"/>
      <c r="H228" s="390"/>
      <c r="I228" s="390"/>
      <c r="J228" s="390"/>
    </row>
    <row r="229" spans="1:10" x14ac:dyDescent="0.25">
      <c r="A229" s="389"/>
      <c r="D229" s="385"/>
      <c r="F229" s="385"/>
      <c r="H229" s="390"/>
      <c r="I229" s="390"/>
      <c r="J229" s="390"/>
    </row>
    <row r="230" spans="1:10" x14ac:dyDescent="0.25">
      <c r="A230" s="389"/>
      <c r="D230" s="385"/>
      <c r="F230" s="385"/>
      <c r="H230" s="390"/>
      <c r="I230" s="390"/>
      <c r="J230" s="390"/>
    </row>
    <row r="231" spans="1:10" x14ac:dyDescent="0.25">
      <c r="A231" s="389"/>
      <c r="D231" s="385"/>
      <c r="F231" s="385"/>
      <c r="H231" s="390"/>
      <c r="I231" s="390"/>
      <c r="J231" s="390"/>
    </row>
    <row r="232" spans="1:10" x14ac:dyDescent="0.25">
      <c r="A232" s="389"/>
      <c r="D232" s="385"/>
      <c r="F232" s="385"/>
      <c r="H232" s="390"/>
      <c r="I232" s="390"/>
      <c r="J232" s="390"/>
    </row>
    <row r="233" spans="1:10" x14ac:dyDescent="0.25">
      <c r="A233" s="389"/>
      <c r="D233" s="385"/>
      <c r="F233" s="385"/>
      <c r="H233" s="390"/>
      <c r="I233" s="390"/>
      <c r="J233" s="390"/>
    </row>
    <row r="234" spans="1:10" x14ac:dyDescent="0.25">
      <c r="A234" s="389"/>
      <c r="D234" s="385"/>
      <c r="F234" s="385"/>
      <c r="H234" s="390"/>
      <c r="I234" s="390"/>
      <c r="J234" s="390"/>
    </row>
    <row r="235" spans="1:10" x14ac:dyDescent="0.25">
      <c r="A235" s="389"/>
      <c r="D235" s="385"/>
      <c r="F235" s="385"/>
      <c r="H235" s="390"/>
      <c r="I235" s="390"/>
      <c r="J235" s="390"/>
    </row>
    <row r="236" spans="1:10" x14ac:dyDescent="0.25">
      <c r="A236" s="389"/>
      <c r="D236" s="385"/>
      <c r="F236" s="385"/>
      <c r="H236" s="390"/>
      <c r="I236" s="390"/>
      <c r="J236" s="390"/>
    </row>
    <row r="237" spans="1:10" x14ac:dyDescent="0.25">
      <c r="A237" s="389"/>
      <c r="D237" s="385"/>
      <c r="F237" s="385"/>
      <c r="H237" s="390"/>
      <c r="I237" s="390"/>
      <c r="J237" s="390"/>
    </row>
    <row r="238" spans="1:10" x14ac:dyDescent="0.25">
      <c r="A238" s="389"/>
      <c r="D238" s="385"/>
      <c r="F238" s="385"/>
      <c r="H238" s="390"/>
      <c r="I238" s="390"/>
      <c r="J238" s="390"/>
    </row>
    <row r="239" spans="1:10" x14ac:dyDescent="0.25">
      <c r="A239" s="389"/>
      <c r="D239" s="385"/>
      <c r="F239" s="385"/>
      <c r="H239" s="390"/>
      <c r="I239" s="390"/>
      <c r="J239" s="390"/>
    </row>
    <row r="240" spans="1:10" x14ac:dyDescent="0.25">
      <c r="A240" s="389"/>
      <c r="D240" s="385"/>
      <c r="F240" s="385"/>
      <c r="H240" s="390"/>
      <c r="I240" s="390"/>
      <c r="J240" s="390"/>
    </row>
    <row r="241" spans="1:10" x14ac:dyDescent="0.25">
      <c r="A241" s="389"/>
      <c r="D241" s="385"/>
      <c r="F241" s="385"/>
      <c r="H241" s="390"/>
      <c r="I241" s="390"/>
      <c r="J241" s="390"/>
    </row>
    <row r="242" spans="1:10" x14ac:dyDescent="0.25">
      <c r="A242" s="389"/>
      <c r="D242" s="385"/>
      <c r="F242" s="385"/>
      <c r="H242" s="390"/>
      <c r="I242" s="390"/>
      <c r="J242" s="390"/>
    </row>
    <row r="243" spans="1:10" x14ac:dyDescent="0.25">
      <c r="A243" s="389"/>
      <c r="D243" s="385"/>
      <c r="F243" s="385"/>
      <c r="H243" s="390"/>
      <c r="I243" s="390"/>
      <c r="J243" s="390"/>
    </row>
    <row r="244" spans="1:10" x14ac:dyDescent="0.25">
      <c r="A244" s="389"/>
      <c r="D244" s="385"/>
      <c r="F244" s="385"/>
      <c r="H244" s="390"/>
      <c r="I244" s="390"/>
      <c r="J244" s="390"/>
    </row>
    <row r="245" spans="1:10" x14ac:dyDescent="0.25">
      <c r="A245" s="389"/>
      <c r="D245" s="385"/>
      <c r="F245" s="385"/>
      <c r="H245" s="390"/>
      <c r="I245" s="390"/>
      <c r="J245" s="390"/>
    </row>
    <row r="246" spans="1:10" x14ac:dyDescent="0.25">
      <c r="A246" s="389"/>
      <c r="D246" s="385"/>
      <c r="F246" s="385"/>
      <c r="H246" s="390"/>
      <c r="I246" s="390"/>
      <c r="J246" s="390"/>
    </row>
    <row r="247" spans="1:10" x14ac:dyDescent="0.25">
      <c r="A247" s="389"/>
      <c r="D247" s="385"/>
      <c r="F247" s="385"/>
      <c r="H247" s="390"/>
      <c r="I247" s="390"/>
      <c r="J247" s="390"/>
    </row>
    <row r="248" spans="1:10" x14ac:dyDescent="0.25">
      <c r="A248" s="389"/>
      <c r="D248" s="385"/>
      <c r="F248" s="385"/>
      <c r="H248" s="390"/>
      <c r="I248" s="390"/>
      <c r="J248" s="390"/>
    </row>
    <row r="249" spans="1:10" x14ac:dyDescent="0.25">
      <c r="A249" s="389"/>
      <c r="D249" s="385"/>
      <c r="F249" s="385"/>
      <c r="H249" s="390"/>
      <c r="I249" s="390"/>
      <c r="J249" s="390"/>
    </row>
    <row r="250" spans="1:10" x14ac:dyDescent="0.25">
      <c r="A250" s="389"/>
      <c r="D250" s="385"/>
      <c r="F250" s="385"/>
      <c r="H250" s="390"/>
      <c r="I250" s="390"/>
      <c r="J250" s="390"/>
    </row>
    <row r="251" spans="1:10" x14ac:dyDescent="0.25">
      <c r="A251" s="389"/>
      <c r="D251" s="385"/>
      <c r="F251" s="385"/>
      <c r="H251" s="390"/>
      <c r="I251" s="390"/>
      <c r="J251" s="390"/>
    </row>
    <row r="252" spans="1:10" x14ac:dyDescent="0.25">
      <c r="A252" s="389"/>
      <c r="D252" s="385"/>
      <c r="F252" s="385"/>
      <c r="H252" s="390"/>
      <c r="I252" s="390"/>
      <c r="J252" s="390"/>
    </row>
    <row r="253" spans="1:10" x14ac:dyDescent="0.25">
      <c r="A253" s="389"/>
      <c r="D253" s="385"/>
      <c r="F253" s="385"/>
      <c r="H253" s="390"/>
      <c r="I253" s="390"/>
      <c r="J253" s="390"/>
    </row>
    <row r="254" spans="1:10" x14ac:dyDescent="0.25">
      <c r="A254" s="389"/>
      <c r="D254" s="385"/>
      <c r="F254" s="385"/>
      <c r="H254" s="390"/>
      <c r="I254" s="390"/>
      <c r="J254" s="390"/>
    </row>
    <row r="255" spans="1:10" x14ac:dyDescent="0.25">
      <c r="A255" s="389"/>
      <c r="D255" s="385"/>
      <c r="F255" s="385"/>
      <c r="H255" s="390"/>
      <c r="I255" s="390"/>
      <c r="J255" s="390"/>
    </row>
    <row r="256" spans="1:10" x14ac:dyDescent="0.25">
      <c r="A256" s="389"/>
      <c r="D256" s="385"/>
      <c r="F256" s="385"/>
      <c r="H256" s="390"/>
      <c r="I256" s="390"/>
      <c r="J256" s="390"/>
    </row>
    <row r="257" spans="1:10" x14ac:dyDescent="0.25">
      <c r="A257" s="389"/>
      <c r="D257" s="385"/>
      <c r="F257" s="385"/>
      <c r="H257" s="390"/>
      <c r="I257" s="390"/>
      <c r="J257" s="390"/>
    </row>
    <row r="258" spans="1:10" x14ac:dyDescent="0.25">
      <c r="A258" s="389"/>
      <c r="D258" s="385"/>
      <c r="F258" s="385"/>
      <c r="H258" s="390"/>
      <c r="I258" s="390"/>
      <c r="J258" s="390"/>
    </row>
    <row r="259" spans="1:10" x14ac:dyDescent="0.25">
      <c r="A259" s="389"/>
      <c r="D259" s="385"/>
      <c r="F259" s="385"/>
      <c r="H259" s="390"/>
      <c r="I259" s="390"/>
      <c r="J259" s="390"/>
    </row>
    <row r="260" spans="1:10" x14ac:dyDescent="0.25">
      <c r="A260" s="389"/>
      <c r="D260" s="385"/>
      <c r="F260" s="385"/>
      <c r="H260" s="390"/>
      <c r="I260" s="390"/>
      <c r="J260" s="390"/>
    </row>
    <row r="261" spans="1:10" x14ac:dyDescent="0.25">
      <c r="A261" s="389"/>
      <c r="D261" s="385"/>
      <c r="F261" s="385"/>
      <c r="H261" s="390"/>
      <c r="I261" s="390"/>
      <c r="J261" s="390"/>
    </row>
    <row r="262" spans="1:10" x14ac:dyDescent="0.25">
      <c r="A262" s="389"/>
      <c r="D262" s="385"/>
      <c r="F262" s="385"/>
      <c r="H262" s="390"/>
      <c r="I262" s="390"/>
      <c r="J262" s="390"/>
    </row>
    <row r="263" spans="1:10" x14ac:dyDescent="0.25">
      <c r="A263" s="389"/>
      <c r="D263" s="385"/>
      <c r="F263" s="385"/>
      <c r="H263" s="390"/>
      <c r="I263" s="390"/>
      <c r="J263" s="390"/>
    </row>
    <row r="264" spans="1:10" x14ac:dyDescent="0.25">
      <c r="A264" s="389"/>
      <c r="D264" s="385"/>
      <c r="F264" s="385"/>
      <c r="H264" s="390"/>
      <c r="I264" s="390"/>
      <c r="J264" s="390"/>
    </row>
    <row r="265" spans="1:10" s="387" customFormat="1" x14ac:dyDescent="0.25">
      <c r="A265" s="389"/>
      <c r="B265" s="380"/>
      <c r="C265" s="391"/>
      <c r="D265" s="385"/>
      <c r="F265" s="390"/>
      <c r="H265" s="390"/>
      <c r="I265" s="390"/>
      <c r="J265" s="390"/>
    </row>
    <row r="266" spans="1:10" s="387" customFormat="1" x14ac:dyDescent="0.25">
      <c r="A266" s="389"/>
      <c r="B266" s="380"/>
      <c r="C266" s="391"/>
      <c r="D266" s="385"/>
      <c r="F266" s="390"/>
      <c r="H266" s="390"/>
      <c r="I266" s="390"/>
      <c r="J266" s="390"/>
    </row>
    <row r="267" spans="1:10" s="387" customFormat="1" x14ac:dyDescent="0.25">
      <c r="A267" s="389"/>
      <c r="B267" s="380"/>
      <c r="C267" s="391"/>
      <c r="D267" s="385"/>
      <c r="F267" s="390"/>
      <c r="H267" s="390"/>
      <c r="I267" s="390"/>
      <c r="J267" s="390"/>
    </row>
    <row r="268" spans="1:10" s="387" customFormat="1" x14ac:dyDescent="0.25">
      <c r="A268" s="389"/>
      <c r="B268" s="380"/>
      <c r="C268" s="391"/>
      <c r="D268" s="385"/>
      <c r="F268" s="390"/>
      <c r="H268" s="390"/>
      <c r="I268" s="390"/>
      <c r="J268" s="390"/>
    </row>
    <row r="269" spans="1:10" s="387" customFormat="1" x14ac:dyDescent="0.25">
      <c r="A269" s="392"/>
      <c r="B269" s="380"/>
      <c r="C269" s="391"/>
      <c r="D269" s="385"/>
      <c r="F269" s="390"/>
      <c r="H269" s="390"/>
      <c r="I269" s="390"/>
      <c r="J269" s="390"/>
    </row>
    <row r="270" spans="1:10" s="387" customFormat="1" x14ac:dyDescent="0.25">
      <c r="A270" s="392"/>
      <c r="B270" s="380"/>
      <c r="C270" s="391"/>
      <c r="D270" s="385"/>
      <c r="F270" s="390"/>
      <c r="H270" s="390"/>
      <c r="I270" s="390"/>
      <c r="J270" s="390"/>
    </row>
    <row r="271" spans="1:10" s="387" customFormat="1" x14ac:dyDescent="0.25">
      <c r="A271" s="392"/>
      <c r="B271" s="380"/>
      <c r="C271" s="391"/>
      <c r="D271" s="385"/>
      <c r="F271" s="390"/>
      <c r="H271" s="390"/>
      <c r="I271" s="390"/>
      <c r="J271" s="390"/>
    </row>
    <row r="272" spans="1:10" x14ac:dyDescent="0.25">
      <c r="A272" s="389"/>
      <c r="D272" s="385"/>
      <c r="F272" s="385"/>
      <c r="H272" s="390"/>
      <c r="I272" s="390"/>
      <c r="J272" s="390"/>
    </row>
    <row r="273" spans="1:10" x14ac:dyDescent="0.25">
      <c r="A273" s="389"/>
      <c r="D273" s="385"/>
      <c r="F273" s="385"/>
      <c r="H273" s="390"/>
      <c r="I273" s="390"/>
      <c r="J273" s="390"/>
    </row>
    <row r="274" spans="1:10" x14ac:dyDescent="0.25">
      <c r="A274" s="389"/>
      <c r="D274" s="385"/>
      <c r="F274" s="385"/>
      <c r="H274" s="390"/>
      <c r="I274" s="390"/>
      <c r="J274" s="390"/>
    </row>
    <row r="275" spans="1:10" x14ac:dyDescent="0.25">
      <c r="A275" s="389"/>
      <c r="D275" s="385"/>
      <c r="F275" s="385"/>
      <c r="H275" s="390"/>
      <c r="I275" s="390"/>
      <c r="J275" s="390"/>
    </row>
    <row r="276" spans="1:10" x14ac:dyDescent="0.25">
      <c r="A276" s="389"/>
      <c r="D276" s="385"/>
      <c r="F276" s="385"/>
      <c r="H276" s="390"/>
      <c r="I276" s="390"/>
      <c r="J276" s="390"/>
    </row>
    <row r="277" spans="1:10" x14ac:dyDescent="0.25">
      <c r="A277" s="389"/>
      <c r="D277" s="385"/>
      <c r="F277" s="385"/>
      <c r="H277" s="390"/>
      <c r="I277" s="390"/>
      <c r="J277" s="390"/>
    </row>
    <row r="278" spans="1:10" x14ac:dyDescent="0.25">
      <c r="A278" s="389"/>
      <c r="D278" s="385"/>
      <c r="F278" s="385"/>
      <c r="H278" s="390"/>
      <c r="I278" s="390"/>
      <c r="J278" s="390"/>
    </row>
    <row r="279" spans="1:10" x14ac:dyDescent="0.25">
      <c r="A279" s="389"/>
      <c r="D279" s="385"/>
      <c r="F279" s="385"/>
      <c r="H279" s="390"/>
      <c r="I279" s="390"/>
      <c r="J279" s="390"/>
    </row>
    <row r="280" spans="1:10" x14ac:dyDescent="0.25">
      <c r="A280" s="389"/>
      <c r="D280" s="385"/>
      <c r="F280" s="385"/>
      <c r="H280" s="390"/>
      <c r="I280" s="390"/>
      <c r="J280" s="390"/>
    </row>
    <row r="281" spans="1:10" x14ac:dyDescent="0.25">
      <c r="A281" s="389"/>
      <c r="D281" s="385"/>
      <c r="F281" s="385"/>
      <c r="H281" s="390"/>
      <c r="I281" s="390"/>
      <c r="J281" s="390"/>
    </row>
    <row r="282" spans="1:10" x14ac:dyDescent="0.25">
      <c r="A282" s="389"/>
      <c r="D282" s="385"/>
      <c r="F282" s="385"/>
      <c r="H282" s="390"/>
      <c r="I282" s="390"/>
      <c r="J282" s="390"/>
    </row>
    <row r="283" spans="1:10" x14ac:dyDescent="0.25">
      <c r="A283" s="389"/>
      <c r="D283" s="385"/>
      <c r="F283" s="385"/>
      <c r="H283" s="390"/>
      <c r="I283" s="390"/>
      <c r="J283" s="390"/>
    </row>
    <row r="284" spans="1:10" s="387" customFormat="1" x14ac:dyDescent="0.25">
      <c r="A284" s="392"/>
      <c r="B284" s="380"/>
      <c r="C284" s="391"/>
      <c r="D284" s="385"/>
      <c r="F284" s="390"/>
      <c r="H284" s="390"/>
      <c r="I284" s="390"/>
      <c r="J284" s="390"/>
    </row>
    <row r="285" spans="1:10" s="387" customFormat="1" x14ac:dyDescent="0.25">
      <c r="A285" s="392"/>
      <c r="B285" s="380"/>
      <c r="C285" s="391"/>
      <c r="D285" s="385"/>
      <c r="F285" s="390"/>
      <c r="H285" s="390"/>
      <c r="I285" s="390"/>
      <c r="J285" s="390"/>
    </row>
    <row r="286" spans="1:10" s="387" customFormat="1" x14ac:dyDescent="0.25">
      <c r="A286" s="392"/>
      <c r="B286" s="380"/>
      <c r="C286" s="391"/>
      <c r="D286" s="385"/>
      <c r="F286" s="390"/>
      <c r="H286" s="390"/>
      <c r="I286" s="390"/>
      <c r="J286" s="390"/>
    </row>
    <row r="287" spans="1:10" x14ac:dyDescent="0.25">
      <c r="A287" s="389"/>
      <c r="D287" s="385"/>
      <c r="F287" s="385"/>
      <c r="H287" s="390"/>
      <c r="I287" s="390"/>
      <c r="J287" s="390"/>
    </row>
    <row r="288" spans="1:10" x14ac:dyDescent="0.25">
      <c r="A288" s="389"/>
      <c r="D288" s="385"/>
      <c r="F288" s="385"/>
      <c r="H288" s="390"/>
      <c r="I288" s="390"/>
      <c r="J288" s="390"/>
    </row>
    <row r="289" spans="1:10" x14ac:dyDescent="0.25">
      <c r="A289" s="389"/>
      <c r="D289" s="385"/>
      <c r="F289" s="385"/>
      <c r="H289" s="390"/>
      <c r="I289" s="390"/>
      <c r="J289" s="390"/>
    </row>
    <row r="290" spans="1:10" x14ac:dyDescent="0.25">
      <c r="A290" s="389"/>
      <c r="D290" s="385"/>
      <c r="F290" s="385"/>
      <c r="H290" s="390"/>
      <c r="I290" s="390"/>
      <c r="J290" s="390"/>
    </row>
    <row r="291" spans="1:10" x14ac:dyDescent="0.25">
      <c r="A291" s="389"/>
      <c r="D291" s="385"/>
      <c r="F291" s="385"/>
      <c r="H291" s="390"/>
      <c r="I291" s="390"/>
      <c r="J291" s="390"/>
    </row>
    <row r="292" spans="1:10" x14ac:dyDescent="0.25">
      <c r="A292" s="389"/>
      <c r="D292" s="385"/>
      <c r="F292" s="385"/>
      <c r="H292" s="390"/>
      <c r="I292" s="390"/>
      <c r="J292" s="390"/>
    </row>
    <row r="293" spans="1:10" x14ac:dyDescent="0.25">
      <c r="A293" s="389"/>
      <c r="D293" s="385"/>
      <c r="F293" s="385"/>
      <c r="H293" s="390"/>
      <c r="I293" s="390"/>
      <c r="J293" s="390"/>
    </row>
    <row r="294" spans="1:10" x14ac:dyDescent="0.25">
      <c r="A294" s="389"/>
      <c r="D294" s="385"/>
      <c r="F294" s="385"/>
      <c r="H294" s="390"/>
      <c r="I294" s="390"/>
      <c r="J294" s="390"/>
    </row>
    <row r="295" spans="1:10" x14ac:dyDescent="0.25">
      <c r="A295" s="389"/>
      <c r="D295" s="385"/>
      <c r="F295" s="385"/>
      <c r="H295" s="390"/>
      <c r="I295" s="390"/>
      <c r="J295" s="390"/>
    </row>
    <row r="296" spans="1:10" x14ac:dyDescent="0.25">
      <c r="A296" s="389"/>
      <c r="D296" s="385"/>
      <c r="F296" s="385"/>
      <c r="H296" s="390"/>
      <c r="I296" s="390"/>
      <c r="J296" s="390"/>
    </row>
    <row r="297" spans="1:10" s="387" customFormat="1" x14ac:dyDescent="0.25">
      <c r="A297" s="392"/>
      <c r="B297" s="380"/>
      <c r="C297" s="391"/>
      <c r="D297" s="385"/>
      <c r="F297" s="390"/>
      <c r="H297" s="390"/>
      <c r="I297" s="390"/>
      <c r="J297" s="390"/>
    </row>
    <row r="298" spans="1:10" s="387" customFormat="1" x14ac:dyDescent="0.25">
      <c r="A298" s="392"/>
      <c r="B298" s="380"/>
      <c r="C298" s="391"/>
      <c r="D298" s="385"/>
      <c r="F298" s="390"/>
      <c r="H298" s="390"/>
      <c r="I298" s="390"/>
      <c r="J298" s="390"/>
    </row>
    <row r="299" spans="1:10" s="387" customFormat="1" x14ac:dyDescent="0.25">
      <c r="A299" s="392"/>
      <c r="B299" s="380"/>
      <c r="C299" s="391"/>
      <c r="D299" s="385"/>
      <c r="F299" s="390"/>
      <c r="H299" s="390"/>
      <c r="I299" s="390"/>
      <c r="J299" s="390"/>
    </row>
    <row r="300" spans="1:10" x14ac:dyDescent="0.25">
      <c r="A300" s="389"/>
      <c r="D300" s="385"/>
      <c r="F300" s="385"/>
      <c r="H300" s="390"/>
      <c r="I300" s="390"/>
      <c r="J300" s="390"/>
    </row>
    <row r="301" spans="1:10" x14ac:dyDescent="0.25">
      <c r="A301" s="389"/>
      <c r="D301" s="385"/>
      <c r="F301" s="385"/>
      <c r="H301" s="390"/>
      <c r="I301" s="390"/>
      <c r="J301" s="390"/>
    </row>
    <row r="302" spans="1:10" x14ac:dyDescent="0.25">
      <c r="A302" s="389"/>
      <c r="D302" s="385"/>
      <c r="F302" s="385"/>
      <c r="H302" s="390"/>
      <c r="I302" s="390"/>
      <c r="J302" s="390"/>
    </row>
    <row r="303" spans="1:10" x14ac:dyDescent="0.25">
      <c r="A303" s="389"/>
      <c r="D303" s="385"/>
      <c r="F303" s="385"/>
      <c r="H303" s="390"/>
      <c r="I303" s="390"/>
      <c r="J303" s="390"/>
    </row>
    <row r="304" spans="1:10" x14ac:dyDescent="0.25">
      <c r="A304" s="389"/>
      <c r="D304" s="385"/>
      <c r="F304" s="385"/>
      <c r="H304" s="390"/>
      <c r="I304" s="390"/>
      <c r="J304" s="390"/>
    </row>
    <row r="305" spans="1:10" x14ac:dyDescent="0.25">
      <c r="A305" s="389"/>
      <c r="D305" s="385"/>
      <c r="F305" s="385"/>
      <c r="H305" s="390"/>
      <c r="I305" s="390"/>
      <c r="J305" s="390"/>
    </row>
    <row r="306" spans="1:10" s="387" customFormat="1" x14ac:dyDescent="0.25">
      <c r="A306" s="392"/>
      <c r="B306" s="380"/>
      <c r="C306" s="391"/>
      <c r="D306" s="385"/>
      <c r="F306" s="390"/>
      <c r="H306" s="390"/>
      <c r="I306" s="390"/>
      <c r="J306" s="390"/>
    </row>
    <row r="307" spans="1:10" s="387" customFormat="1" x14ac:dyDescent="0.25">
      <c r="A307" s="392"/>
      <c r="B307" s="380"/>
      <c r="C307" s="391"/>
      <c r="D307" s="385"/>
      <c r="F307" s="390"/>
      <c r="H307" s="390"/>
      <c r="I307" s="390"/>
      <c r="J307" s="390"/>
    </row>
    <row r="308" spans="1:10" s="387" customFormat="1" x14ac:dyDescent="0.25">
      <c r="A308" s="392"/>
      <c r="B308" s="380"/>
      <c r="C308" s="391"/>
      <c r="D308" s="385"/>
      <c r="F308" s="390"/>
      <c r="H308" s="390"/>
      <c r="I308" s="390"/>
      <c r="J308" s="390"/>
    </row>
    <row r="309" spans="1:10" s="387" customFormat="1" x14ac:dyDescent="0.25">
      <c r="A309" s="392"/>
      <c r="B309" s="380"/>
      <c r="C309" s="391"/>
      <c r="D309" s="385"/>
      <c r="F309" s="390"/>
      <c r="H309" s="390"/>
      <c r="I309" s="390"/>
      <c r="J309" s="390"/>
    </row>
    <row r="310" spans="1:10" s="387" customFormat="1" x14ac:dyDescent="0.25">
      <c r="A310" s="392"/>
      <c r="B310" s="380"/>
      <c r="C310" s="391"/>
      <c r="D310" s="385"/>
      <c r="F310" s="390"/>
      <c r="H310" s="390"/>
      <c r="I310" s="390"/>
      <c r="J310" s="390"/>
    </row>
    <row r="311" spans="1:10" s="387" customFormat="1" x14ac:dyDescent="0.25">
      <c r="A311" s="392"/>
      <c r="B311" s="380"/>
      <c r="C311" s="391"/>
      <c r="D311" s="385"/>
      <c r="F311" s="390"/>
      <c r="H311" s="390"/>
      <c r="I311" s="390"/>
      <c r="J311" s="390"/>
    </row>
    <row r="312" spans="1:10" x14ac:dyDescent="0.25">
      <c r="A312" s="389"/>
      <c r="D312" s="385"/>
      <c r="F312" s="385"/>
      <c r="H312" s="390"/>
      <c r="I312" s="390"/>
      <c r="J312" s="390"/>
    </row>
    <row r="313" spans="1:10" x14ac:dyDescent="0.25">
      <c r="A313" s="389"/>
      <c r="D313" s="385"/>
      <c r="F313" s="385"/>
      <c r="H313" s="390"/>
      <c r="I313" s="390"/>
      <c r="J313" s="390"/>
    </row>
    <row r="314" spans="1:10" x14ac:dyDescent="0.25">
      <c r="A314" s="389"/>
      <c r="D314" s="385"/>
      <c r="F314" s="385"/>
      <c r="H314" s="390"/>
      <c r="I314" s="390"/>
      <c r="J314" s="390"/>
    </row>
    <row r="315" spans="1:10" x14ac:dyDescent="0.25">
      <c r="A315" s="389"/>
      <c r="D315" s="385"/>
      <c r="F315" s="385"/>
      <c r="H315" s="390"/>
      <c r="I315" s="390"/>
      <c r="J315" s="390"/>
    </row>
    <row r="316" spans="1:10" x14ac:dyDescent="0.25">
      <c r="A316" s="389"/>
      <c r="D316" s="385"/>
      <c r="F316" s="385"/>
      <c r="H316" s="390"/>
      <c r="I316" s="390"/>
      <c r="J316" s="390"/>
    </row>
    <row r="317" spans="1:10" x14ac:dyDescent="0.25">
      <c r="A317" s="389"/>
      <c r="D317" s="385"/>
      <c r="F317" s="385"/>
      <c r="H317" s="390"/>
      <c r="I317" s="390"/>
      <c r="J317" s="390"/>
    </row>
    <row r="318" spans="1:10" x14ac:dyDescent="0.25">
      <c r="A318" s="389"/>
      <c r="D318" s="385"/>
      <c r="F318" s="385"/>
      <c r="H318" s="390"/>
      <c r="I318" s="390"/>
      <c r="J318" s="390"/>
    </row>
    <row r="319" spans="1:10" x14ac:dyDescent="0.25">
      <c r="A319" s="389"/>
      <c r="D319" s="385"/>
      <c r="F319" s="385"/>
      <c r="H319" s="390"/>
      <c r="I319" s="390"/>
      <c r="J319" s="390"/>
    </row>
    <row r="320" spans="1:10" s="387" customFormat="1" x14ac:dyDescent="0.25">
      <c r="A320" s="392"/>
      <c r="B320" s="380"/>
      <c r="C320" s="391"/>
      <c r="D320" s="385"/>
      <c r="F320" s="390"/>
      <c r="H320" s="390"/>
      <c r="I320" s="390"/>
      <c r="J320" s="390"/>
    </row>
    <row r="321" spans="1:10" s="387" customFormat="1" x14ac:dyDescent="0.25">
      <c r="A321" s="392"/>
      <c r="B321" s="380"/>
      <c r="C321" s="391"/>
      <c r="D321" s="385"/>
      <c r="F321" s="390"/>
      <c r="H321" s="390"/>
      <c r="I321" s="390"/>
      <c r="J321" s="390"/>
    </row>
    <row r="322" spans="1:10" s="387" customFormat="1" x14ac:dyDescent="0.25">
      <c r="A322" s="392"/>
      <c r="B322" s="380"/>
      <c r="C322" s="391"/>
      <c r="D322" s="385"/>
      <c r="F322" s="390"/>
      <c r="H322" s="390"/>
      <c r="I322" s="390"/>
      <c r="J322" s="390"/>
    </row>
    <row r="323" spans="1:10" s="387" customFormat="1" x14ac:dyDescent="0.25">
      <c r="A323" s="392"/>
      <c r="B323" s="380"/>
      <c r="C323" s="391"/>
      <c r="D323" s="385"/>
      <c r="F323" s="390"/>
      <c r="H323" s="390"/>
      <c r="I323" s="390"/>
      <c r="J323" s="390"/>
    </row>
    <row r="324" spans="1:10" s="387" customFormat="1" x14ac:dyDescent="0.25">
      <c r="A324" s="392"/>
      <c r="B324" s="380"/>
      <c r="C324" s="391"/>
      <c r="D324" s="385"/>
      <c r="F324" s="390"/>
      <c r="H324" s="390"/>
      <c r="I324" s="390"/>
      <c r="J324" s="390"/>
    </row>
    <row r="325" spans="1:10" s="387" customFormat="1" x14ac:dyDescent="0.25">
      <c r="A325" s="392"/>
      <c r="B325" s="380"/>
      <c r="C325" s="391"/>
      <c r="D325" s="385"/>
      <c r="F325" s="390"/>
      <c r="H325" s="390"/>
      <c r="I325" s="390"/>
      <c r="J325" s="390"/>
    </row>
    <row r="326" spans="1:10" s="387" customFormat="1" x14ac:dyDescent="0.25">
      <c r="A326" s="392"/>
      <c r="B326" s="380"/>
      <c r="C326" s="391"/>
      <c r="D326" s="385"/>
      <c r="F326" s="390"/>
      <c r="H326" s="390"/>
      <c r="I326" s="390"/>
      <c r="J326" s="390"/>
    </row>
    <row r="327" spans="1:10" s="387" customFormat="1" x14ac:dyDescent="0.25">
      <c r="A327" s="392"/>
      <c r="B327" s="380"/>
      <c r="C327" s="391"/>
      <c r="D327" s="385"/>
      <c r="F327" s="390"/>
      <c r="H327" s="390"/>
      <c r="I327" s="390"/>
      <c r="J327" s="390"/>
    </row>
    <row r="328" spans="1:10" s="387" customFormat="1" x14ac:dyDescent="0.25">
      <c r="A328" s="392"/>
      <c r="B328" s="380"/>
      <c r="C328" s="391"/>
      <c r="D328" s="385"/>
      <c r="F328" s="390"/>
      <c r="H328" s="390"/>
      <c r="I328" s="390"/>
      <c r="J328" s="390"/>
    </row>
    <row r="329" spans="1:10" s="387" customFormat="1" x14ac:dyDescent="0.25">
      <c r="A329" s="392"/>
      <c r="B329" s="380"/>
      <c r="C329" s="391"/>
      <c r="D329" s="385"/>
      <c r="F329" s="390"/>
      <c r="H329" s="390"/>
      <c r="I329" s="390"/>
      <c r="J329" s="390"/>
    </row>
    <row r="330" spans="1:10" s="387" customFormat="1" x14ac:dyDescent="0.25">
      <c r="A330" s="392"/>
      <c r="B330" s="380"/>
      <c r="C330" s="391"/>
      <c r="D330" s="385"/>
      <c r="F330" s="390"/>
      <c r="H330" s="390"/>
      <c r="I330" s="390"/>
      <c r="J330" s="390"/>
    </row>
    <row r="331" spans="1:10" x14ac:dyDescent="0.25">
      <c r="A331" s="392"/>
      <c r="D331" s="385"/>
      <c r="H331" s="390"/>
      <c r="I331" s="390"/>
      <c r="J331" s="390"/>
    </row>
    <row r="332" spans="1:10" x14ac:dyDescent="0.25">
      <c r="A332" s="392"/>
      <c r="D332" s="385"/>
      <c r="H332" s="390"/>
      <c r="I332" s="390"/>
      <c r="J332" s="390"/>
    </row>
    <row r="333" spans="1:10" x14ac:dyDescent="0.25">
      <c r="A333" s="392"/>
      <c r="D333" s="385"/>
      <c r="H333" s="390"/>
      <c r="I333" s="390"/>
      <c r="J333" s="390"/>
    </row>
    <row r="334" spans="1:10" x14ac:dyDescent="0.25">
      <c r="A334" s="392"/>
      <c r="D334" s="385"/>
      <c r="H334" s="390"/>
      <c r="I334" s="390"/>
      <c r="J334" s="390"/>
    </row>
    <row r="335" spans="1:10" x14ac:dyDescent="0.25">
      <c r="A335" s="392"/>
      <c r="D335" s="385"/>
      <c r="H335" s="390"/>
      <c r="I335" s="390"/>
      <c r="J335" s="390"/>
    </row>
    <row r="336" spans="1:10" x14ac:dyDescent="0.25">
      <c r="A336" s="392"/>
      <c r="D336" s="385"/>
      <c r="H336" s="390"/>
      <c r="I336" s="390"/>
      <c r="J336" s="390"/>
    </row>
    <row r="337" spans="1:10" x14ac:dyDescent="0.25">
      <c r="A337" s="392"/>
      <c r="D337" s="385"/>
      <c r="F337" s="385"/>
      <c r="H337" s="390"/>
      <c r="I337" s="390"/>
      <c r="J337" s="390"/>
    </row>
    <row r="338" spans="1:10" s="387" customFormat="1" x14ac:dyDescent="0.25">
      <c r="A338" s="392"/>
      <c r="B338" s="380"/>
      <c r="C338" s="391"/>
      <c r="D338" s="385"/>
      <c r="F338" s="390"/>
      <c r="H338" s="390"/>
      <c r="I338" s="390"/>
      <c r="J338" s="390"/>
    </row>
    <row r="339" spans="1:10" s="387" customFormat="1" x14ac:dyDescent="0.25">
      <c r="A339" s="392"/>
      <c r="B339" s="380"/>
      <c r="C339" s="391"/>
      <c r="D339" s="385"/>
      <c r="F339" s="390"/>
      <c r="H339" s="390"/>
      <c r="I339" s="390"/>
      <c r="J339" s="390"/>
    </row>
    <row r="340" spans="1:10" x14ac:dyDescent="0.25">
      <c r="A340" s="392"/>
      <c r="D340" s="385"/>
      <c r="H340" s="390"/>
      <c r="I340" s="390"/>
      <c r="J340" s="390"/>
    </row>
    <row r="341" spans="1:10" s="387" customFormat="1" x14ac:dyDescent="0.25">
      <c r="A341" s="392"/>
      <c r="B341" s="380"/>
      <c r="C341" s="391"/>
      <c r="D341" s="385"/>
      <c r="F341" s="390"/>
      <c r="H341" s="390"/>
      <c r="I341" s="390"/>
      <c r="J341" s="390"/>
    </row>
    <row r="342" spans="1:10" s="387" customFormat="1" x14ac:dyDescent="0.25">
      <c r="A342" s="392"/>
      <c r="B342" s="380"/>
      <c r="C342" s="391"/>
      <c r="D342" s="385"/>
      <c r="F342" s="390"/>
      <c r="H342" s="390"/>
      <c r="I342" s="390"/>
      <c r="J342" s="390"/>
    </row>
    <row r="343" spans="1:10" s="387" customFormat="1" x14ac:dyDescent="0.25">
      <c r="A343" s="392"/>
      <c r="B343" s="380"/>
      <c r="C343" s="391"/>
      <c r="D343" s="385"/>
      <c r="F343" s="390"/>
      <c r="H343" s="390"/>
      <c r="I343" s="390"/>
      <c r="J343" s="390"/>
    </row>
    <row r="344" spans="1:10" s="387" customFormat="1" x14ac:dyDescent="0.25">
      <c r="A344" s="392"/>
      <c r="B344" s="380"/>
      <c r="C344" s="391"/>
      <c r="D344" s="385"/>
      <c r="F344" s="390"/>
      <c r="H344" s="390"/>
      <c r="I344" s="390"/>
      <c r="J344" s="390"/>
    </row>
    <row r="345" spans="1:10" s="387" customFormat="1" x14ac:dyDescent="0.25">
      <c r="A345" s="392"/>
      <c r="B345" s="380"/>
      <c r="C345" s="391"/>
      <c r="D345" s="385"/>
      <c r="F345" s="390"/>
      <c r="H345" s="390"/>
      <c r="I345" s="390"/>
      <c r="J345" s="390"/>
    </row>
    <row r="346" spans="1:10" s="387" customFormat="1" x14ac:dyDescent="0.25">
      <c r="A346" s="392"/>
      <c r="B346" s="380"/>
      <c r="C346" s="391"/>
      <c r="D346" s="385"/>
      <c r="F346" s="390"/>
      <c r="H346" s="390"/>
      <c r="I346" s="390"/>
      <c r="J346" s="390"/>
    </row>
    <row r="347" spans="1:10" s="387" customFormat="1" x14ac:dyDescent="0.25">
      <c r="A347" s="392"/>
      <c r="B347" s="380"/>
      <c r="C347" s="391"/>
      <c r="D347" s="385"/>
      <c r="F347" s="390"/>
      <c r="H347" s="390"/>
      <c r="I347" s="390"/>
      <c r="J347" s="390"/>
    </row>
    <row r="348" spans="1:10" s="387" customFormat="1" x14ac:dyDescent="0.25">
      <c r="A348" s="392"/>
      <c r="B348" s="380"/>
      <c r="C348" s="391"/>
      <c r="D348" s="385"/>
      <c r="F348" s="390"/>
      <c r="H348" s="390"/>
      <c r="I348" s="390"/>
      <c r="J348" s="390"/>
    </row>
    <row r="349" spans="1:10" s="387" customFormat="1" x14ac:dyDescent="0.25">
      <c r="A349" s="392"/>
      <c r="B349" s="380"/>
      <c r="C349" s="391"/>
      <c r="D349" s="385"/>
      <c r="F349" s="390"/>
      <c r="H349" s="390"/>
      <c r="I349" s="390"/>
      <c r="J349" s="390"/>
    </row>
    <row r="350" spans="1:10" s="387" customFormat="1" x14ac:dyDescent="0.25">
      <c r="A350" s="392"/>
      <c r="B350" s="380"/>
      <c r="C350" s="391"/>
      <c r="D350" s="385"/>
      <c r="F350" s="390"/>
      <c r="H350" s="390"/>
      <c r="I350" s="390"/>
      <c r="J350" s="390"/>
    </row>
    <row r="351" spans="1:10" x14ac:dyDescent="0.25">
      <c r="A351" s="389"/>
      <c r="C351" s="393"/>
      <c r="D351" s="385"/>
      <c r="F351" s="385"/>
      <c r="H351" s="390"/>
      <c r="I351" s="390"/>
      <c r="J351" s="390"/>
    </row>
    <row r="352" spans="1:10" x14ac:dyDescent="0.25">
      <c r="A352" s="389"/>
      <c r="D352" s="385"/>
      <c r="F352" s="385"/>
      <c r="H352" s="390"/>
      <c r="I352" s="390"/>
      <c r="J352" s="390"/>
    </row>
    <row r="353" spans="1:10" x14ac:dyDescent="0.25">
      <c r="A353" s="389"/>
      <c r="D353" s="385"/>
    </row>
    <row r="354" spans="1:10" x14ac:dyDescent="0.25">
      <c r="A354" s="389"/>
      <c r="D354" s="385"/>
      <c r="F354" s="385"/>
      <c r="H354" s="390"/>
      <c r="I354" s="390"/>
      <c r="J354" s="390"/>
    </row>
    <row r="355" spans="1:10" x14ac:dyDescent="0.25">
      <c r="A355" s="389"/>
      <c r="D355" s="385"/>
      <c r="F355" s="385"/>
      <c r="H355" s="390"/>
      <c r="I355" s="390"/>
      <c r="J355" s="390"/>
    </row>
    <row r="356" spans="1:10" x14ac:dyDescent="0.25">
      <c r="A356" s="389"/>
      <c r="D356" s="385"/>
      <c r="F356" s="385"/>
      <c r="H356" s="390"/>
      <c r="I356" s="390"/>
      <c r="J356" s="390"/>
    </row>
    <row r="357" spans="1:10" x14ac:dyDescent="0.25">
      <c r="A357" s="392"/>
      <c r="D357" s="385"/>
      <c r="H357" s="390"/>
      <c r="I357" s="390"/>
      <c r="J357" s="390"/>
    </row>
    <row r="358" spans="1:10" s="387" customFormat="1" x14ac:dyDescent="0.25">
      <c r="A358" s="392"/>
      <c r="B358" s="380"/>
      <c r="C358" s="391"/>
      <c r="D358" s="385"/>
      <c r="F358" s="390"/>
      <c r="H358" s="390"/>
      <c r="I358" s="390"/>
      <c r="J358" s="390"/>
    </row>
    <row r="359" spans="1:10" s="387" customFormat="1" x14ac:dyDescent="0.25">
      <c r="A359" s="392"/>
      <c r="B359" s="380"/>
      <c r="C359" s="391"/>
      <c r="D359" s="385"/>
      <c r="F359" s="390"/>
      <c r="H359" s="390"/>
      <c r="I359" s="390"/>
      <c r="J359" s="390"/>
    </row>
    <row r="360" spans="1:10" s="387" customFormat="1" x14ac:dyDescent="0.25">
      <c r="A360" s="392"/>
      <c r="B360" s="380"/>
      <c r="C360" s="391"/>
      <c r="D360" s="385"/>
      <c r="F360" s="390"/>
      <c r="H360" s="390"/>
      <c r="I360" s="390"/>
      <c r="J360" s="390"/>
    </row>
    <row r="361" spans="1:10" s="387" customFormat="1" x14ac:dyDescent="0.25">
      <c r="A361" s="392"/>
      <c r="B361" s="380"/>
      <c r="C361" s="391"/>
      <c r="D361" s="385"/>
      <c r="F361" s="390"/>
      <c r="H361" s="390"/>
      <c r="I361" s="390"/>
      <c r="J361" s="390"/>
    </row>
    <row r="362" spans="1:10" s="387" customFormat="1" x14ac:dyDescent="0.25">
      <c r="A362" s="392"/>
      <c r="B362" s="380"/>
      <c r="C362" s="391"/>
      <c r="D362" s="385"/>
      <c r="F362" s="390"/>
      <c r="H362" s="390"/>
      <c r="I362" s="390"/>
      <c r="J362" s="390"/>
    </row>
    <row r="363" spans="1:10" s="387" customFormat="1" x14ac:dyDescent="0.25">
      <c r="A363" s="392"/>
      <c r="B363" s="380"/>
      <c r="C363" s="391"/>
      <c r="D363" s="385"/>
      <c r="F363" s="390"/>
      <c r="H363" s="390"/>
      <c r="I363" s="390"/>
      <c r="J363" s="390"/>
    </row>
    <row r="364" spans="1:10" x14ac:dyDescent="0.25">
      <c r="A364" s="392"/>
      <c r="D364" s="385"/>
      <c r="H364" s="390"/>
      <c r="I364" s="390"/>
      <c r="J364" s="390"/>
    </row>
    <row r="365" spans="1:10" x14ac:dyDescent="0.25">
      <c r="A365" s="392"/>
      <c r="D365" s="385"/>
      <c r="H365" s="390"/>
      <c r="I365" s="390"/>
      <c r="J365" s="390"/>
    </row>
    <row r="366" spans="1:10" x14ac:dyDescent="0.25">
      <c r="A366" s="392"/>
      <c r="D366" s="385"/>
      <c r="H366" s="390"/>
      <c r="I366" s="390"/>
      <c r="J366" s="390"/>
    </row>
    <row r="367" spans="1:10" x14ac:dyDescent="0.25">
      <c r="A367" s="392"/>
      <c r="D367" s="385"/>
      <c r="H367" s="390"/>
      <c r="I367" s="390"/>
      <c r="J367" s="390"/>
    </row>
    <row r="368" spans="1:10" x14ac:dyDescent="0.25">
      <c r="A368" s="389"/>
      <c r="D368" s="385"/>
      <c r="H368" s="390"/>
      <c r="I368" s="390"/>
      <c r="J368" s="390"/>
    </row>
    <row r="369" spans="1:10" x14ac:dyDescent="0.25">
      <c r="A369" s="389"/>
      <c r="D369" s="385"/>
      <c r="H369" s="390"/>
      <c r="I369" s="390"/>
      <c r="J369" s="390"/>
    </row>
    <row r="370" spans="1:10" x14ac:dyDescent="0.25">
      <c r="A370" s="389"/>
      <c r="D370" s="385"/>
      <c r="H370" s="390"/>
      <c r="I370" s="390"/>
      <c r="J370" s="390"/>
    </row>
    <row r="371" spans="1:10" x14ac:dyDescent="0.25">
      <c r="A371" s="389"/>
      <c r="D371" s="385"/>
      <c r="H371" s="390"/>
      <c r="I371" s="390"/>
      <c r="J371" s="390"/>
    </row>
    <row r="372" spans="1:10" x14ac:dyDescent="0.25">
      <c r="A372" s="389"/>
      <c r="D372" s="385"/>
      <c r="H372" s="390"/>
      <c r="I372" s="390"/>
      <c r="J372" s="390"/>
    </row>
    <row r="373" spans="1:10" x14ac:dyDescent="0.25">
      <c r="A373" s="389"/>
      <c r="D373" s="385"/>
      <c r="H373" s="390"/>
      <c r="I373" s="390"/>
      <c r="J373" s="390"/>
    </row>
    <row r="374" spans="1:10" x14ac:dyDescent="0.25">
      <c r="A374" s="389"/>
      <c r="D374" s="385"/>
      <c r="F374" s="385"/>
      <c r="H374" s="390"/>
      <c r="I374" s="390"/>
      <c r="J374" s="390"/>
    </row>
    <row r="375" spans="1:10" x14ac:dyDescent="0.25">
      <c r="A375" s="389"/>
      <c r="D375" s="385"/>
      <c r="F375" s="385"/>
      <c r="H375" s="390"/>
      <c r="I375" s="390"/>
      <c r="J375" s="390"/>
    </row>
    <row r="376" spans="1:10" x14ac:dyDescent="0.25">
      <c r="A376" s="389"/>
      <c r="D376" s="385"/>
      <c r="F376" s="385"/>
      <c r="H376" s="390"/>
      <c r="I376" s="390"/>
      <c r="J376" s="390"/>
    </row>
    <row r="377" spans="1:10" x14ac:dyDescent="0.25">
      <c r="A377" s="389"/>
      <c r="D377" s="385"/>
      <c r="F377" s="385"/>
      <c r="H377" s="390"/>
      <c r="I377" s="390"/>
      <c r="J377" s="390"/>
    </row>
    <row r="378" spans="1:10" x14ac:dyDescent="0.25">
      <c r="A378" s="392"/>
      <c r="D378" s="385"/>
      <c r="H378" s="390"/>
      <c r="I378" s="390"/>
      <c r="J378" s="390"/>
    </row>
    <row r="379" spans="1:10" x14ac:dyDescent="0.25">
      <c r="A379" s="392"/>
      <c r="D379" s="385"/>
      <c r="H379" s="390"/>
      <c r="I379" s="390"/>
      <c r="J379" s="390"/>
    </row>
    <row r="380" spans="1:10" x14ac:dyDescent="0.25">
      <c r="A380" s="392"/>
      <c r="D380" s="385"/>
      <c r="H380" s="390"/>
      <c r="I380" s="390"/>
      <c r="J380" s="390"/>
    </row>
    <row r="381" spans="1:10" x14ac:dyDescent="0.25">
      <c r="A381" s="392"/>
      <c r="D381" s="385"/>
      <c r="H381" s="390"/>
      <c r="I381" s="390"/>
      <c r="J381" s="390"/>
    </row>
    <row r="382" spans="1:10" x14ac:dyDescent="0.25">
      <c r="A382" s="392"/>
      <c r="D382" s="385"/>
      <c r="H382" s="390"/>
      <c r="I382" s="390"/>
      <c r="J382" s="390"/>
    </row>
    <row r="383" spans="1:10" x14ac:dyDescent="0.25">
      <c r="A383" s="392"/>
      <c r="D383" s="385"/>
      <c r="H383" s="390"/>
      <c r="I383" s="390"/>
      <c r="J383" s="390"/>
    </row>
    <row r="384" spans="1:10" x14ac:dyDescent="0.25">
      <c r="A384" s="392"/>
      <c r="D384" s="385"/>
      <c r="H384" s="390"/>
      <c r="I384" s="390"/>
      <c r="J384" s="390"/>
    </row>
    <row r="385" spans="1:10" x14ac:dyDescent="0.25">
      <c r="A385" s="392"/>
      <c r="D385" s="385"/>
      <c r="H385" s="390"/>
      <c r="I385" s="390"/>
      <c r="J385" s="390"/>
    </row>
    <row r="386" spans="1:10" x14ac:dyDescent="0.25">
      <c r="A386" s="392"/>
      <c r="D386" s="385"/>
      <c r="H386" s="390"/>
      <c r="I386" s="390"/>
      <c r="J386" s="390"/>
    </row>
    <row r="387" spans="1:10" x14ac:dyDescent="0.25">
      <c r="A387" s="392"/>
      <c r="D387" s="385"/>
      <c r="H387" s="390"/>
      <c r="I387" s="390"/>
      <c r="J387" s="390"/>
    </row>
    <row r="388" spans="1:10" x14ac:dyDescent="0.25">
      <c r="A388" s="389"/>
      <c r="H388" s="390"/>
      <c r="I388" s="390"/>
      <c r="J388" s="390"/>
    </row>
    <row r="389" spans="1:10" x14ac:dyDescent="0.25">
      <c r="A389" s="389"/>
      <c r="H389" s="390"/>
      <c r="I389" s="390"/>
      <c r="J389" s="390"/>
    </row>
    <row r="390" spans="1:10" x14ac:dyDescent="0.25">
      <c r="A390" s="389"/>
      <c r="H390" s="390"/>
      <c r="I390" s="390"/>
      <c r="J390" s="390"/>
    </row>
    <row r="391" spans="1:10" x14ac:dyDescent="0.25">
      <c r="A391" s="389"/>
      <c r="H391" s="390"/>
      <c r="I391" s="390"/>
      <c r="J391" s="390"/>
    </row>
    <row r="392" spans="1:10" x14ac:dyDescent="0.25">
      <c r="A392" s="389"/>
      <c r="H392" s="390"/>
      <c r="I392" s="390"/>
      <c r="J392" s="390"/>
    </row>
    <row r="393" spans="1:10" x14ac:dyDescent="0.25">
      <c r="A393" s="389"/>
      <c r="H393" s="390"/>
      <c r="I393" s="390"/>
      <c r="J393" s="390"/>
    </row>
    <row r="394" spans="1:10" x14ac:dyDescent="0.25">
      <c r="A394" s="389"/>
      <c r="H394" s="390"/>
      <c r="I394" s="390"/>
      <c r="J394" s="390"/>
    </row>
    <row r="395" spans="1:10" x14ac:dyDescent="0.25">
      <c r="A395" s="389"/>
      <c r="H395" s="390"/>
      <c r="I395" s="390"/>
      <c r="J395" s="390"/>
    </row>
    <row r="396" spans="1:10" x14ac:dyDescent="0.25">
      <c r="A396" s="389"/>
      <c r="D396" s="385"/>
      <c r="F396" s="385"/>
      <c r="H396" s="390"/>
      <c r="I396" s="390"/>
      <c r="J396" s="390"/>
    </row>
    <row r="397" spans="1:10" x14ac:dyDescent="0.25">
      <c r="A397" s="389"/>
      <c r="D397" s="385"/>
      <c r="F397" s="385"/>
      <c r="H397" s="390"/>
      <c r="I397" s="390"/>
      <c r="J397" s="390"/>
    </row>
    <row r="398" spans="1:10" x14ac:dyDescent="0.25">
      <c r="A398" s="389"/>
      <c r="D398" s="385"/>
      <c r="F398" s="385"/>
      <c r="H398" s="390"/>
      <c r="I398" s="390"/>
      <c r="J398" s="390"/>
    </row>
    <row r="399" spans="1:10" x14ac:dyDescent="0.25">
      <c r="A399" s="389"/>
      <c r="D399" s="385"/>
      <c r="F399" s="385"/>
      <c r="H399" s="390"/>
      <c r="I399" s="390"/>
      <c r="J399" s="390"/>
    </row>
    <row r="400" spans="1:10" x14ac:dyDescent="0.25">
      <c r="A400" s="389"/>
      <c r="D400" s="385"/>
      <c r="F400" s="385"/>
      <c r="H400" s="390"/>
      <c r="I400" s="390"/>
      <c r="J400" s="390"/>
    </row>
    <row r="401" spans="1:10" x14ac:dyDescent="0.25">
      <c r="A401" s="389"/>
      <c r="D401" s="385"/>
      <c r="F401" s="385"/>
      <c r="H401" s="390"/>
      <c r="I401" s="390"/>
      <c r="J401" s="390"/>
    </row>
    <row r="402" spans="1:10" x14ac:dyDescent="0.25">
      <c r="A402" s="389"/>
      <c r="D402" s="385"/>
      <c r="F402" s="385"/>
      <c r="H402" s="390"/>
      <c r="I402" s="390"/>
      <c r="J402" s="390"/>
    </row>
    <row r="403" spans="1:10" x14ac:dyDescent="0.25">
      <c r="A403" s="389"/>
      <c r="D403" s="385"/>
      <c r="F403" s="385"/>
      <c r="H403" s="390"/>
      <c r="I403" s="390"/>
      <c r="J403" s="390"/>
    </row>
    <row r="404" spans="1:10" x14ac:dyDescent="0.25">
      <c r="A404" s="389"/>
      <c r="D404" s="385"/>
      <c r="F404" s="385"/>
      <c r="H404" s="390"/>
      <c r="I404" s="390"/>
      <c r="J404" s="390"/>
    </row>
    <row r="405" spans="1:10" x14ac:dyDescent="0.25">
      <c r="A405" s="389"/>
      <c r="D405" s="385"/>
      <c r="F405" s="385"/>
      <c r="H405" s="390"/>
      <c r="I405" s="390"/>
      <c r="J405" s="390"/>
    </row>
    <row r="406" spans="1:10" x14ac:dyDescent="0.25">
      <c r="A406" s="389"/>
      <c r="D406" s="385"/>
      <c r="F406" s="385"/>
      <c r="H406" s="390"/>
      <c r="I406" s="390"/>
      <c r="J406" s="390"/>
    </row>
    <row r="407" spans="1:10" x14ac:dyDescent="0.25">
      <c r="A407" s="389"/>
      <c r="D407" s="385"/>
      <c r="F407" s="385"/>
      <c r="H407" s="390"/>
      <c r="I407" s="390"/>
      <c r="J407" s="390"/>
    </row>
    <row r="408" spans="1:10" x14ac:dyDescent="0.25">
      <c r="A408" s="389"/>
      <c r="D408" s="385"/>
      <c r="F408" s="385"/>
      <c r="H408" s="390"/>
      <c r="I408" s="390"/>
      <c r="J408" s="390"/>
    </row>
    <row r="409" spans="1:10" x14ac:dyDescent="0.25">
      <c r="A409" s="389"/>
      <c r="D409" s="385"/>
      <c r="F409" s="385"/>
      <c r="H409" s="390"/>
      <c r="I409" s="390"/>
      <c r="J409" s="390"/>
    </row>
    <row r="410" spans="1:10" x14ac:dyDescent="0.25">
      <c r="A410" s="389"/>
      <c r="D410" s="385"/>
      <c r="F410" s="385"/>
      <c r="H410" s="390"/>
      <c r="I410" s="390"/>
      <c r="J410" s="390"/>
    </row>
    <row r="411" spans="1:10" x14ac:dyDescent="0.25">
      <c r="A411" s="389"/>
      <c r="D411" s="385"/>
      <c r="F411" s="385"/>
      <c r="H411" s="390"/>
      <c r="I411" s="390"/>
      <c r="J411" s="390"/>
    </row>
    <row r="412" spans="1:10" x14ac:dyDescent="0.25">
      <c r="A412" s="389"/>
      <c r="D412" s="385"/>
      <c r="F412" s="385"/>
      <c r="H412" s="390"/>
      <c r="I412" s="390"/>
      <c r="J412" s="390"/>
    </row>
    <row r="413" spans="1:10" x14ac:dyDescent="0.25">
      <c r="A413" s="389"/>
      <c r="D413" s="385"/>
      <c r="F413" s="385"/>
      <c r="H413" s="390"/>
      <c r="I413" s="390"/>
      <c r="J413" s="390"/>
    </row>
    <row r="414" spans="1:10" x14ac:dyDescent="0.25">
      <c r="A414" s="389"/>
      <c r="D414" s="385"/>
      <c r="F414" s="385"/>
      <c r="H414" s="390"/>
      <c r="I414" s="390"/>
      <c r="J414" s="390"/>
    </row>
    <row r="415" spans="1:10" x14ac:dyDescent="0.25">
      <c r="A415" s="389"/>
      <c r="D415" s="385"/>
      <c r="F415" s="385"/>
      <c r="H415" s="390"/>
      <c r="I415" s="390"/>
      <c r="J415" s="390"/>
    </row>
    <row r="416" spans="1:10" x14ac:dyDescent="0.25">
      <c r="A416" s="389"/>
      <c r="D416" s="385"/>
      <c r="F416" s="385"/>
      <c r="H416" s="390"/>
      <c r="I416" s="390"/>
      <c r="J416" s="390"/>
    </row>
    <row r="417" spans="1:10" x14ac:dyDescent="0.25">
      <c r="A417" s="389"/>
      <c r="D417" s="385"/>
      <c r="F417" s="385"/>
      <c r="H417" s="390"/>
      <c r="I417" s="390"/>
      <c r="J417" s="390"/>
    </row>
    <row r="418" spans="1:10" x14ac:dyDescent="0.25">
      <c r="A418" s="389"/>
      <c r="D418" s="385"/>
      <c r="F418" s="385"/>
      <c r="H418" s="390"/>
      <c r="I418" s="390"/>
      <c r="J418" s="390"/>
    </row>
    <row r="419" spans="1:10" x14ac:dyDescent="0.25">
      <c r="A419" s="389"/>
      <c r="D419" s="385"/>
      <c r="F419" s="385"/>
      <c r="H419" s="390"/>
      <c r="I419" s="390"/>
      <c r="J419" s="390"/>
    </row>
    <row r="420" spans="1:10" x14ac:dyDescent="0.25">
      <c r="A420" s="389"/>
      <c r="D420" s="385"/>
      <c r="F420" s="385"/>
      <c r="H420" s="390"/>
      <c r="I420" s="390"/>
      <c r="J420" s="390"/>
    </row>
    <row r="421" spans="1:10" x14ac:dyDescent="0.25">
      <c r="A421" s="389"/>
      <c r="D421" s="385"/>
      <c r="F421" s="385"/>
      <c r="H421" s="390"/>
      <c r="I421" s="390"/>
      <c r="J421" s="390"/>
    </row>
    <row r="422" spans="1:10" x14ac:dyDescent="0.25">
      <c r="A422" s="389"/>
      <c r="D422" s="385"/>
      <c r="F422" s="385"/>
      <c r="H422" s="390"/>
      <c r="I422" s="390"/>
      <c r="J422" s="390"/>
    </row>
    <row r="423" spans="1:10" x14ac:dyDescent="0.25">
      <c r="A423" s="389"/>
      <c r="D423" s="385"/>
      <c r="F423" s="385"/>
      <c r="H423" s="390"/>
      <c r="I423" s="390"/>
      <c r="J423" s="390"/>
    </row>
    <row r="424" spans="1:10" x14ac:dyDescent="0.25">
      <c r="A424" s="389"/>
      <c r="D424" s="385"/>
      <c r="F424" s="385"/>
      <c r="H424" s="390"/>
      <c r="I424" s="390"/>
      <c r="J424" s="390"/>
    </row>
    <row r="425" spans="1:10" x14ac:dyDescent="0.25">
      <c r="A425" s="389"/>
      <c r="D425" s="385"/>
      <c r="F425" s="385"/>
      <c r="H425" s="390"/>
      <c r="I425" s="390"/>
      <c r="J425" s="390"/>
    </row>
    <row r="426" spans="1:10" x14ac:dyDescent="0.25">
      <c r="A426" s="389"/>
      <c r="D426" s="385"/>
      <c r="F426" s="385"/>
      <c r="H426" s="390"/>
      <c r="I426" s="390"/>
      <c r="J426" s="390"/>
    </row>
    <row r="427" spans="1:10" x14ac:dyDescent="0.25">
      <c r="A427" s="389"/>
      <c r="D427" s="385"/>
      <c r="F427" s="385"/>
      <c r="H427" s="390"/>
      <c r="I427" s="390"/>
      <c r="J427" s="390"/>
    </row>
    <row r="428" spans="1:10" x14ac:dyDescent="0.25">
      <c r="A428" s="389"/>
      <c r="D428" s="385"/>
      <c r="F428" s="385"/>
      <c r="H428" s="390"/>
      <c r="I428" s="390"/>
      <c r="J428" s="390"/>
    </row>
    <row r="429" spans="1:10" x14ac:dyDescent="0.25">
      <c r="A429" s="389"/>
      <c r="D429" s="385"/>
      <c r="F429" s="385"/>
      <c r="H429" s="390"/>
      <c r="I429" s="390"/>
      <c r="J429" s="390"/>
    </row>
    <row r="430" spans="1:10" x14ac:dyDescent="0.25">
      <c r="A430" s="389"/>
      <c r="D430" s="385"/>
      <c r="F430" s="385"/>
      <c r="H430" s="390"/>
      <c r="I430" s="390"/>
      <c r="J430" s="390"/>
    </row>
    <row r="431" spans="1:10" x14ac:dyDescent="0.25">
      <c r="A431" s="389"/>
      <c r="D431" s="385"/>
      <c r="F431" s="385"/>
      <c r="H431" s="390"/>
      <c r="I431" s="390"/>
      <c r="J431" s="390"/>
    </row>
    <row r="432" spans="1:10" x14ac:dyDescent="0.25">
      <c r="A432" s="389"/>
      <c r="D432" s="385"/>
      <c r="F432" s="385"/>
      <c r="H432" s="390"/>
      <c r="I432" s="390"/>
      <c r="J432" s="390"/>
    </row>
    <row r="433" spans="1:10" x14ac:dyDescent="0.25">
      <c r="A433" s="389"/>
      <c r="D433" s="385"/>
      <c r="F433" s="385"/>
      <c r="H433" s="390"/>
      <c r="I433" s="390"/>
      <c r="J433" s="390"/>
    </row>
    <row r="434" spans="1:10" x14ac:dyDescent="0.25">
      <c r="A434" s="389"/>
      <c r="D434" s="385"/>
      <c r="F434" s="385"/>
      <c r="H434" s="390"/>
      <c r="I434" s="390"/>
      <c r="J434" s="390"/>
    </row>
    <row r="435" spans="1:10" x14ac:dyDescent="0.25">
      <c r="A435" s="389"/>
      <c r="D435" s="385"/>
      <c r="F435" s="385"/>
      <c r="H435" s="390"/>
      <c r="I435" s="390"/>
      <c r="J435" s="390"/>
    </row>
    <row r="436" spans="1:10" x14ac:dyDescent="0.25">
      <c r="A436" s="389"/>
      <c r="D436" s="385"/>
      <c r="F436" s="385"/>
      <c r="H436" s="390"/>
      <c r="I436" s="390"/>
      <c r="J436" s="390"/>
    </row>
    <row r="437" spans="1:10" x14ac:dyDescent="0.25">
      <c r="A437" s="389"/>
      <c r="D437" s="385"/>
      <c r="F437" s="385"/>
      <c r="H437" s="390"/>
      <c r="I437" s="390"/>
      <c r="J437" s="390"/>
    </row>
    <row r="438" spans="1:10" x14ac:dyDescent="0.25">
      <c r="A438" s="389"/>
      <c r="D438" s="385"/>
      <c r="F438" s="385"/>
      <c r="H438" s="390"/>
      <c r="I438" s="390"/>
      <c r="J438" s="390"/>
    </row>
    <row r="439" spans="1:10" x14ac:dyDescent="0.25">
      <c r="A439" s="389"/>
      <c r="D439" s="385"/>
      <c r="F439" s="385"/>
      <c r="H439" s="390"/>
      <c r="I439" s="390"/>
      <c r="J439" s="390"/>
    </row>
    <row r="440" spans="1:10" x14ac:dyDescent="0.25">
      <c r="A440" s="389"/>
      <c r="D440" s="385"/>
      <c r="F440" s="385"/>
      <c r="H440" s="390"/>
      <c r="I440" s="390"/>
      <c r="J440" s="390"/>
    </row>
    <row r="441" spans="1:10" x14ac:dyDescent="0.25">
      <c r="A441" s="389"/>
      <c r="D441" s="385"/>
      <c r="F441" s="385"/>
      <c r="H441" s="390"/>
      <c r="I441" s="390"/>
      <c r="J441" s="390"/>
    </row>
    <row r="442" spans="1:10" x14ac:dyDescent="0.25">
      <c r="A442" s="389"/>
      <c r="D442" s="385"/>
      <c r="F442" s="385"/>
      <c r="H442" s="390"/>
      <c r="I442" s="390"/>
      <c r="J442" s="390"/>
    </row>
    <row r="443" spans="1:10" x14ac:dyDescent="0.25">
      <c r="A443" s="389"/>
      <c r="D443" s="385"/>
      <c r="F443" s="385"/>
      <c r="H443" s="390"/>
      <c r="I443" s="390"/>
      <c r="J443" s="390"/>
    </row>
    <row r="444" spans="1:10" x14ac:dyDescent="0.25">
      <c r="A444" s="389"/>
      <c r="D444" s="385"/>
      <c r="F444" s="385"/>
      <c r="H444" s="390"/>
      <c r="I444" s="390"/>
      <c r="J444" s="390"/>
    </row>
    <row r="445" spans="1:10" x14ac:dyDescent="0.25">
      <c r="A445" s="389"/>
      <c r="D445" s="385"/>
      <c r="F445" s="385"/>
      <c r="H445" s="390"/>
      <c r="I445" s="390"/>
      <c r="J445" s="390"/>
    </row>
    <row r="446" spans="1:10" x14ac:dyDescent="0.25">
      <c r="A446" s="389"/>
      <c r="I446" s="390"/>
    </row>
    <row r="447" spans="1:10" x14ac:dyDescent="0.25">
      <c r="A447" s="389"/>
    </row>
    <row r="448" spans="1:10" x14ac:dyDescent="0.25">
      <c r="A448" s="389"/>
    </row>
    <row r="449" spans="1:10" x14ac:dyDescent="0.25">
      <c r="A449" s="389"/>
    </row>
    <row r="450" spans="1:10" x14ac:dyDescent="0.25">
      <c r="A450" s="389"/>
    </row>
    <row r="451" spans="1:10" x14ac:dyDescent="0.25">
      <c r="A451" s="389"/>
      <c r="J451" s="390"/>
    </row>
    <row r="452" spans="1:10" x14ac:dyDescent="0.25">
      <c r="A452" s="389"/>
    </row>
    <row r="453" spans="1:10" x14ac:dyDescent="0.25">
      <c r="A453" s="389"/>
    </row>
    <row r="454" spans="1:10" x14ac:dyDescent="0.25">
      <c r="A454" s="389"/>
    </row>
    <row r="455" spans="1:10" x14ac:dyDescent="0.25">
      <c r="A455" s="389"/>
    </row>
    <row r="456" spans="1:10" x14ac:dyDescent="0.25">
      <c r="A456" s="389"/>
    </row>
    <row r="457" spans="1:10" x14ac:dyDescent="0.25">
      <c r="A457" s="389"/>
    </row>
    <row r="458" spans="1:10" x14ac:dyDescent="0.25">
      <c r="A458" s="389"/>
      <c r="H458" s="390"/>
      <c r="I458" s="390"/>
      <c r="J458" s="390"/>
    </row>
    <row r="459" spans="1:10" x14ac:dyDescent="0.25">
      <c r="A459" s="389"/>
      <c r="H459" s="390"/>
      <c r="I459" s="390"/>
      <c r="J459" s="390"/>
    </row>
    <row r="460" spans="1:10" x14ac:dyDescent="0.25">
      <c r="A460" s="389"/>
      <c r="H460" s="390"/>
      <c r="I460" s="390"/>
      <c r="J460" s="390"/>
    </row>
    <row r="461" spans="1:10" x14ac:dyDescent="0.25">
      <c r="A461" s="389"/>
      <c r="H461" s="390"/>
      <c r="I461" s="390"/>
      <c r="J461" s="390"/>
    </row>
    <row r="462" spans="1:10" x14ac:dyDescent="0.25">
      <c r="A462" s="389"/>
      <c r="H462" s="390"/>
      <c r="I462" s="390"/>
      <c r="J462" s="390"/>
    </row>
    <row r="463" spans="1:10" x14ac:dyDescent="0.25">
      <c r="A463" s="389"/>
      <c r="H463" s="390"/>
      <c r="I463" s="390"/>
      <c r="J463" s="390"/>
    </row>
    <row r="464" spans="1:10" x14ac:dyDescent="0.25">
      <c r="A464" s="389"/>
      <c r="H464" s="390"/>
      <c r="I464" s="390"/>
      <c r="J464" s="390"/>
    </row>
    <row r="465" spans="1:10" ht="31.5" customHeight="1" x14ac:dyDescent="0.25">
      <c r="A465" s="389"/>
      <c r="H465" s="390"/>
      <c r="I465" s="390"/>
      <c r="J465" s="390"/>
    </row>
    <row r="466" spans="1:10" x14ac:dyDescent="0.25">
      <c r="A466" s="389"/>
      <c r="H466" s="390"/>
      <c r="I466" s="390"/>
      <c r="J466" s="390"/>
    </row>
    <row r="467" spans="1:10" x14ac:dyDescent="0.25">
      <c r="A467" s="389"/>
      <c r="H467" s="390"/>
      <c r="I467" s="390"/>
      <c r="J467" s="390"/>
    </row>
    <row r="468" spans="1:10" x14ac:dyDescent="0.25">
      <c r="A468" s="389"/>
      <c r="H468" s="390"/>
      <c r="I468" s="390"/>
      <c r="J468" s="390"/>
    </row>
    <row r="469" spans="1:10" x14ac:dyDescent="0.25">
      <c r="A469" s="389"/>
      <c r="H469" s="390"/>
      <c r="I469" s="390"/>
      <c r="J469" s="390"/>
    </row>
    <row r="470" spans="1:10" x14ac:dyDescent="0.25">
      <c r="A470" s="389"/>
      <c r="H470" s="390"/>
      <c r="I470" s="390"/>
      <c r="J470" s="390"/>
    </row>
    <row r="471" spans="1:10" x14ac:dyDescent="0.25">
      <c r="A471" s="389"/>
      <c r="H471" s="390"/>
      <c r="I471" s="390"/>
      <c r="J471" s="390"/>
    </row>
    <row r="472" spans="1:10" x14ac:dyDescent="0.25">
      <c r="A472" s="389"/>
      <c r="H472" s="390"/>
      <c r="I472" s="390"/>
      <c r="J472" s="390"/>
    </row>
    <row r="473" spans="1:10" x14ac:dyDescent="0.25">
      <c r="A473" s="389"/>
      <c r="H473" s="390"/>
      <c r="I473" s="390"/>
      <c r="J473" s="390"/>
    </row>
    <row r="474" spans="1:10" s="421" customFormat="1" x14ac:dyDescent="0.25">
      <c r="A474" s="417"/>
      <c r="B474" s="418"/>
      <c r="C474" s="418"/>
      <c r="D474" s="419"/>
      <c r="E474" s="387"/>
      <c r="F474" s="420"/>
      <c r="G474" s="387"/>
      <c r="H474" s="420"/>
      <c r="I474" s="420"/>
      <c r="J474" s="420"/>
    </row>
    <row r="475" spans="1:10" x14ac:dyDescent="0.25">
      <c r="H475" s="390"/>
      <c r="I475" s="390"/>
      <c r="J475" s="390"/>
    </row>
    <row r="476" spans="1:10" x14ac:dyDescent="0.25">
      <c r="H476" s="390"/>
      <c r="I476" s="390"/>
      <c r="J476" s="390"/>
    </row>
    <row r="477" spans="1:10" x14ac:dyDescent="0.25">
      <c r="H477" s="390"/>
      <c r="I477" s="390"/>
      <c r="J477" s="390"/>
    </row>
    <row r="478" spans="1:10" x14ac:dyDescent="0.25">
      <c r="H478" s="390"/>
      <c r="I478" s="390"/>
      <c r="J478" s="390"/>
    </row>
    <row r="479" spans="1:10" x14ac:dyDescent="0.25">
      <c r="H479" s="390"/>
      <c r="I479" s="390"/>
      <c r="J479" s="390"/>
    </row>
    <row r="480" spans="1:10" x14ac:dyDescent="0.25">
      <c r="H480" s="390"/>
      <c r="I480" s="390"/>
      <c r="J480" s="390"/>
    </row>
    <row r="481" spans="8:10" x14ac:dyDescent="0.25">
      <c r="H481" s="390"/>
      <c r="I481" s="390"/>
      <c r="J481" s="390"/>
    </row>
    <row r="482" spans="8:10" x14ac:dyDescent="0.25">
      <c r="H482" s="390"/>
      <c r="I482" s="390"/>
      <c r="J482" s="390"/>
    </row>
    <row r="483" spans="8:10" x14ac:dyDescent="0.25">
      <c r="H483" s="390"/>
      <c r="I483" s="390"/>
      <c r="J483" s="390"/>
    </row>
    <row r="484" spans="8:10" x14ac:dyDescent="0.25">
      <c r="H484" s="390"/>
      <c r="I484" s="390"/>
      <c r="J484" s="390"/>
    </row>
    <row r="485" spans="8:10" x14ac:dyDescent="0.25">
      <c r="H485" s="390"/>
      <c r="I485" s="390"/>
      <c r="J485" s="390"/>
    </row>
    <row r="486" spans="8:10" x14ac:dyDescent="0.25">
      <c r="H486" s="390"/>
      <c r="I486" s="390"/>
      <c r="J486" s="390"/>
    </row>
    <row r="487" spans="8:10" x14ac:dyDescent="0.25">
      <c r="H487" s="390"/>
      <c r="I487" s="390"/>
      <c r="J487" s="390"/>
    </row>
    <row r="488" spans="8:10" x14ac:dyDescent="0.25">
      <c r="H488" s="390"/>
      <c r="I488" s="390"/>
      <c r="J488" s="390"/>
    </row>
    <row r="489" spans="8:10" x14ac:dyDescent="0.25">
      <c r="H489" s="390"/>
      <c r="I489" s="390"/>
      <c r="J489" s="390"/>
    </row>
    <row r="490" spans="8:10" x14ac:dyDescent="0.25">
      <c r="H490" s="390"/>
      <c r="I490" s="390"/>
      <c r="J490" s="390"/>
    </row>
    <row r="491" spans="8:10" x14ac:dyDescent="0.25">
      <c r="H491" s="390"/>
      <c r="I491" s="390"/>
      <c r="J491" s="390"/>
    </row>
    <row r="492" spans="8:10" x14ac:dyDescent="0.25">
      <c r="H492" s="390"/>
      <c r="I492" s="390"/>
      <c r="J492" s="390"/>
    </row>
    <row r="493" spans="8:10" x14ac:dyDescent="0.25">
      <c r="H493" s="390"/>
      <c r="I493" s="390"/>
      <c r="J493" s="390"/>
    </row>
    <row r="494" spans="8:10" x14ac:dyDescent="0.25">
      <c r="H494" s="390"/>
      <c r="I494" s="390"/>
      <c r="J494" s="390"/>
    </row>
    <row r="495" spans="8:10" x14ac:dyDescent="0.25">
      <c r="H495" s="390"/>
      <c r="I495" s="390"/>
      <c r="J495" s="390"/>
    </row>
    <row r="496" spans="8:10" x14ac:dyDescent="0.25">
      <c r="H496" s="390"/>
      <c r="I496" s="390"/>
      <c r="J496" s="390"/>
    </row>
    <row r="497" spans="8:10" x14ac:dyDescent="0.25">
      <c r="H497" s="390"/>
      <c r="I497" s="390"/>
      <c r="J497" s="390"/>
    </row>
    <row r="498" spans="8:10" x14ac:dyDescent="0.25">
      <c r="H498" s="390"/>
      <c r="I498" s="390"/>
      <c r="J498" s="390"/>
    </row>
    <row r="499" spans="8:10" x14ac:dyDescent="0.25">
      <c r="H499" s="390"/>
      <c r="I499" s="390"/>
      <c r="J499" s="390"/>
    </row>
    <row r="500" spans="8:10" x14ac:dyDescent="0.25">
      <c r="H500" s="390"/>
      <c r="I500" s="390"/>
      <c r="J500" s="390"/>
    </row>
    <row r="501" spans="8:10" x14ac:dyDescent="0.25">
      <c r="H501" s="390"/>
      <c r="I501" s="390"/>
      <c r="J501" s="390"/>
    </row>
    <row r="502" spans="8:10" x14ac:dyDescent="0.25">
      <c r="H502" s="390"/>
      <c r="I502" s="390"/>
      <c r="J502" s="390"/>
    </row>
    <row r="503" spans="8:10" x14ac:dyDescent="0.25">
      <c r="H503" s="390"/>
      <c r="I503" s="390"/>
      <c r="J503" s="390"/>
    </row>
    <row r="504" spans="8:10" x14ac:dyDescent="0.25">
      <c r="H504" s="390"/>
      <c r="I504" s="390"/>
      <c r="J504" s="390"/>
    </row>
    <row r="505" spans="8:10" x14ac:dyDescent="0.25">
      <c r="H505" s="390"/>
      <c r="I505" s="390"/>
      <c r="J505" s="390"/>
    </row>
    <row r="506" spans="8:10" x14ac:dyDescent="0.25">
      <c r="H506" s="390"/>
      <c r="I506" s="390"/>
      <c r="J506" s="390"/>
    </row>
    <row r="507" spans="8:10" x14ac:dyDescent="0.25">
      <c r="H507" s="390"/>
      <c r="I507" s="390"/>
      <c r="J507" s="390"/>
    </row>
    <row r="508" spans="8:10" x14ac:dyDescent="0.25">
      <c r="H508" s="390"/>
      <c r="I508" s="390"/>
      <c r="J508" s="390"/>
    </row>
    <row r="509" spans="8:10" x14ac:dyDescent="0.25">
      <c r="H509" s="390"/>
      <c r="I509" s="390"/>
      <c r="J509" s="390"/>
    </row>
    <row r="510" spans="8:10" x14ac:dyDescent="0.25">
      <c r="H510" s="390"/>
      <c r="I510" s="390"/>
      <c r="J510" s="390"/>
    </row>
    <row r="511" spans="8:10" x14ac:dyDescent="0.25">
      <c r="H511" s="390"/>
      <c r="I511" s="390"/>
      <c r="J511" s="390"/>
    </row>
    <row r="512" spans="8:10" x14ac:dyDescent="0.25">
      <c r="H512" s="390"/>
      <c r="I512" s="390"/>
      <c r="J512" s="390"/>
    </row>
    <row r="513" spans="8:10" x14ac:dyDescent="0.25">
      <c r="H513" s="390"/>
      <c r="I513" s="390"/>
      <c r="J513" s="390"/>
    </row>
    <row r="514" spans="8:10" x14ac:dyDescent="0.25">
      <c r="H514" s="390"/>
      <c r="I514" s="390"/>
      <c r="J514" s="390"/>
    </row>
    <row r="515" spans="8:10" x14ac:dyDescent="0.25">
      <c r="H515" s="390"/>
      <c r="I515" s="390"/>
      <c r="J515" s="390"/>
    </row>
    <row r="516" spans="8:10" x14ac:dyDescent="0.25">
      <c r="H516" s="390"/>
      <c r="I516" s="390"/>
      <c r="J516" s="390"/>
    </row>
    <row r="517" spans="8:10" x14ac:dyDescent="0.25">
      <c r="H517" s="390"/>
      <c r="I517" s="390"/>
      <c r="J517" s="390"/>
    </row>
    <row r="518" spans="8:10" x14ac:dyDescent="0.25">
      <c r="H518" s="390"/>
      <c r="I518" s="390"/>
      <c r="J518" s="390"/>
    </row>
    <row r="519" spans="8:10" x14ac:dyDescent="0.25">
      <c r="H519" s="390"/>
      <c r="I519" s="390"/>
      <c r="J519" s="390"/>
    </row>
    <row r="520" spans="8:10" x14ac:dyDescent="0.25">
      <c r="H520" s="390"/>
      <c r="I520" s="390"/>
      <c r="J520" s="390"/>
    </row>
    <row r="521" spans="8:10" x14ac:dyDescent="0.25">
      <c r="H521" s="390"/>
      <c r="I521" s="390"/>
      <c r="J521" s="390"/>
    </row>
    <row r="522" spans="8:10" x14ac:dyDescent="0.25">
      <c r="H522" s="390"/>
      <c r="I522" s="390"/>
      <c r="J522" s="390"/>
    </row>
    <row r="523" spans="8:10" x14ac:dyDescent="0.25">
      <c r="H523" s="390"/>
      <c r="I523" s="390"/>
      <c r="J523" s="390"/>
    </row>
    <row r="524" spans="8:10" x14ac:dyDescent="0.25">
      <c r="H524" s="390"/>
      <c r="I524" s="390"/>
      <c r="J524" s="390"/>
    </row>
    <row r="525" spans="8:10" x14ac:dyDescent="0.25">
      <c r="H525" s="390"/>
      <c r="I525" s="390"/>
      <c r="J525" s="390"/>
    </row>
    <row r="526" spans="8:10" x14ac:dyDescent="0.25">
      <c r="H526" s="390"/>
      <c r="I526" s="390"/>
      <c r="J526" s="390"/>
    </row>
    <row r="527" spans="8:10" x14ac:dyDescent="0.25">
      <c r="H527" s="390"/>
      <c r="I527" s="390"/>
      <c r="J527" s="390"/>
    </row>
    <row r="528" spans="8:10" x14ac:dyDescent="0.25">
      <c r="H528" s="390"/>
      <c r="I528" s="390"/>
      <c r="J528" s="390"/>
    </row>
    <row r="529" spans="8:10" x14ac:dyDescent="0.25">
      <c r="H529" s="390"/>
      <c r="I529" s="390"/>
      <c r="J529" s="390"/>
    </row>
    <row r="530" spans="8:10" x14ac:dyDescent="0.25">
      <c r="H530" s="390"/>
      <c r="I530" s="390"/>
      <c r="J530" s="390"/>
    </row>
    <row r="531" spans="8:10" x14ac:dyDescent="0.25">
      <c r="H531" s="390"/>
      <c r="I531" s="390"/>
      <c r="J531" s="390"/>
    </row>
    <row r="532" spans="8:10" x14ac:dyDescent="0.25">
      <c r="H532" s="390"/>
      <c r="I532" s="390"/>
      <c r="J532" s="390"/>
    </row>
    <row r="533" spans="8:10" x14ac:dyDescent="0.25">
      <c r="H533" s="390"/>
      <c r="I533" s="390"/>
      <c r="J533" s="390"/>
    </row>
    <row r="534" spans="8:10" x14ac:dyDescent="0.25">
      <c r="H534" s="390"/>
      <c r="I534" s="390"/>
      <c r="J534" s="390"/>
    </row>
    <row r="535" spans="8:10" x14ac:dyDescent="0.25">
      <c r="H535" s="390"/>
      <c r="I535" s="390"/>
      <c r="J535" s="390"/>
    </row>
    <row r="536" spans="8:10" x14ac:dyDescent="0.25">
      <c r="H536" s="390"/>
      <c r="I536" s="390"/>
      <c r="J536" s="390"/>
    </row>
    <row r="537" spans="8:10" x14ac:dyDescent="0.25">
      <c r="H537" s="390"/>
      <c r="I537" s="390"/>
      <c r="J537" s="390"/>
    </row>
    <row r="538" spans="8:10" x14ac:dyDescent="0.25">
      <c r="H538" s="390"/>
      <c r="I538" s="390"/>
      <c r="J538" s="390"/>
    </row>
    <row r="539" spans="8:10" x14ac:dyDescent="0.25">
      <c r="H539" s="390"/>
      <c r="I539" s="390"/>
      <c r="J539" s="390"/>
    </row>
    <row r="540" spans="8:10" x14ac:dyDescent="0.25">
      <c r="H540" s="390"/>
      <c r="I540" s="390"/>
      <c r="J540" s="390"/>
    </row>
    <row r="541" spans="8:10" x14ac:dyDescent="0.25">
      <c r="H541" s="390"/>
      <c r="I541" s="390"/>
      <c r="J541" s="390"/>
    </row>
    <row r="542" spans="8:10" x14ac:dyDescent="0.25">
      <c r="H542" s="390"/>
      <c r="I542" s="390"/>
      <c r="J542" s="390"/>
    </row>
    <row r="543" spans="8:10" x14ac:dyDescent="0.25">
      <c r="H543" s="390"/>
      <c r="I543" s="390"/>
      <c r="J543" s="390"/>
    </row>
    <row r="544" spans="8:10" x14ac:dyDescent="0.25">
      <c r="H544" s="390"/>
      <c r="I544" s="390"/>
      <c r="J544" s="390"/>
    </row>
    <row r="545" spans="8:10" x14ac:dyDescent="0.25">
      <c r="H545" s="390"/>
      <c r="I545" s="390"/>
      <c r="J545" s="390"/>
    </row>
    <row r="546" spans="8:10" x14ac:dyDescent="0.25">
      <c r="H546" s="390"/>
      <c r="I546" s="390"/>
      <c r="J546" s="390"/>
    </row>
    <row r="547" spans="8:10" x14ac:dyDescent="0.25">
      <c r="H547" s="390"/>
      <c r="I547" s="390"/>
      <c r="J547" s="390"/>
    </row>
    <row r="548" spans="8:10" x14ac:dyDescent="0.25">
      <c r="H548" s="390"/>
      <c r="I548" s="390"/>
      <c r="J548" s="390"/>
    </row>
    <row r="549" spans="8:10" x14ac:dyDescent="0.25">
      <c r="H549" s="390"/>
      <c r="I549" s="390"/>
      <c r="J549" s="390"/>
    </row>
    <row r="550" spans="8:10" x14ac:dyDescent="0.25">
      <c r="H550" s="390"/>
      <c r="I550" s="390"/>
      <c r="J550" s="390"/>
    </row>
    <row r="551" spans="8:10" x14ac:dyDescent="0.25">
      <c r="H551" s="390"/>
      <c r="I551" s="390"/>
      <c r="J551" s="390"/>
    </row>
    <row r="552" spans="8:10" x14ac:dyDescent="0.25">
      <c r="H552" s="390"/>
      <c r="I552" s="390"/>
      <c r="J552" s="390"/>
    </row>
    <row r="553" spans="8:10" x14ac:dyDescent="0.25">
      <c r="H553" s="390"/>
      <c r="I553" s="390"/>
      <c r="J553" s="390"/>
    </row>
    <row r="554" spans="8:10" x14ac:dyDescent="0.25">
      <c r="H554" s="390"/>
      <c r="I554" s="390"/>
      <c r="J554" s="390"/>
    </row>
    <row r="555" spans="8:10" x14ac:dyDescent="0.25">
      <c r="H555" s="390"/>
      <c r="I555" s="390"/>
      <c r="J555" s="390"/>
    </row>
    <row r="556" spans="8:10" x14ac:dyDescent="0.25">
      <c r="H556" s="390"/>
      <c r="I556" s="390"/>
      <c r="J556" s="390"/>
    </row>
    <row r="557" spans="8:10" x14ac:dyDescent="0.25">
      <c r="H557" s="390"/>
      <c r="I557" s="390"/>
      <c r="J557" s="390"/>
    </row>
    <row r="558" spans="8:10" x14ac:dyDescent="0.25">
      <c r="H558" s="390"/>
      <c r="I558" s="390"/>
      <c r="J558" s="390"/>
    </row>
    <row r="559" spans="8:10" x14ac:dyDescent="0.25">
      <c r="H559" s="390"/>
      <c r="I559" s="390"/>
      <c r="J559" s="390"/>
    </row>
    <row r="560" spans="8:10" x14ac:dyDescent="0.25">
      <c r="H560" s="390"/>
      <c r="I560" s="390"/>
      <c r="J560" s="390"/>
    </row>
    <row r="561" spans="8:10" x14ac:dyDescent="0.25">
      <c r="H561" s="390"/>
      <c r="I561" s="390"/>
      <c r="J561" s="390"/>
    </row>
    <row r="562" spans="8:10" x14ac:dyDescent="0.25">
      <c r="H562" s="390"/>
      <c r="I562" s="390"/>
      <c r="J562" s="390"/>
    </row>
    <row r="563" spans="8:10" x14ac:dyDescent="0.25">
      <c r="H563" s="390"/>
      <c r="I563" s="390"/>
      <c r="J563" s="390"/>
    </row>
    <row r="564" spans="8:10" x14ac:dyDescent="0.25">
      <c r="H564" s="390"/>
      <c r="I564" s="390"/>
      <c r="J564" s="390"/>
    </row>
    <row r="565" spans="8:10" x14ac:dyDescent="0.25">
      <c r="H565" s="390"/>
      <c r="I565" s="390"/>
      <c r="J565" s="390"/>
    </row>
    <row r="566" spans="8:10" x14ac:dyDescent="0.25">
      <c r="H566" s="390"/>
      <c r="I566" s="390"/>
      <c r="J566" s="390"/>
    </row>
    <row r="567" spans="8:10" x14ac:dyDescent="0.25">
      <c r="H567" s="390"/>
      <c r="I567" s="390"/>
      <c r="J567" s="390"/>
    </row>
    <row r="568" spans="8:10" x14ac:dyDescent="0.25">
      <c r="H568" s="390"/>
      <c r="I568" s="390"/>
      <c r="J568" s="390"/>
    </row>
    <row r="569" spans="8:10" x14ac:dyDescent="0.25">
      <c r="H569" s="390"/>
      <c r="I569" s="390"/>
      <c r="J569" s="390"/>
    </row>
    <row r="570" spans="8:10" x14ac:dyDescent="0.25">
      <c r="H570" s="390"/>
      <c r="I570" s="390"/>
      <c r="J570" s="390"/>
    </row>
    <row r="571" spans="8:10" x14ac:dyDescent="0.25">
      <c r="H571" s="390"/>
      <c r="I571" s="390"/>
      <c r="J571" s="390"/>
    </row>
    <row r="572" spans="8:10" x14ac:dyDescent="0.25">
      <c r="H572" s="390"/>
      <c r="I572" s="390"/>
      <c r="J572" s="390"/>
    </row>
    <row r="573" spans="8:10" x14ac:dyDescent="0.25">
      <c r="H573" s="390"/>
      <c r="I573" s="390"/>
      <c r="J573" s="390"/>
    </row>
    <row r="574" spans="8:10" x14ac:dyDescent="0.25">
      <c r="H574" s="390"/>
      <c r="I574" s="390"/>
      <c r="J574" s="390"/>
    </row>
    <row r="575" spans="8:10" x14ac:dyDescent="0.25">
      <c r="H575" s="390"/>
      <c r="I575" s="390"/>
      <c r="J575" s="390"/>
    </row>
    <row r="576" spans="8:10" x14ac:dyDescent="0.25">
      <c r="H576" s="390"/>
      <c r="I576" s="390"/>
      <c r="J576" s="390"/>
    </row>
    <row r="577" spans="8:10" x14ac:dyDescent="0.25">
      <c r="H577" s="390"/>
      <c r="I577" s="390"/>
      <c r="J577" s="390"/>
    </row>
    <row r="578" spans="8:10" x14ac:dyDescent="0.25">
      <c r="H578" s="390"/>
      <c r="I578" s="390"/>
      <c r="J578" s="390"/>
    </row>
    <row r="579" spans="8:10" x14ac:dyDescent="0.25">
      <c r="H579" s="390"/>
      <c r="I579" s="390"/>
      <c r="J579" s="390"/>
    </row>
    <row r="580" spans="8:10" x14ac:dyDescent="0.25">
      <c r="H580" s="390"/>
      <c r="I580" s="390"/>
      <c r="J580" s="390"/>
    </row>
    <row r="581" spans="8:10" x14ac:dyDescent="0.25">
      <c r="H581" s="390"/>
      <c r="I581" s="390"/>
      <c r="J581" s="390"/>
    </row>
    <row r="582" spans="8:10" x14ac:dyDescent="0.25">
      <c r="H582" s="390"/>
      <c r="I582" s="390"/>
      <c r="J582" s="390"/>
    </row>
    <row r="583" spans="8:10" x14ac:dyDescent="0.25">
      <c r="H583" s="390"/>
      <c r="I583" s="390"/>
      <c r="J583" s="390"/>
    </row>
    <row r="584" spans="8:10" x14ac:dyDescent="0.25">
      <c r="H584" s="390"/>
      <c r="I584" s="390"/>
      <c r="J584" s="390"/>
    </row>
    <row r="585" spans="8:10" x14ac:dyDescent="0.25">
      <c r="H585" s="390"/>
      <c r="I585" s="390"/>
      <c r="J585" s="390"/>
    </row>
    <row r="586" spans="8:10" x14ac:dyDescent="0.25">
      <c r="H586" s="390"/>
      <c r="I586" s="390"/>
      <c r="J586" s="390"/>
    </row>
    <row r="587" spans="8:10" x14ac:dyDescent="0.25">
      <c r="H587" s="390"/>
      <c r="I587" s="390"/>
      <c r="J587" s="390"/>
    </row>
    <row r="588" spans="8:10" x14ac:dyDescent="0.25">
      <c r="H588" s="390"/>
      <c r="I588" s="390"/>
      <c r="J588" s="390"/>
    </row>
    <row r="589" spans="8:10" x14ac:dyDescent="0.25">
      <c r="H589" s="390"/>
      <c r="I589" s="390"/>
      <c r="J589" s="390"/>
    </row>
    <row r="590" spans="8:10" x14ac:dyDescent="0.25">
      <c r="H590" s="390"/>
      <c r="I590" s="390"/>
      <c r="J590" s="390"/>
    </row>
    <row r="591" spans="8:10" x14ac:dyDescent="0.25">
      <c r="H591" s="390"/>
      <c r="I591" s="390"/>
      <c r="J591" s="390"/>
    </row>
    <row r="592" spans="8:10" x14ac:dyDescent="0.25">
      <c r="H592" s="390"/>
      <c r="I592" s="390"/>
      <c r="J592" s="390"/>
    </row>
    <row r="593" spans="8:10" x14ac:dyDescent="0.25">
      <c r="H593" s="390"/>
      <c r="I593" s="390"/>
      <c r="J593" s="390"/>
    </row>
    <row r="594" spans="8:10" x14ac:dyDescent="0.25">
      <c r="H594" s="390"/>
      <c r="I594" s="390"/>
      <c r="J594" s="390"/>
    </row>
    <row r="595" spans="8:10" x14ac:dyDescent="0.25">
      <c r="H595" s="390"/>
      <c r="I595" s="390"/>
      <c r="J595" s="390"/>
    </row>
    <row r="596" spans="8:10" x14ac:dyDescent="0.25">
      <c r="H596" s="390"/>
      <c r="I596" s="390"/>
      <c r="J596" s="390"/>
    </row>
    <row r="597" spans="8:10" x14ac:dyDescent="0.25">
      <c r="H597" s="390"/>
      <c r="I597" s="390"/>
      <c r="J597" s="390"/>
    </row>
    <row r="598" spans="8:10" x14ac:dyDescent="0.25">
      <c r="H598" s="390"/>
      <c r="I598" s="390"/>
      <c r="J598" s="390"/>
    </row>
    <row r="599" spans="8:10" x14ac:dyDescent="0.25">
      <c r="H599" s="390"/>
      <c r="I599" s="390"/>
      <c r="J599" s="390"/>
    </row>
    <row r="600" spans="8:10" x14ac:dyDescent="0.25">
      <c r="H600" s="390"/>
      <c r="I600" s="390"/>
      <c r="J600" s="390"/>
    </row>
    <row r="601" spans="8:10" x14ac:dyDescent="0.25">
      <c r="H601" s="390"/>
      <c r="I601" s="390"/>
      <c r="J601" s="390"/>
    </row>
    <row r="602" spans="8:10" x14ac:dyDescent="0.25">
      <c r="H602" s="390"/>
      <c r="I602" s="390"/>
      <c r="J602" s="390"/>
    </row>
    <row r="603" spans="8:10" x14ac:dyDescent="0.25">
      <c r="H603" s="390"/>
      <c r="I603" s="390"/>
      <c r="J603" s="390"/>
    </row>
    <row r="604" spans="8:10" x14ac:dyDescent="0.25">
      <c r="H604" s="390"/>
      <c r="I604" s="390"/>
      <c r="J604" s="390"/>
    </row>
    <row r="605" spans="8:10" x14ac:dyDescent="0.25">
      <c r="H605" s="390"/>
      <c r="I605" s="390"/>
      <c r="J605" s="390"/>
    </row>
    <row r="606" spans="8:10" x14ac:dyDescent="0.25">
      <c r="H606" s="390"/>
      <c r="I606" s="390"/>
      <c r="J606" s="390"/>
    </row>
    <row r="607" spans="8:10" x14ac:dyDescent="0.25">
      <c r="H607" s="390"/>
      <c r="I607" s="390"/>
      <c r="J607" s="390"/>
    </row>
    <row r="608" spans="8:10" x14ac:dyDescent="0.25">
      <c r="H608" s="390"/>
      <c r="I608" s="390"/>
      <c r="J608" s="390"/>
    </row>
    <row r="609" spans="8:10" x14ac:dyDescent="0.25">
      <c r="H609" s="390"/>
      <c r="I609" s="390"/>
      <c r="J609" s="390"/>
    </row>
    <row r="610" spans="8:10" x14ac:dyDescent="0.25">
      <c r="H610" s="390"/>
      <c r="I610" s="390"/>
      <c r="J610" s="390"/>
    </row>
    <row r="611" spans="8:10" x14ac:dyDescent="0.25">
      <c r="H611" s="390"/>
      <c r="I611" s="390"/>
      <c r="J611" s="390"/>
    </row>
    <row r="612" spans="8:10" x14ac:dyDescent="0.25">
      <c r="H612" s="390"/>
      <c r="I612" s="390"/>
      <c r="J612" s="390"/>
    </row>
    <row r="613" spans="8:10" x14ac:dyDescent="0.25">
      <c r="H613" s="390"/>
      <c r="I613" s="390"/>
      <c r="J613" s="390"/>
    </row>
    <row r="614" spans="8:10" x14ac:dyDescent="0.25">
      <c r="H614" s="390"/>
      <c r="I614" s="390"/>
      <c r="J614" s="390"/>
    </row>
    <row r="615" spans="8:10" x14ac:dyDescent="0.25">
      <c r="H615" s="390"/>
      <c r="I615" s="390"/>
      <c r="J615" s="390"/>
    </row>
    <row r="616" spans="8:10" x14ac:dyDescent="0.25">
      <c r="H616" s="390"/>
      <c r="I616" s="390"/>
      <c r="J616" s="390"/>
    </row>
    <row r="617" spans="8:10" x14ac:dyDescent="0.25">
      <c r="H617" s="390"/>
      <c r="I617" s="390"/>
      <c r="J617" s="390"/>
    </row>
    <row r="618" spans="8:10" x14ac:dyDescent="0.25">
      <c r="H618" s="390"/>
      <c r="I618" s="390"/>
      <c r="J618" s="390"/>
    </row>
    <row r="619" spans="8:10" x14ac:dyDescent="0.25">
      <c r="H619" s="390"/>
      <c r="I619" s="390"/>
      <c r="J619" s="390"/>
    </row>
    <row r="620" spans="8:10" x14ac:dyDescent="0.25">
      <c r="H620" s="390"/>
      <c r="I620" s="390"/>
      <c r="J620" s="390"/>
    </row>
    <row r="621" spans="8:10" x14ac:dyDescent="0.25">
      <c r="H621" s="390"/>
      <c r="I621" s="390"/>
      <c r="J621" s="390"/>
    </row>
    <row r="622" spans="8:10" x14ac:dyDescent="0.25">
      <c r="H622" s="390"/>
      <c r="I622" s="390"/>
      <c r="J622" s="390"/>
    </row>
    <row r="623" spans="8:10" x14ac:dyDescent="0.25">
      <c r="H623" s="390"/>
      <c r="I623" s="390"/>
      <c r="J623" s="390"/>
    </row>
    <row r="624" spans="8:10" x14ac:dyDescent="0.25">
      <c r="H624" s="390"/>
      <c r="I624" s="390"/>
      <c r="J624" s="390"/>
    </row>
    <row r="625" spans="8:10" x14ac:dyDescent="0.25">
      <c r="H625" s="390"/>
      <c r="I625" s="390"/>
      <c r="J625" s="390"/>
    </row>
    <row r="626" spans="8:10" x14ac:dyDescent="0.25">
      <c r="H626" s="390"/>
      <c r="I626" s="390"/>
      <c r="J626" s="390"/>
    </row>
    <row r="627" spans="8:10" x14ac:dyDescent="0.25">
      <c r="H627" s="390"/>
      <c r="I627" s="390"/>
      <c r="J627" s="390"/>
    </row>
    <row r="628" spans="8:10" x14ac:dyDescent="0.25">
      <c r="H628" s="390"/>
      <c r="I628" s="390"/>
      <c r="J628" s="390"/>
    </row>
    <row r="629" spans="8:10" x14ac:dyDescent="0.25">
      <c r="H629" s="390"/>
      <c r="I629" s="390"/>
      <c r="J629" s="390"/>
    </row>
    <row r="630" spans="8:10" x14ac:dyDescent="0.25">
      <c r="H630" s="390"/>
      <c r="J630" s="390"/>
    </row>
    <row r="631" spans="8:10" x14ac:dyDescent="0.25">
      <c r="H631" s="390"/>
      <c r="J631" s="390"/>
    </row>
    <row r="632" spans="8:10" x14ac:dyDescent="0.25">
      <c r="H632" s="390"/>
    </row>
    <row r="633" spans="8:10" x14ac:dyDescent="0.25">
      <c r="H633" s="390"/>
    </row>
    <row r="634" spans="8:10" x14ac:dyDescent="0.25">
      <c r="H634" s="390"/>
    </row>
    <row r="635" spans="8:10" x14ac:dyDescent="0.25">
      <c r="H635" s="390"/>
    </row>
    <row r="636" spans="8:10" x14ac:dyDescent="0.25">
      <c r="H636" s="390"/>
    </row>
    <row r="637" spans="8:10" x14ac:dyDescent="0.25">
      <c r="H637" s="390"/>
    </row>
    <row r="638" spans="8:10" x14ac:dyDescent="0.25">
      <c r="H638" s="390"/>
    </row>
    <row r="639" spans="8:10" x14ac:dyDescent="0.25">
      <c r="H639" s="390"/>
    </row>
  </sheetData>
  <autoFilter ref="A2:K473" xr:uid="{00000000-0009-0000-0000-000005000000}">
    <sortState xmlns:xlrd2="http://schemas.microsoft.com/office/spreadsheetml/2017/richdata2" ref="A3:K30">
      <sortCondition sortBy="cellColor" ref="E2:E104" dxfId="639"/>
    </sortState>
  </autoFilter>
  <conditionalFormatting sqref="I385:J385 B386:C387 D385:D387 A385:A387 B421:D424 B426:D433 B435:D438 A421:A438 A388:D420 A439:D464 A466:D473 A1:F3 F4:F14 A475:D684 F475:F684 F466:F473 F435:F464 F426:F433 F386:F424 H386:J433 H435:J464 H466:J473 H1:J14 A4:D13 B14:D14 B17:D21 A14:A21 F17:F384 A685:F1048576 H475:J1048576 E1:E1048576 H18:J384 G1:G1048576 A22:D384">
    <cfRule type="expression" dxfId="638" priority="193">
      <formula>$H1="Barley"</formula>
    </cfRule>
    <cfRule type="expression" dxfId="637" priority="194">
      <formula>$H1="Mill_D"</formula>
    </cfRule>
    <cfRule type="expression" dxfId="636" priority="195">
      <formula>$H1="Mill_C"</formula>
    </cfRule>
    <cfRule type="expression" dxfId="635" priority="196">
      <formula>$H1="Mill_B"</formula>
    </cfRule>
    <cfRule type="expression" dxfId="634" priority="197">
      <formula>$H1="Mill_A"</formula>
    </cfRule>
    <cfRule type="expression" dxfId="633" priority="198">
      <formula>$H1="silo"</formula>
    </cfRule>
    <cfRule type="expression" dxfId="632" priority="199">
      <formula>$H1="Barley"</formula>
    </cfRule>
    <cfRule type="expression" dxfId="631" priority="200">
      <formula>$H1="Mill_D"</formula>
    </cfRule>
    <cfRule type="expression" dxfId="630" priority="201">
      <formula>$H1="Mill_C"</formula>
    </cfRule>
    <cfRule type="expression" dxfId="629" priority="202">
      <formula>$H1="Mill_B"</formula>
    </cfRule>
    <cfRule type="expression" dxfId="628" priority="203">
      <formula>$H1="Mill_A"</formula>
    </cfRule>
    <cfRule type="expression" dxfId="627" priority="204">
      <formula>$H1="silo"</formula>
    </cfRule>
    <cfRule type="expression" dxfId="626" priority="205">
      <formula>$H1="Barley"</formula>
    </cfRule>
    <cfRule type="expression" dxfId="625" priority="206">
      <formula>$H1="Mill_D"</formula>
    </cfRule>
    <cfRule type="expression" dxfId="624" priority="207">
      <formula>$H1="Mill_C"</formula>
    </cfRule>
    <cfRule type="expression" dxfId="623" priority="208">
      <formula>$H1="Mill_B"</formula>
    </cfRule>
    <cfRule type="expression" dxfId="622" priority="209">
      <formula>$H1="Mill_A"</formula>
    </cfRule>
    <cfRule type="expression" dxfId="621" priority="210">
      <formula>$H1="silo"</formula>
    </cfRule>
    <cfRule type="containsText" dxfId="620" priority="211" operator="containsText" text="Preventive">
      <formula>NOT(ISERROR(SEARCH("Preventive",A1)))</formula>
    </cfRule>
    <cfRule type="containsText" dxfId="619" priority="212" operator="containsText" text="Breakdown">
      <formula>NOT(ISERROR(SEARCH("Breakdown",A1)))</formula>
    </cfRule>
  </conditionalFormatting>
  <conditionalFormatting sqref="J435:J464 J466:J473 J475:J1048576 J1:J14 J18:J433">
    <cfRule type="containsText" dxfId="618" priority="191" operator="containsText" text="Preventive">
      <formula>NOT(ISERROR(SEARCH("Preventive",J1)))</formula>
    </cfRule>
    <cfRule type="containsText" dxfId="617" priority="192" operator="containsText" text="Breakdown">
      <formula>NOT(ISERROR(SEARCH("Breakdown",J1)))</formula>
    </cfRule>
  </conditionalFormatting>
  <conditionalFormatting sqref="B425:D425 F425">
    <cfRule type="expression" dxfId="616" priority="171">
      <formula>$H425="Barley"</formula>
    </cfRule>
    <cfRule type="expression" dxfId="615" priority="172">
      <formula>$H425="Mill_D"</formula>
    </cfRule>
    <cfRule type="expression" dxfId="614" priority="173">
      <formula>$H425="Mill_C"</formula>
    </cfRule>
    <cfRule type="expression" dxfId="613" priority="174">
      <formula>$H425="Mill_B"</formula>
    </cfRule>
    <cfRule type="expression" dxfId="612" priority="175">
      <formula>$H425="Mill_A"</formula>
    </cfRule>
    <cfRule type="expression" dxfId="611" priority="176">
      <formula>$H425="silo"</formula>
    </cfRule>
    <cfRule type="expression" dxfId="610" priority="177">
      <formula>$H425="Barley"</formula>
    </cfRule>
    <cfRule type="expression" dxfId="609" priority="178">
      <formula>$H425="Mill_D"</formula>
    </cfRule>
    <cfRule type="expression" dxfId="608" priority="179">
      <formula>$H425="Mill_C"</formula>
    </cfRule>
    <cfRule type="expression" dxfId="607" priority="180">
      <formula>$H425="Mill_B"</formula>
    </cfRule>
    <cfRule type="expression" dxfId="606" priority="181">
      <formula>$H425="Mill_A"</formula>
    </cfRule>
    <cfRule type="expression" dxfId="605" priority="182">
      <formula>$H425="silo"</formula>
    </cfRule>
    <cfRule type="expression" dxfId="604" priority="183">
      <formula>$H425="Barley"</formula>
    </cfRule>
    <cfRule type="expression" dxfId="603" priority="184">
      <formula>$H425="Mill_D"</formula>
    </cfRule>
    <cfRule type="expression" dxfId="602" priority="185">
      <formula>$H425="Mill_C"</formula>
    </cfRule>
    <cfRule type="expression" dxfId="601" priority="186">
      <formula>$H425="Mill_B"</formula>
    </cfRule>
    <cfRule type="expression" dxfId="600" priority="187">
      <formula>$H425="Mill_A"</formula>
    </cfRule>
    <cfRule type="expression" dxfId="599" priority="188">
      <formula>$H425="silo"</formula>
    </cfRule>
    <cfRule type="containsText" dxfId="598" priority="189" operator="containsText" text="Preventive">
      <formula>NOT(ISERROR(SEARCH("Preventive",B425)))</formula>
    </cfRule>
    <cfRule type="containsText" dxfId="597" priority="190" operator="containsText" text="Breakdown">
      <formula>NOT(ISERROR(SEARCH("Breakdown",B425)))</formula>
    </cfRule>
  </conditionalFormatting>
  <conditionalFormatting sqref="J434">
    <cfRule type="containsText" dxfId="596" priority="169" operator="containsText" text="Preventive">
      <formula>NOT(ISERROR(SEARCH("Preventive",J434)))</formula>
    </cfRule>
    <cfRule type="containsText" dxfId="595" priority="170" operator="containsText" text="Breakdown">
      <formula>NOT(ISERROR(SEARCH("Breakdown",J434)))</formula>
    </cfRule>
  </conditionalFormatting>
  <conditionalFormatting sqref="B434:D434 F434 H434:J434">
    <cfRule type="expression" dxfId="594" priority="149">
      <formula>$H434="Barley"</formula>
    </cfRule>
    <cfRule type="expression" dxfId="593" priority="150">
      <formula>$H434="Mill_D"</formula>
    </cfRule>
    <cfRule type="expression" dxfId="592" priority="151">
      <formula>$H434="Mill_C"</formula>
    </cfRule>
    <cfRule type="expression" dxfId="591" priority="152">
      <formula>$H434="Mill_B"</formula>
    </cfRule>
    <cfRule type="expression" dxfId="590" priority="153">
      <formula>$H434="Mill_A"</formula>
    </cfRule>
    <cfRule type="expression" dxfId="589" priority="154">
      <formula>$H434="silo"</formula>
    </cfRule>
    <cfRule type="expression" dxfId="588" priority="155">
      <formula>$H434="Barley"</formula>
    </cfRule>
    <cfRule type="expression" dxfId="587" priority="156">
      <formula>$H434="Mill_D"</formula>
    </cfRule>
    <cfRule type="expression" dxfId="586" priority="157">
      <formula>$H434="Mill_C"</formula>
    </cfRule>
    <cfRule type="expression" dxfId="585" priority="158">
      <formula>$H434="Mill_B"</formula>
    </cfRule>
    <cfRule type="expression" dxfId="584" priority="159">
      <formula>$H434="Mill_A"</formula>
    </cfRule>
    <cfRule type="expression" dxfId="583" priority="160">
      <formula>$H434="silo"</formula>
    </cfRule>
    <cfRule type="expression" dxfId="582" priority="161">
      <formula>$H434="Barley"</formula>
    </cfRule>
    <cfRule type="expression" dxfId="581" priority="162">
      <formula>$H434="Mill_D"</formula>
    </cfRule>
    <cfRule type="expression" dxfId="580" priority="163">
      <formula>$H434="Mill_C"</formula>
    </cfRule>
    <cfRule type="expression" dxfId="579" priority="164">
      <formula>$H434="Mill_B"</formula>
    </cfRule>
    <cfRule type="expression" dxfId="578" priority="165">
      <formula>$H434="Mill_A"</formula>
    </cfRule>
    <cfRule type="expression" dxfId="577" priority="166">
      <formula>$H434="silo"</formula>
    </cfRule>
    <cfRule type="containsText" dxfId="576" priority="167" operator="containsText" text="Preventive">
      <formula>NOT(ISERROR(SEARCH("Preventive",B434)))</formula>
    </cfRule>
    <cfRule type="containsText" dxfId="575" priority="168" operator="containsText" text="Breakdown">
      <formula>NOT(ISERROR(SEARCH("Breakdown",B434)))</formula>
    </cfRule>
  </conditionalFormatting>
  <conditionalFormatting sqref="H385">
    <cfRule type="expression" dxfId="574" priority="129">
      <formula>$H385="Barley"</formula>
    </cfRule>
    <cfRule type="expression" dxfId="573" priority="130">
      <formula>$H385="Mill_D"</formula>
    </cfRule>
    <cfRule type="expression" dxfId="572" priority="131">
      <formula>$H385="Mill_C"</formula>
    </cfRule>
    <cfRule type="expression" dxfId="571" priority="132">
      <formula>$H385="Mill_B"</formula>
    </cfRule>
    <cfRule type="expression" dxfId="570" priority="133">
      <formula>$H385="Mill_A"</formula>
    </cfRule>
    <cfRule type="expression" dxfId="569" priority="134">
      <formula>$H385="silo"</formula>
    </cfRule>
    <cfRule type="expression" dxfId="568" priority="135">
      <formula>$H385="Barley"</formula>
    </cfRule>
    <cfRule type="expression" dxfId="567" priority="136">
      <formula>$H385="Mill_D"</formula>
    </cfRule>
    <cfRule type="expression" dxfId="566" priority="137">
      <formula>$H385="Mill_C"</formula>
    </cfRule>
    <cfRule type="expression" dxfId="565" priority="138">
      <formula>$H385="Mill_B"</formula>
    </cfRule>
    <cfRule type="expression" dxfId="564" priority="139">
      <formula>$H385="Mill_A"</formula>
    </cfRule>
    <cfRule type="expression" dxfId="563" priority="140">
      <formula>$H385="silo"</formula>
    </cfRule>
    <cfRule type="expression" dxfId="562" priority="141">
      <formula>$H385="Barley"</formula>
    </cfRule>
    <cfRule type="expression" dxfId="561" priority="142">
      <formula>$H385="Mill_D"</formula>
    </cfRule>
    <cfRule type="expression" dxfId="560" priority="143">
      <formula>$H385="Mill_C"</formula>
    </cfRule>
    <cfRule type="expression" dxfId="559" priority="144">
      <formula>$H385="Mill_B"</formula>
    </cfRule>
    <cfRule type="expression" dxfId="558" priority="145">
      <formula>$H385="Mill_A"</formula>
    </cfRule>
    <cfRule type="expression" dxfId="557" priority="146">
      <formula>$H385="silo"</formula>
    </cfRule>
    <cfRule type="containsText" dxfId="556" priority="147" operator="containsText" text="Preventive">
      <formula>NOT(ISERROR(SEARCH("Preventive",H385)))</formula>
    </cfRule>
    <cfRule type="containsText" dxfId="555" priority="148" operator="containsText" text="Breakdown">
      <formula>NOT(ISERROR(SEARCH("Breakdown",H385)))</formula>
    </cfRule>
  </conditionalFormatting>
  <conditionalFormatting sqref="B16:D16 F16 H16:J17">
    <cfRule type="expression" dxfId="554" priority="109">
      <formula>$H16="Barley"</formula>
    </cfRule>
    <cfRule type="expression" dxfId="553" priority="110">
      <formula>$H16="Mill_D"</formula>
    </cfRule>
    <cfRule type="expression" dxfId="552" priority="111">
      <formula>$H16="Mill_C"</formula>
    </cfRule>
    <cfRule type="expression" dxfId="551" priority="112">
      <formula>$H16="Mill_B"</formula>
    </cfRule>
    <cfRule type="expression" dxfId="550" priority="113">
      <formula>$H16="Mill_A"</formula>
    </cfRule>
    <cfRule type="expression" dxfId="549" priority="114">
      <formula>$H16="silo"</formula>
    </cfRule>
    <cfRule type="expression" dxfId="548" priority="115">
      <formula>$H16="Barley"</formula>
    </cfRule>
    <cfRule type="expression" dxfId="547" priority="116">
      <formula>$H16="Mill_D"</formula>
    </cfRule>
    <cfRule type="expression" dxfId="546" priority="117">
      <formula>$H16="Mill_C"</formula>
    </cfRule>
    <cfRule type="expression" dxfId="545" priority="118">
      <formula>$H16="Mill_B"</formula>
    </cfRule>
    <cfRule type="expression" dxfId="544" priority="119">
      <formula>$H16="Mill_A"</formula>
    </cfRule>
    <cfRule type="expression" dxfId="543" priority="120">
      <formula>$H16="silo"</formula>
    </cfRule>
    <cfRule type="expression" dxfId="542" priority="121">
      <formula>$H16="Barley"</formula>
    </cfRule>
    <cfRule type="expression" dxfId="541" priority="122">
      <formula>$H16="Mill_D"</formula>
    </cfRule>
    <cfRule type="expression" dxfId="540" priority="123">
      <formula>$H16="Mill_C"</formula>
    </cfRule>
    <cfRule type="expression" dxfId="539" priority="124">
      <formula>$H16="Mill_B"</formula>
    </cfRule>
    <cfRule type="expression" dxfId="538" priority="125">
      <formula>$H16="Mill_A"</formula>
    </cfRule>
    <cfRule type="expression" dxfId="537" priority="126">
      <formula>$H16="silo"</formula>
    </cfRule>
    <cfRule type="containsText" dxfId="536" priority="127" operator="containsText" text="Preventive">
      <formula>NOT(ISERROR(SEARCH("Preventive",B16)))</formula>
    </cfRule>
    <cfRule type="containsText" dxfId="535" priority="128" operator="containsText" text="Breakdown">
      <formula>NOT(ISERROR(SEARCH("Breakdown",B16)))</formula>
    </cfRule>
  </conditionalFormatting>
  <conditionalFormatting sqref="J16:J17">
    <cfRule type="containsText" dxfId="534" priority="107" operator="containsText" text="Preventive">
      <formula>NOT(ISERROR(SEARCH("Preventive",J16)))</formula>
    </cfRule>
    <cfRule type="containsText" dxfId="533" priority="108" operator="containsText" text="Breakdown">
      <formula>NOT(ISERROR(SEARCH("Breakdown",J16)))</formula>
    </cfRule>
  </conditionalFormatting>
  <conditionalFormatting sqref="B15:D15 F15 H15:J15">
    <cfRule type="expression" dxfId="532" priority="87">
      <formula>$H15="Barley"</formula>
    </cfRule>
    <cfRule type="expression" dxfId="531" priority="88">
      <formula>$H15="Mill_D"</formula>
    </cfRule>
    <cfRule type="expression" dxfId="530" priority="89">
      <formula>$H15="Mill_C"</formula>
    </cfRule>
    <cfRule type="expression" dxfId="529" priority="90">
      <formula>$H15="Mill_B"</formula>
    </cfRule>
    <cfRule type="expression" dxfId="528" priority="91">
      <formula>$H15="Mill_A"</formula>
    </cfRule>
    <cfRule type="expression" dxfId="527" priority="92">
      <formula>$H15="silo"</formula>
    </cfRule>
    <cfRule type="expression" dxfId="526" priority="93">
      <formula>$H15="Barley"</formula>
    </cfRule>
    <cfRule type="expression" dxfId="525" priority="94">
      <formula>$H15="Mill_D"</formula>
    </cfRule>
    <cfRule type="expression" dxfId="524" priority="95">
      <formula>$H15="Mill_C"</formula>
    </cfRule>
    <cfRule type="expression" dxfId="523" priority="96">
      <formula>$H15="Mill_B"</formula>
    </cfRule>
    <cfRule type="expression" dxfId="522" priority="97">
      <formula>$H15="Mill_A"</formula>
    </cfRule>
    <cfRule type="expression" dxfId="521" priority="98">
      <formula>$H15="silo"</formula>
    </cfRule>
    <cfRule type="expression" dxfId="520" priority="99">
      <formula>$H15="Barley"</formula>
    </cfRule>
    <cfRule type="expression" dxfId="519" priority="100">
      <formula>$H15="Mill_D"</formula>
    </cfRule>
    <cfRule type="expression" dxfId="518" priority="101">
      <formula>$H15="Mill_C"</formula>
    </cfRule>
    <cfRule type="expression" dxfId="517" priority="102">
      <formula>$H15="Mill_B"</formula>
    </cfRule>
    <cfRule type="expression" dxfId="516" priority="103">
      <formula>$H15="Mill_A"</formula>
    </cfRule>
    <cfRule type="expression" dxfId="515" priority="104">
      <formula>$H15="silo"</formula>
    </cfRule>
    <cfRule type="containsText" dxfId="514" priority="105" operator="containsText" text="Preventive">
      <formula>NOT(ISERROR(SEARCH("Preventive",B15)))</formula>
    </cfRule>
    <cfRule type="containsText" dxfId="513" priority="106" operator="containsText" text="Breakdown">
      <formula>NOT(ISERROR(SEARCH("Breakdown",B15)))</formula>
    </cfRule>
  </conditionalFormatting>
  <conditionalFormatting sqref="J15">
    <cfRule type="containsText" dxfId="512" priority="85" operator="containsText" text="Preventive">
      <formula>NOT(ISERROR(SEARCH("Preventive",J15)))</formula>
    </cfRule>
    <cfRule type="containsText" dxfId="511" priority="86" operator="containsText" text="Breakdown">
      <formula>NOT(ISERROR(SEARCH("Breakdown",J15)))</formula>
    </cfRule>
  </conditionalFormatting>
  <conditionalFormatting sqref="A465:D465 F465 H465:J465">
    <cfRule type="expression" dxfId="510" priority="65">
      <formula>$H465="Barley"</formula>
    </cfRule>
    <cfRule type="expression" dxfId="509" priority="66">
      <formula>$H465="Mill_D"</formula>
    </cfRule>
    <cfRule type="expression" dxfId="508" priority="67">
      <formula>$H465="Mill_C"</formula>
    </cfRule>
    <cfRule type="expression" dxfId="507" priority="68">
      <formula>$H465="Mill_B"</formula>
    </cfRule>
    <cfRule type="expression" dxfId="506" priority="69">
      <formula>$H465="Mill_A"</formula>
    </cfRule>
    <cfRule type="expression" dxfId="505" priority="70">
      <formula>$H465="silo"</formula>
    </cfRule>
    <cfRule type="expression" dxfId="504" priority="71">
      <formula>$H465="Barley"</formula>
    </cfRule>
    <cfRule type="expression" dxfId="503" priority="72">
      <formula>$H465="Mill_D"</formula>
    </cfRule>
    <cfRule type="expression" dxfId="502" priority="73">
      <formula>$H465="Mill_C"</formula>
    </cfRule>
    <cfRule type="expression" dxfId="501" priority="74">
      <formula>$H465="Mill_B"</formula>
    </cfRule>
    <cfRule type="expression" dxfId="500" priority="75">
      <formula>$H465="Mill_A"</formula>
    </cfRule>
    <cfRule type="expression" dxfId="499" priority="76">
      <formula>$H465="silo"</formula>
    </cfRule>
    <cfRule type="expression" dxfId="498" priority="77">
      <formula>$H465="Barley"</formula>
    </cfRule>
    <cfRule type="expression" dxfId="497" priority="78">
      <formula>$H465="Mill_D"</formula>
    </cfRule>
    <cfRule type="expression" dxfId="496" priority="79">
      <formula>$H465="Mill_C"</formula>
    </cfRule>
    <cfRule type="expression" dxfId="495" priority="80">
      <formula>$H465="Mill_B"</formula>
    </cfRule>
    <cfRule type="expression" dxfId="494" priority="81">
      <formula>$H465="Mill_A"</formula>
    </cfRule>
    <cfRule type="expression" dxfId="493" priority="82">
      <formula>$H465="silo"</formula>
    </cfRule>
    <cfRule type="containsText" dxfId="492" priority="83" operator="containsText" text="Preventive">
      <formula>NOT(ISERROR(SEARCH("Preventive",A465)))</formula>
    </cfRule>
    <cfRule type="containsText" dxfId="491" priority="84" operator="containsText" text="Breakdown">
      <formula>NOT(ISERROR(SEARCH("Breakdown",A465)))</formula>
    </cfRule>
  </conditionalFormatting>
  <conditionalFormatting sqref="J465">
    <cfRule type="containsText" dxfId="490" priority="63" operator="containsText" text="Preventive">
      <formula>NOT(ISERROR(SEARCH("Preventive",J465)))</formula>
    </cfRule>
    <cfRule type="containsText" dxfId="489" priority="64" operator="containsText" text="Breakdown">
      <formula>NOT(ISERROR(SEARCH("Breakdown",J465)))</formula>
    </cfRule>
  </conditionalFormatting>
  <conditionalFormatting sqref="A474:D474 F474 H474:J474">
    <cfRule type="expression" dxfId="488" priority="43">
      <formula>$H474="Barley"</formula>
    </cfRule>
    <cfRule type="expression" dxfId="487" priority="44">
      <formula>$H474="Mill_D"</formula>
    </cfRule>
    <cfRule type="expression" dxfId="486" priority="45">
      <formula>$H474="Mill_C"</formula>
    </cfRule>
    <cfRule type="expression" dxfId="485" priority="46">
      <formula>$H474="Mill_B"</formula>
    </cfRule>
    <cfRule type="expression" dxfId="484" priority="47">
      <formula>$H474="Mill_A"</formula>
    </cfRule>
    <cfRule type="expression" dxfId="483" priority="48">
      <formula>$H474="silo"</formula>
    </cfRule>
    <cfRule type="expression" dxfId="482" priority="49">
      <formula>$H474="Barley"</formula>
    </cfRule>
    <cfRule type="expression" dxfId="481" priority="50">
      <formula>$H474="Mill_D"</formula>
    </cfRule>
    <cfRule type="expression" dxfId="480" priority="51">
      <formula>$H474="Mill_C"</formula>
    </cfRule>
    <cfRule type="expression" dxfId="479" priority="52">
      <formula>$H474="Mill_B"</formula>
    </cfRule>
    <cfRule type="expression" dxfId="478" priority="53">
      <formula>$H474="Mill_A"</formula>
    </cfRule>
    <cfRule type="expression" dxfId="477" priority="54">
      <formula>$H474="silo"</formula>
    </cfRule>
    <cfRule type="expression" dxfId="476" priority="55">
      <formula>$H474="Barley"</formula>
    </cfRule>
    <cfRule type="expression" dxfId="475" priority="56">
      <formula>$H474="Mill_D"</formula>
    </cfRule>
    <cfRule type="expression" dxfId="474" priority="57">
      <formula>$H474="Mill_C"</formula>
    </cfRule>
    <cfRule type="expression" dxfId="473" priority="58">
      <formula>$H474="Mill_B"</formula>
    </cfRule>
    <cfRule type="expression" dxfId="472" priority="59">
      <formula>$H474="Mill_A"</formula>
    </cfRule>
    <cfRule type="expression" dxfId="471" priority="60">
      <formula>$H474="silo"</formula>
    </cfRule>
    <cfRule type="containsText" dxfId="470" priority="61" operator="containsText" text="Preventive">
      <formula>NOT(ISERROR(SEARCH("Preventive",A474)))</formula>
    </cfRule>
    <cfRule type="containsText" dxfId="469" priority="62" operator="containsText" text="Breakdown">
      <formula>NOT(ISERROR(SEARCH("Breakdown",A474)))</formula>
    </cfRule>
  </conditionalFormatting>
  <conditionalFormatting sqref="J474">
    <cfRule type="containsText" dxfId="468" priority="41" operator="containsText" text="Preventive">
      <formula>NOT(ISERROR(SEARCH("Preventive",J474)))</formula>
    </cfRule>
    <cfRule type="containsText" dxfId="467" priority="42" operator="containsText" text="Breakdown">
      <formula>NOT(ISERROR(SEARCH("Breakdown",J474)))</formula>
    </cfRule>
  </conditionalFormatting>
  <dataValidations count="3">
    <dataValidation type="list" allowBlank="1" showInputMessage="1" showErrorMessage="1" sqref="J458:J631 J451 J3:J445" xr:uid="{F08BE506-D734-4C9D-81C3-C23216B93E2F}">
      <formula1>MaintType</formula1>
    </dataValidation>
    <dataValidation type="list" allowBlank="1" showInputMessage="1" showErrorMessage="1" sqref="H458:H639 H3:H445" xr:uid="{34C97D30-4E8D-439C-81DE-726880E7980E}">
      <formula1>Section</formula1>
    </dataValidation>
    <dataValidation type="list" allowBlank="1" showInputMessage="1" showErrorMessage="1" sqref="I458:I629 I354:I445 I3:I352" xr:uid="{28DF2FFA-3DD6-4793-B4F0-B9A76A315A7E}">
      <formula1>INDIRECT(H3)</formula1>
    </dataValidation>
  </dataValidations>
  <pageMargins left="0.25" right="0.25" top="0.75" bottom="0.75" header="0.3" footer="0.3"/>
  <pageSetup paperSize="9" scale="80" orientation="landscape"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92D050"/>
  </sheetPr>
  <dimension ref="A1:V45"/>
  <sheetViews>
    <sheetView zoomScale="80" zoomScaleNormal="80" workbookViewId="0">
      <selection activeCell="AB13" sqref="AB13"/>
    </sheetView>
  </sheetViews>
  <sheetFormatPr defaultRowHeight="15" x14ac:dyDescent="0.25"/>
  <cols>
    <col min="1" max="1" width="11.85546875" customWidth="1"/>
    <col min="2" max="2" width="4.85546875" customWidth="1"/>
    <col min="3" max="3" width="4.5703125" style="56" customWidth="1"/>
    <col min="4" max="22" width="4.7109375" style="56" customWidth="1"/>
  </cols>
  <sheetData>
    <row r="1" spans="1:22" ht="24" thickTop="1" x14ac:dyDescent="0.35">
      <c r="A1" s="480" t="s">
        <v>8708</v>
      </c>
      <c r="B1" s="481"/>
      <c r="C1" s="481"/>
      <c r="D1" s="481"/>
      <c r="E1" s="481"/>
      <c r="F1" s="481"/>
      <c r="G1" s="481"/>
      <c r="H1" s="481"/>
      <c r="I1" s="481"/>
      <c r="J1" s="481"/>
      <c r="K1" s="481"/>
      <c r="L1" s="481"/>
      <c r="M1" s="481"/>
      <c r="N1" s="481"/>
      <c r="O1" s="481"/>
      <c r="P1" s="481"/>
      <c r="Q1" s="481"/>
      <c r="R1" s="481"/>
      <c r="S1" s="481"/>
      <c r="T1" s="481"/>
      <c r="U1" s="481"/>
      <c r="V1" s="485"/>
    </row>
    <row r="2" spans="1:22" ht="31.5" customHeight="1" x14ac:dyDescent="0.25">
      <c r="A2" s="486" t="s">
        <v>3456</v>
      </c>
      <c r="B2" s="479"/>
      <c r="C2" s="487" t="s">
        <v>3457</v>
      </c>
      <c r="D2" s="488"/>
      <c r="E2" s="488"/>
      <c r="F2" s="488"/>
      <c r="G2" s="489"/>
      <c r="H2" s="493" t="s">
        <v>3458</v>
      </c>
      <c r="I2" s="494"/>
      <c r="J2" s="494"/>
      <c r="K2" s="494"/>
      <c r="L2" s="494"/>
      <c r="M2" s="494"/>
      <c r="N2" s="494"/>
      <c r="O2" s="494"/>
      <c r="P2" s="494"/>
      <c r="Q2" s="495"/>
      <c r="R2" s="487" t="s">
        <v>3459</v>
      </c>
      <c r="S2" s="488"/>
      <c r="T2" s="488"/>
      <c r="U2" s="488"/>
      <c r="V2" s="496"/>
    </row>
    <row r="3" spans="1:22" ht="12.75" customHeight="1" x14ac:dyDescent="0.25">
      <c r="A3" s="486"/>
      <c r="B3" s="479"/>
      <c r="C3" s="490"/>
      <c r="D3" s="491"/>
      <c r="E3" s="491"/>
      <c r="F3" s="491"/>
      <c r="G3" s="492"/>
      <c r="H3" s="498" t="s">
        <v>3460</v>
      </c>
      <c r="I3" s="499"/>
      <c r="J3" s="499"/>
      <c r="K3" s="499"/>
      <c r="L3" s="500"/>
      <c r="M3" s="498" t="s">
        <v>3461</v>
      </c>
      <c r="N3" s="499"/>
      <c r="O3" s="499"/>
      <c r="P3" s="499"/>
      <c r="Q3" s="500"/>
      <c r="R3" s="490"/>
      <c r="S3" s="491"/>
      <c r="T3" s="491"/>
      <c r="U3" s="491"/>
      <c r="V3" s="497"/>
    </row>
    <row r="4" spans="1:22" ht="12.75" customHeight="1" x14ac:dyDescent="0.25">
      <c r="A4" s="405" t="s">
        <v>3</v>
      </c>
      <c r="B4" s="406" t="s">
        <v>3462</v>
      </c>
      <c r="C4" s="52" t="s">
        <v>498</v>
      </c>
      <c r="D4" s="53" t="s">
        <v>3463</v>
      </c>
      <c r="E4" s="53" t="s">
        <v>3464</v>
      </c>
      <c r="F4" s="53" t="s">
        <v>3465</v>
      </c>
      <c r="G4" s="53" t="s">
        <v>3466</v>
      </c>
      <c r="H4" s="52" t="s">
        <v>498</v>
      </c>
      <c r="I4" s="53" t="s">
        <v>3463</v>
      </c>
      <c r="J4" s="53" t="s">
        <v>3464</v>
      </c>
      <c r="K4" s="53" t="s">
        <v>3465</v>
      </c>
      <c r="L4" s="53" t="s">
        <v>3466</v>
      </c>
      <c r="M4" s="52" t="s">
        <v>498</v>
      </c>
      <c r="N4" s="53" t="s">
        <v>3463</v>
      </c>
      <c r="O4" s="53" t="s">
        <v>3464</v>
      </c>
      <c r="P4" s="53" t="s">
        <v>3465</v>
      </c>
      <c r="Q4" s="53" t="s">
        <v>3466</v>
      </c>
      <c r="R4" s="52" t="s">
        <v>498</v>
      </c>
      <c r="S4" s="53" t="s">
        <v>3463</v>
      </c>
      <c r="T4" s="53" t="s">
        <v>3464</v>
      </c>
      <c r="U4" s="53" t="s">
        <v>3465</v>
      </c>
      <c r="V4" s="54" t="s">
        <v>3466</v>
      </c>
    </row>
    <row r="5" spans="1:22" s="59" customFormat="1" ht="17.100000000000001" customHeight="1" x14ac:dyDescent="0.25">
      <c r="A5" s="155">
        <v>44044</v>
      </c>
      <c r="B5" s="156"/>
      <c r="C5" s="156">
        <v>710</v>
      </c>
      <c r="D5" s="156">
        <v>15</v>
      </c>
      <c r="E5" s="156">
        <v>30</v>
      </c>
      <c r="F5" s="156">
        <v>35</v>
      </c>
      <c r="G5" s="156"/>
      <c r="H5" s="156"/>
      <c r="I5" s="156"/>
      <c r="J5" s="156">
        <v>630</v>
      </c>
      <c r="K5" s="156"/>
      <c r="L5" s="156"/>
      <c r="M5" s="156"/>
      <c r="N5" s="156"/>
      <c r="O5" s="156"/>
      <c r="P5" s="156"/>
      <c r="Q5" s="156"/>
      <c r="R5" s="156"/>
      <c r="S5" s="156"/>
      <c r="T5" s="156"/>
      <c r="U5" s="156"/>
      <c r="V5" s="157"/>
    </row>
    <row r="6" spans="1:22" s="59" customFormat="1" ht="17.100000000000001" customHeight="1" x14ac:dyDescent="0.25">
      <c r="A6" s="155">
        <v>44045</v>
      </c>
      <c r="B6" s="156"/>
      <c r="C6" s="156">
        <v>645</v>
      </c>
      <c r="D6" s="156">
        <v>65</v>
      </c>
      <c r="E6" s="156"/>
      <c r="F6" s="156"/>
      <c r="G6" s="156"/>
      <c r="H6" s="156"/>
      <c r="I6" s="156">
        <v>90</v>
      </c>
      <c r="J6" s="156"/>
      <c r="K6" s="156"/>
      <c r="L6" s="156"/>
      <c r="M6" s="156"/>
      <c r="N6" s="156"/>
      <c r="O6" s="156">
        <v>360</v>
      </c>
      <c r="P6" s="156"/>
      <c r="Q6" s="156">
        <v>210</v>
      </c>
      <c r="R6" s="156"/>
      <c r="S6" s="156"/>
      <c r="T6" s="156"/>
      <c r="U6" s="156"/>
      <c r="V6" s="157"/>
    </row>
    <row r="7" spans="1:22" s="59" customFormat="1" ht="17.100000000000001" customHeight="1" x14ac:dyDescent="0.25">
      <c r="A7" s="155">
        <v>44046</v>
      </c>
      <c r="B7" s="156"/>
      <c r="C7" s="156">
        <v>165</v>
      </c>
      <c r="D7" s="156"/>
      <c r="E7" s="156"/>
      <c r="F7" s="156">
        <v>215</v>
      </c>
      <c r="G7" s="156"/>
      <c r="H7" s="156"/>
      <c r="I7" s="156"/>
      <c r="J7" s="156"/>
      <c r="K7" s="156"/>
      <c r="L7" s="156"/>
      <c r="M7" s="156"/>
      <c r="N7" s="156"/>
      <c r="O7" s="156"/>
      <c r="P7" s="156">
        <v>195</v>
      </c>
      <c r="Q7" s="156"/>
      <c r="R7" s="156"/>
      <c r="S7" s="156"/>
      <c r="T7" s="156"/>
      <c r="U7" s="156"/>
      <c r="V7" s="157"/>
    </row>
    <row r="8" spans="1:22" s="59" customFormat="1" ht="17.100000000000001" customHeight="1" x14ac:dyDescent="0.25">
      <c r="A8" s="155">
        <v>44047</v>
      </c>
      <c r="B8" s="156"/>
      <c r="C8" s="156">
        <v>335</v>
      </c>
      <c r="D8" s="156">
        <v>35</v>
      </c>
      <c r="E8" s="156">
        <v>45</v>
      </c>
      <c r="F8" s="156">
        <v>240</v>
      </c>
      <c r="G8" s="156">
        <v>510</v>
      </c>
      <c r="H8" s="156"/>
      <c r="I8" s="156"/>
      <c r="J8" s="156"/>
      <c r="K8" s="156"/>
      <c r="L8" s="156"/>
      <c r="M8" s="156"/>
      <c r="N8" s="156"/>
      <c r="O8" s="156"/>
      <c r="P8" s="156"/>
      <c r="Q8" s="156"/>
      <c r="R8" s="156"/>
      <c r="S8" s="156">
        <v>10</v>
      </c>
      <c r="T8" s="156"/>
      <c r="U8" s="156"/>
      <c r="V8" s="157"/>
    </row>
    <row r="9" spans="1:22" s="59" customFormat="1" ht="17.100000000000001" customHeight="1" x14ac:dyDescent="0.25">
      <c r="A9" s="155">
        <v>44048</v>
      </c>
      <c r="B9" s="156"/>
      <c r="C9" s="156">
        <v>550</v>
      </c>
      <c r="D9" s="156">
        <v>50</v>
      </c>
      <c r="E9" s="156">
        <v>135</v>
      </c>
      <c r="F9" s="156">
        <v>60</v>
      </c>
      <c r="G9" s="156">
        <v>15</v>
      </c>
      <c r="H9" s="156"/>
      <c r="I9" s="156"/>
      <c r="J9" s="156"/>
      <c r="K9" s="156"/>
      <c r="L9" s="156"/>
      <c r="M9" s="156"/>
      <c r="N9" s="156"/>
      <c r="O9" s="156"/>
      <c r="P9" s="156"/>
      <c r="Q9" s="156"/>
      <c r="R9" s="156"/>
      <c r="S9" s="156"/>
      <c r="T9" s="156"/>
      <c r="U9" s="156"/>
      <c r="V9" s="157"/>
    </row>
    <row r="10" spans="1:22" s="59" customFormat="1" ht="17.100000000000001" customHeight="1" x14ac:dyDescent="0.25">
      <c r="A10" s="155">
        <v>44049</v>
      </c>
      <c r="B10" s="156"/>
      <c r="C10" s="156">
        <v>470</v>
      </c>
      <c r="D10" s="156">
        <v>240</v>
      </c>
      <c r="E10" s="156"/>
      <c r="F10" s="156">
        <v>30</v>
      </c>
      <c r="G10" s="156"/>
      <c r="H10" s="156"/>
      <c r="I10" s="156"/>
      <c r="J10" s="156"/>
      <c r="K10" s="156"/>
      <c r="L10" s="156"/>
      <c r="M10" s="156"/>
      <c r="N10" s="156"/>
      <c r="O10" s="156"/>
      <c r="P10" s="156"/>
      <c r="Q10" s="156"/>
      <c r="R10" s="156"/>
      <c r="S10" s="156"/>
      <c r="T10" s="156"/>
      <c r="U10" s="156"/>
      <c r="V10" s="157"/>
    </row>
    <row r="11" spans="1:22" s="59" customFormat="1" ht="17.100000000000001" customHeight="1" x14ac:dyDescent="0.25">
      <c r="A11" s="155">
        <v>44050</v>
      </c>
      <c r="B11" s="156"/>
      <c r="C11" s="156">
        <v>600</v>
      </c>
      <c r="D11" s="156">
        <v>60</v>
      </c>
      <c r="E11" s="156">
        <v>300</v>
      </c>
      <c r="F11" s="156">
        <v>30</v>
      </c>
      <c r="G11" s="156"/>
      <c r="H11" s="156"/>
      <c r="I11" s="156">
        <v>360</v>
      </c>
      <c r="J11" s="156"/>
      <c r="K11" s="156"/>
      <c r="L11" s="156">
        <v>120</v>
      </c>
      <c r="M11" s="156"/>
      <c r="N11" s="156">
        <v>300</v>
      </c>
      <c r="O11" s="156"/>
      <c r="P11" s="156"/>
      <c r="Q11" s="156"/>
      <c r="R11" s="156"/>
      <c r="S11" s="156"/>
      <c r="T11" s="156"/>
      <c r="U11" s="156"/>
      <c r="V11" s="157"/>
    </row>
    <row r="12" spans="1:22" s="59" customFormat="1" ht="17.100000000000001" customHeight="1" x14ac:dyDescent="0.25">
      <c r="A12" s="155">
        <v>44051</v>
      </c>
      <c r="B12" s="156"/>
      <c r="C12" s="156">
        <v>370</v>
      </c>
      <c r="D12" s="156">
        <v>60</v>
      </c>
      <c r="E12" s="156">
        <v>80</v>
      </c>
      <c r="F12" s="156">
        <v>20</v>
      </c>
      <c r="G12" s="156">
        <v>50</v>
      </c>
      <c r="H12" s="156"/>
      <c r="I12" s="156"/>
      <c r="J12" s="156"/>
      <c r="K12" s="156"/>
      <c r="L12" s="156"/>
      <c r="M12" s="156"/>
      <c r="N12" s="156"/>
      <c r="O12" s="156"/>
      <c r="P12" s="156"/>
      <c r="Q12" s="156"/>
      <c r="R12" s="156"/>
      <c r="S12" s="156"/>
      <c r="T12" s="156"/>
      <c r="U12" s="156"/>
      <c r="V12" s="157"/>
    </row>
    <row r="13" spans="1:22" s="59" customFormat="1" ht="17.100000000000001" customHeight="1" x14ac:dyDescent="0.25">
      <c r="A13" s="155">
        <v>44052</v>
      </c>
      <c r="B13" s="156"/>
      <c r="C13" s="156">
        <v>825</v>
      </c>
      <c r="D13" s="156">
        <v>40</v>
      </c>
      <c r="E13" s="156">
        <v>15</v>
      </c>
      <c r="F13" s="156"/>
      <c r="G13" s="156"/>
      <c r="H13" s="156"/>
      <c r="I13" s="156"/>
      <c r="J13" s="156"/>
      <c r="K13" s="156"/>
      <c r="L13" s="156"/>
      <c r="M13" s="156"/>
      <c r="N13" s="156"/>
      <c r="O13" s="156"/>
      <c r="P13" s="156"/>
      <c r="Q13" s="156"/>
      <c r="R13" s="156"/>
      <c r="S13" s="156"/>
      <c r="T13" s="156"/>
      <c r="U13" s="156">
        <v>70</v>
      </c>
      <c r="V13" s="157"/>
    </row>
    <row r="14" spans="1:22" s="59" customFormat="1" ht="17.100000000000001" customHeight="1" x14ac:dyDescent="0.25">
      <c r="A14" s="155">
        <v>44053</v>
      </c>
      <c r="B14" s="156"/>
      <c r="C14" s="272"/>
      <c r="D14" s="156"/>
      <c r="E14" s="156"/>
      <c r="F14" s="156"/>
      <c r="G14" s="156"/>
      <c r="H14" s="156"/>
      <c r="I14" s="156"/>
      <c r="J14" s="156"/>
      <c r="K14" s="156"/>
      <c r="L14" s="156"/>
      <c r="M14" s="156"/>
      <c r="N14" s="156"/>
      <c r="O14" s="156"/>
      <c r="P14" s="156"/>
      <c r="Q14" s="156"/>
      <c r="R14" s="156"/>
      <c r="S14" s="156"/>
      <c r="T14" s="156"/>
      <c r="U14" s="156"/>
      <c r="V14" s="157"/>
    </row>
    <row r="15" spans="1:22" s="59" customFormat="1" ht="17.100000000000001" customHeight="1" x14ac:dyDescent="0.25">
      <c r="A15" s="155">
        <v>44054</v>
      </c>
      <c r="B15" s="156"/>
      <c r="C15" s="156"/>
      <c r="D15" s="156"/>
      <c r="E15" s="156"/>
      <c r="F15" s="156"/>
      <c r="G15" s="156"/>
      <c r="H15" s="156"/>
      <c r="I15" s="156"/>
      <c r="J15" s="156"/>
      <c r="K15" s="156"/>
      <c r="L15" s="156"/>
      <c r="M15" s="156"/>
      <c r="N15" s="156"/>
      <c r="O15" s="156"/>
      <c r="P15" s="156"/>
      <c r="Q15" s="156"/>
      <c r="R15" s="156"/>
      <c r="S15" s="156"/>
      <c r="T15" s="156"/>
      <c r="U15" s="156"/>
      <c r="V15" s="157"/>
    </row>
    <row r="16" spans="1:22" s="59" customFormat="1" ht="17.100000000000001" customHeight="1" x14ac:dyDescent="0.25">
      <c r="A16" s="155">
        <v>44055</v>
      </c>
      <c r="B16" s="156"/>
      <c r="C16" s="156"/>
      <c r="D16" s="156"/>
      <c r="E16" s="156"/>
      <c r="F16" s="156"/>
      <c r="G16" s="156"/>
      <c r="H16" s="156"/>
      <c r="I16" s="156"/>
      <c r="J16" s="156"/>
      <c r="K16" s="156"/>
      <c r="L16" s="156"/>
      <c r="M16" s="156"/>
      <c r="N16" s="156"/>
      <c r="O16" s="156"/>
      <c r="P16" s="156"/>
      <c r="Q16" s="156"/>
      <c r="R16" s="156"/>
      <c r="S16" s="156"/>
      <c r="T16" s="156"/>
      <c r="U16" s="156"/>
      <c r="V16" s="157"/>
    </row>
    <row r="17" spans="1:22" s="59" customFormat="1" ht="17.100000000000001" customHeight="1" x14ac:dyDescent="0.25">
      <c r="A17" s="155">
        <v>44056</v>
      </c>
      <c r="B17" s="156"/>
      <c r="C17" s="156"/>
      <c r="D17" s="156"/>
      <c r="E17" s="156"/>
      <c r="F17" s="156"/>
      <c r="G17" s="156"/>
      <c r="H17" s="156"/>
      <c r="I17" s="156"/>
      <c r="J17" s="156"/>
      <c r="K17" s="156"/>
      <c r="L17" s="156"/>
      <c r="M17" s="156"/>
      <c r="N17" s="156"/>
      <c r="O17" s="156"/>
      <c r="P17" s="156"/>
      <c r="Q17" s="156"/>
      <c r="R17" s="156"/>
      <c r="S17" s="156"/>
      <c r="T17" s="156"/>
      <c r="U17" s="156"/>
      <c r="V17" s="157"/>
    </row>
    <row r="18" spans="1:22" s="59" customFormat="1" ht="17.100000000000001" customHeight="1" x14ac:dyDescent="0.25">
      <c r="A18" s="155">
        <v>44057</v>
      </c>
      <c r="B18" s="156"/>
      <c r="C18" s="156"/>
      <c r="D18" s="156"/>
      <c r="E18" s="156"/>
      <c r="F18" s="156"/>
      <c r="G18" s="156"/>
      <c r="H18" s="156"/>
      <c r="I18" s="156"/>
      <c r="J18" s="156"/>
      <c r="K18" s="156"/>
      <c r="L18" s="156"/>
      <c r="M18" s="156"/>
      <c r="N18" s="156"/>
      <c r="O18" s="156"/>
      <c r="P18" s="156"/>
      <c r="Q18" s="156"/>
      <c r="R18" s="156"/>
      <c r="S18" s="156"/>
      <c r="T18" s="156"/>
      <c r="U18" s="156"/>
      <c r="V18" s="157"/>
    </row>
    <row r="19" spans="1:22" s="59" customFormat="1" ht="17.100000000000001" customHeight="1" x14ac:dyDescent="0.25">
      <c r="A19" s="155">
        <v>44058</v>
      </c>
      <c r="B19" s="156"/>
      <c r="C19" s="156"/>
      <c r="D19" s="156"/>
      <c r="E19" s="156"/>
      <c r="F19" s="156"/>
      <c r="G19" s="156"/>
      <c r="H19" s="156"/>
      <c r="I19" s="156"/>
      <c r="J19" s="156"/>
      <c r="K19" s="156"/>
      <c r="L19" s="156"/>
      <c r="M19" s="156"/>
      <c r="N19" s="156"/>
      <c r="O19" s="156"/>
      <c r="P19" s="156"/>
      <c r="Q19" s="156"/>
      <c r="R19" s="156"/>
      <c r="S19" s="156"/>
      <c r="T19" s="156"/>
      <c r="U19" s="156"/>
      <c r="V19" s="157"/>
    </row>
    <row r="20" spans="1:22" s="59" customFormat="1" ht="17.100000000000001" customHeight="1" x14ac:dyDescent="0.25">
      <c r="A20" s="155">
        <v>44059</v>
      </c>
      <c r="B20" s="156"/>
      <c r="C20" s="156"/>
      <c r="D20" s="156"/>
      <c r="E20" s="156"/>
      <c r="F20" s="156"/>
      <c r="G20" s="156"/>
      <c r="H20" s="156"/>
      <c r="I20" s="156"/>
      <c r="J20" s="156"/>
      <c r="K20" s="156"/>
      <c r="L20" s="156"/>
      <c r="M20" s="156"/>
      <c r="N20" s="156"/>
      <c r="O20" s="156"/>
      <c r="P20" s="156"/>
      <c r="Q20" s="156"/>
      <c r="R20" s="156"/>
      <c r="S20" s="156"/>
      <c r="T20" s="156"/>
      <c r="U20" s="156"/>
      <c r="V20" s="157"/>
    </row>
    <row r="21" spans="1:22" s="59" customFormat="1" ht="17.100000000000001" customHeight="1" x14ac:dyDescent="0.25">
      <c r="A21" s="155">
        <v>44060</v>
      </c>
      <c r="B21" s="156"/>
      <c r="C21" s="156"/>
      <c r="D21" s="156"/>
      <c r="E21" s="156"/>
      <c r="F21" s="156"/>
      <c r="G21" s="156"/>
      <c r="H21" s="156"/>
      <c r="I21" s="156"/>
      <c r="J21" s="156"/>
      <c r="K21" s="156"/>
      <c r="L21" s="156"/>
      <c r="M21" s="156"/>
      <c r="N21" s="156"/>
      <c r="O21" s="156"/>
      <c r="P21" s="156"/>
      <c r="Q21" s="156"/>
      <c r="R21" s="156"/>
      <c r="S21" s="156"/>
      <c r="T21" s="156"/>
      <c r="U21" s="156"/>
      <c r="V21" s="157"/>
    </row>
    <row r="22" spans="1:22" s="59" customFormat="1" ht="17.100000000000001" customHeight="1" x14ac:dyDescent="0.25">
      <c r="A22" s="155">
        <v>44061</v>
      </c>
      <c r="B22" s="156"/>
      <c r="C22" s="156"/>
      <c r="D22" s="156"/>
      <c r="E22" s="156"/>
      <c r="F22" s="156"/>
      <c r="G22" s="156"/>
      <c r="H22" s="156"/>
      <c r="I22" s="156"/>
      <c r="J22" s="156"/>
      <c r="K22" s="156"/>
      <c r="L22" s="156"/>
      <c r="M22" s="156"/>
      <c r="N22" s="156"/>
      <c r="O22" s="156"/>
      <c r="P22" s="156"/>
      <c r="Q22" s="156"/>
      <c r="R22" s="156"/>
      <c r="S22" s="156"/>
      <c r="T22" s="156"/>
      <c r="U22" s="156"/>
      <c r="V22" s="157"/>
    </row>
    <row r="23" spans="1:22" s="59" customFormat="1" ht="17.100000000000001" customHeight="1" x14ac:dyDescent="0.25">
      <c r="A23" s="155">
        <v>44062</v>
      </c>
      <c r="B23" s="156"/>
      <c r="C23" s="156"/>
      <c r="D23" s="156"/>
      <c r="E23" s="156"/>
      <c r="F23" s="156"/>
      <c r="G23" s="156"/>
      <c r="H23" s="156"/>
      <c r="I23" s="156"/>
      <c r="J23" s="156"/>
      <c r="K23" s="156"/>
      <c r="L23" s="156"/>
      <c r="M23" s="156"/>
      <c r="N23" s="156"/>
      <c r="O23" s="156"/>
      <c r="P23" s="156"/>
      <c r="Q23" s="156"/>
      <c r="R23" s="156"/>
      <c r="S23" s="156"/>
      <c r="T23" s="156"/>
      <c r="U23" s="156"/>
      <c r="V23" s="157"/>
    </row>
    <row r="24" spans="1:22" s="59" customFormat="1" ht="17.100000000000001" customHeight="1" x14ac:dyDescent="0.25">
      <c r="A24" s="155">
        <v>44063</v>
      </c>
      <c r="B24" s="156"/>
      <c r="C24" s="156"/>
      <c r="D24" s="156"/>
      <c r="E24" s="156"/>
      <c r="F24" s="156"/>
      <c r="G24" s="156"/>
      <c r="H24" s="156"/>
      <c r="I24" s="156"/>
      <c r="J24" s="156"/>
      <c r="K24" s="156"/>
      <c r="L24" s="156"/>
      <c r="M24" s="156"/>
      <c r="N24" s="156"/>
      <c r="O24" s="156"/>
      <c r="P24" s="156"/>
      <c r="Q24" s="156"/>
      <c r="R24" s="156"/>
      <c r="S24" s="156"/>
      <c r="T24" s="156"/>
      <c r="U24" s="156"/>
      <c r="V24" s="157"/>
    </row>
    <row r="25" spans="1:22" s="59" customFormat="1" ht="17.100000000000001" customHeight="1" x14ac:dyDescent="0.25">
      <c r="A25" s="155">
        <v>44064</v>
      </c>
      <c r="B25" s="156"/>
      <c r="C25" s="156"/>
      <c r="D25" s="156"/>
      <c r="E25" s="156"/>
      <c r="F25" s="156"/>
      <c r="G25" s="156"/>
      <c r="H25" s="156"/>
      <c r="I25" s="156"/>
      <c r="J25" s="156"/>
      <c r="K25" s="156"/>
      <c r="L25" s="156"/>
      <c r="M25" s="156"/>
      <c r="N25" s="156"/>
      <c r="O25" s="156"/>
      <c r="P25" s="156"/>
      <c r="Q25" s="156"/>
      <c r="R25" s="156"/>
      <c r="S25" s="156"/>
      <c r="T25" s="156"/>
      <c r="U25" s="156"/>
      <c r="V25" s="157"/>
    </row>
    <row r="26" spans="1:22" s="59" customFormat="1" ht="17.100000000000001" customHeight="1" x14ac:dyDescent="0.25">
      <c r="A26" s="155">
        <v>44065</v>
      </c>
      <c r="B26" s="156"/>
      <c r="C26" s="156"/>
      <c r="D26" s="156"/>
      <c r="E26" s="156"/>
      <c r="F26" s="156"/>
      <c r="G26" s="156"/>
      <c r="H26" s="156"/>
      <c r="I26" s="156"/>
      <c r="J26" s="156"/>
      <c r="K26" s="156"/>
      <c r="L26" s="156"/>
      <c r="M26" s="156"/>
      <c r="N26" s="156"/>
      <c r="O26" s="156"/>
      <c r="P26" s="156"/>
      <c r="Q26" s="156"/>
      <c r="R26" s="156"/>
      <c r="S26" s="156"/>
      <c r="T26" s="156"/>
      <c r="U26" s="156"/>
      <c r="V26" s="157"/>
    </row>
    <row r="27" spans="1:22" s="59" customFormat="1" ht="17.100000000000001" customHeight="1" x14ac:dyDescent="0.25">
      <c r="A27" s="155">
        <v>44066</v>
      </c>
      <c r="B27" s="156"/>
      <c r="C27" s="156"/>
      <c r="D27" s="156"/>
      <c r="E27" s="156"/>
      <c r="F27" s="156"/>
      <c r="G27" s="156"/>
      <c r="H27" s="156"/>
      <c r="I27" s="156"/>
      <c r="J27" s="156"/>
      <c r="K27" s="156"/>
      <c r="L27" s="156"/>
      <c r="M27" s="156"/>
      <c r="N27" s="156"/>
      <c r="O27" s="156"/>
      <c r="P27" s="156"/>
      <c r="Q27" s="156"/>
      <c r="R27" s="156"/>
      <c r="S27" s="156"/>
      <c r="T27" s="156"/>
      <c r="U27" s="156"/>
      <c r="V27" s="157"/>
    </row>
    <row r="28" spans="1:22" s="59" customFormat="1" ht="17.100000000000001" customHeight="1" x14ac:dyDescent="0.25">
      <c r="A28" s="155">
        <v>44067</v>
      </c>
      <c r="B28" s="156"/>
      <c r="C28" s="156"/>
      <c r="D28" s="156"/>
      <c r="E28" s="156"/>
      <c r="F28" s="156"/>
      <c r="G28" s="156"/>
      <c r="H28" s="156"/>
      <c r="I28" s="156"/>
      <c r="J28" s="156"/>
      <c r="K28" s="156"/>
      <c r="L28" s="156"/>
      <c r="M28" s="156"/>
      <c r="N28" s="156"/>
      <c r="O28" s="156"/>
      <c r="P28" s="156"/>
      <c r="Q28" s="156"/>
      <c r="R28" s="156"/>
      <c r="S28" s="156"/>
      <c r="T28" s="156"/>
      <c r="U28" s="156"/>
      <c r="V28" s="157"/>
    </row>
    <row r="29" spans="1:22" s="59" customFormat="1" ht="17.100000000000001" customHeight="1" x14ac:dyDescent="0.25">
      <c r="A29" s="155">
        <v>44068</v>
      </c>
      <c r="B29" s="156"/>
      <c r="C29" s="156"/>
      <c r="D29" s="156"/>
      <c r="E29" s="156"/>
      <c r="F29" s="156"/>
      <c r="G29" s="156"/>
      <c r="H29" s="156"/>
      <c r="I29" s="156"/>
      <c r="J29" s="156"/>
      <c r="K29" s="156"/>
      <c r="L29" s="156"/>
      <c r="M29" s="156"/>
      <c r="N29" s="156"/>
      <c r="O29" s="156"/>
      <c r="P29" s="156"/>
      <c r="Q29" s="156"/>
      <c r="R29" s="156"/>
      <c r="S29" s="156"/>
      <c r="T29" s="156"/>
      <c r="U29" s="156"/>
      <c r="V29" s="157"/>
    </row>
    <row r="30" spans="1:22" s="59" customFormat="1" ht="17.100000000000001" customHeight="1" x14ac:dyDescent="0.25">
      <c r="A30" s="155">
        <v>44069</v>
      </c>
      <c r="B30" s="156"/>
      <c r="C30" s="156"/>
      <c r="D30" s="156"/>
      <c r="E30" s="156"/>
      <c r="F30" s="156"/>
      <c r="G30" s="156"/>
      <c r="H30" s="156"/>
      <c r="I30" s="156"/>
      <c r="J30" s="156"/>
      <c r="K30" s="156"/>
      <c r="L30" s="156"/>
      <c r="M30" s="156"/>
      <c r="N30" s="156"/>
      <c r="O30" s="156"/>
      <c r="P30" s="156"/>
      <c r="Q30" s="156"/>
      <c r="R30" s="156"/>
      <c r="S30" s="156"/>
      <c r="T30" s="156"/>
      <c r="U30" s="156"/>
      <c r="V30" s="157"/>
    </row>
    <row r="31" spans="1:22" s="59" customFormat="1" ht="17.100000000000001" customHeight="1" x14ac:dyDescent="0.25">
      <c r="A31" s="155">
        <v>44070</v>
      </c>
      <c r="B31" s="156"/>
      <c r="C31" s="156"/>
      <c r="D31" s="156"/>
      <c r="E31" s="156"/>
      <c r="F31" s="156"/>
      <c r="G31" s="156"/>
      <c r="H31" s="156"/>
      <c r="I31" s="156"/>
      <c r="J31" s="156"/>
      <c r="K31" s="156"/>
      <c r="L31" s="156"/>
      <c r="M31" s="156"/>
      <c r="N31" s="156"/>
      <c r="O31" s="156"/>
      <c r="P31" s="156"/>
      <c r="Q31" s="156"/>
      <c r="R31" s="156"/>
      <c r="S31" s="156"/>
      <c r="T31" s="156"/>
      <c r="U31" s="156"/>
      <c r="V31" s="157"/>
    </row>
    <row r="32" spans="1:22" s="59" customFormat="1" ht="17.100000000000001" customHeight="1" x14ac:dyDescent="0.25">
      <c r="A32" s="155">
        <v>44071</v>
      </c>
      <c r="B32" s="156"/>
      <c r="C32" s="156"/>
      <c r="D32" s="156"/>
      <c r="E32" s="156"/>
      <c r="F32" s="156"/>
      <c r="G32" s="156"/>
      <c r="H32" s="156"/>
      <c r="I32" s="156"/>
      <c r="J32" s="156"/>
      <c r="K32" s="156"/>
      <c r="L32" s="156"/>
      <c r="M32" s="156"/>
      <c r="N32" s="156"/>
      <c r="O32" s="156"/>
      <c r="P32" s="156"/>
      <c r="Q32" s="156"/>
      <c r="R32" s="156"/>
      <c r="S32" s="156"/>
      <c r="T32" s="156"/>
      <c r="U32" s="156"/>
      <c r="V32" s="157"/>
    </row>
    <row r="33" spans="1:22" s="59" customFormat="1" ht="17.100000000000001" customHeight="1" x14ac:dyDescent="0.25">
      <c r="A33" s="155">
        <v>44072</v>
      </c>
      <c r="B33" s="156"/>
      <c r="C33" s="156"/>
      <c r="D33" s="156"/>
      <c r="E33" s="156"/>
      <c r="F33" s="156"/>
      <c r="G33" s="156"/>
      <c r="H33" s="156"/>
      <c r="I33" s="156"/>
      <c r="J33" s="156"/>
      <c r="K33" s="156"/>
      <c r="L33" s="156"/>
      <c r="M33" s="156"/>
      <c r="N33" s="156"/>
      <c r="O33" s="156"/>
      <c r="P33" s="156"/>
      <c r="Q33" s="156"/>
      <c r="R33" s="156"/>
      <c r="S33" s="156"/>
      <c r="T33" s="156"/>
      <c r="U33" s="156"/>
      <c r="V33" s="157"/>
    </row>
    <row r="34" spans="1:22" s="59" customFormat="1" ht="17.100000000000001" customHeight="1" x14ac:dyDescent="0.25">
      <c r="A34" s="155">
        <v>44073</v>
      </c>
      <c r="B34" s="156"/>
      <c r="C34" s="156"/>
      <c r="D34" s="156"/>
      <c r="E34" s="156"/>
      <c r="F34" s="156"/>
      <c r="G34" s="156"/>
      <c r="H34" s="156"/>
      <c r="I34" s="156"/>
      <c r="J34" s="156"/>
      <c r="K34" s="156"/>
      <c r="L34" s="156"/>
      <c r="M34" s="156"/>
      <c r="N34" s="156"/>
      <c r="O34" s="156"/>
      <c r="P34" s="156"/>
      <c r="Q34" s="156"/>
      <c r="R34" s="156"/>
      <c r="S34" s="156"/>
      <c r="T34" s="156"/>
      <c r="U34" s="156"/>
      <c r="V34" s="157"/>
    </row>
    <row r="35" spans="1:22" s="59" customFormat="1" ht="17.100000000000001" customHeight="1" x14ac:dyDescent="0.25">
      <c r="A35" s="155">
        <v>44074</v>
      </c>
      <c r="B35" s="156"/>
      <c r="C35" s="156"/>
      <c r="D35" s="156"/>
      <c r="E35" s="156"/>
      <c r="F35" s="156"/>
      <c r="G35" s="156"/>
      <c r="H35" s="156"/>
      <c r="I35" s="156"/>
      <c r="J35" s="156"/>
      <c r="K35" s="156"/>
      <c r="L35" s="156"/>
      <c r="M35" s="156"/>
      <c r="N35" s="156"/>
      <c r="O35" s="156"/>
      <c r="P35" s="156"/>
      <c r="Q35" s="156"/>
      <c r="R35" s="156"/>
      <c r="S35" s="156"/>
      <c r="T35" s="156"/>
      <c r="U35" s="156"/>
      <c r="V35" s="157"/>
    </row>
    <row r="36" spans="1:22" s="59" customFormat="1" ht="17.100000000000001" customHeight="1" x14ac:dyDescent="0.25">
      <c r="A36" s="60"/>
      <c r="B36" s="77"/>
      <c r="C36" s="77"/>
      <c r="D36" s="77"/>
      <c r="E36" s="77"/>
      <c r="F36" s="77"/>
      <c r="G36" s="77"/>
      <c r="H36" s="77"/>
      <c r="I36" s="77"/>
      <c r="J36" s="77"/>
      <c r="K36" s="77"/>
      <c r="L36" s="77"/>
      <c r="M36" s="77"/>
      <c r="N36" s="77"/>
      <c r="O36" s="77"/>
      <c r="P36" s="77"/>
      <c r="Q36" s="77"/>
      <c r="R36" s="77"/>
      <c r="S36" s="77"/>
      <c r="T36" s="77"/>
      <c r="U36" s="77"/>
      <c r="V36" s="78"/>
    </row>
    <row r="37" spans="1:22" s="59" customFormat="1" ht="17.100000000000001" customHeight="1" x14ac:dyDescent="0.25">
      <c r="A37" s="60"/>
      <c r="B37" s="77"/>
      <c r="C37" s="77"/>
      <c r="D37" s="77"/>
      <c r="E37" s="77"/>
      <c r="F37" s="77"/>
      <c r="G37" s="77"/>
      <c r="H37" s="77"/>
      <c r="I37" s="77"/>
      <c r="J37" s="77"/>
      <c r="K37" s="77"/>
      <c r="L37" s="77"/>
      <c r="M37" s="77"/>
      <c r="N37" s="77"/>
      <c r="O37" s="77"/>
      <c r="P37" s="77"/>
      <c r="Q37" s="77"/>
      <c r="R37" s="77"/>
      <c r="S37" s="77"/>
      <c r="T37" s="77"/>
      <c r="U37" s="77"/>
      <c r="V37" s="78"/>
    </row>
    <row r="38" spans="1:22" s="59" customFormat="1" ht="17.100000000000001" customHeight="1" x14ac:dyDescent="0.25">
      <c r="A38" s="60"/>
      <c r="B38" s="77"/>
      <c r="C38" s="77"/>
      <c r="D38" s="77"/>
      <c r="E38" s="77"/>
      <c r="F38" s="77"/>
      <c r="G38" s="77"/>
      <c r="H38" s="77"/>
      <c r="I38" s="77"/>
      <c r="J38" s="77"/>
      <c r="K38" s="77"/>
      <c r="L38" s="77"/>
      <c r="M38" s="77"/>
      <c r="N38" s="77"/>
      <c r="O38" s="77"/>
      <c r="P38" s="77"/>
      <c r="Q38" s="77"/>
      <c r="R38" s="77"/>
      <c r="S38" s="77"/>
      <c r="T38" s="77"/>
      <c r="U38" s="77"/>
      <c r="V38" s="78"/>
    </row>
    <row r="39" spans="1:22" s="59" customFormat="1" ht="17.100000000000001" customHeight="1" x14ac:dyDescent="0.25">
      <c r="A39" s="60"/>
      <c r="B39" s="77"/>
      <c r="C39" s="77"/>
      <c r="D39" s="77"/>
      <c r="E39" s="77"/>
      <c r="F39" s="77"/>
      <c r="G39" s="77"/>
      <c r="H39" s="77"/>
      <c r="I39" s="77"/>
      <c r="J39" s="77"/>
      <c r="K39" s="77"/>
      <c r="L39" s="77"/>
      <c r="M39" s="77"/>
      <c r="N39" s="77"/>
      <c r="O39" s="77"/>
      <c r="P39" s="77"/>
      <c r="Q39" s="77"/>
      <c r="R39" s="77"/>
      <c r="S39" s="77"/>
      <c r="T39" s="77"/>
      <c r="U39" s="77"/>
      <c r="V39" s="78"/>
    </row>
    <row r="40" spans="1:22" s="59" customFormat="1" ht="17.100000000000001" customHeight="1" x14ac:dyDescent="0.25">
      <c r="A40" s="60"/>
      <c r="B40" s="77"/>
      <c r="C40" s="77"/>
      <c r="D40" s="77"/>
      <c r="E40" s="77"/>
      <c r="F40" s="77"/>
      <c r="G40" s="77"/>
      <c r="H40" s="77"/>
      <c r="I40" s="77"/>
      <c r="J40" s="77"/>
      <c r="K40" s="77"/>
      <c r="L40" s="77"/>
      <c r="M40" s="77"/>
      <c r="N40" s="77"/>
      <c r="O40" s="77"/>
      <c r="P40" s="77"/>
      <c r="Q40" s="77"/>
      <c r="R40" s="77"/>
      <c r="S40" s="77"/>
      <c r="T40" s="77"/>
      <c r="U40" s="77"/>
      <c r="V40" s="78"/>
    </row>
    <row r="41" spans="1:22" s="59" customFormat="1" ht="17.100000000000001" customHeight="1" x14ac:dyDescent="0.25">
      <c r="A41" s="60"/>
      <c r="B41" s="77"/>
      <c r="C41" s="77"/>
      <c r="D41" s="77"/>
      <c r="E41" s="77"/>
      <c r="F41" s="77"/>
      <c r="G41" s="77"/>
      <c r="H41" s="77"/>
      <c r="I41" s="77"/>
      <c r="J41" s="77"/>
      <c r="K41" s="77"/>
      <c r="L41" s="77"/>
      <c r="M41" s="77"/>
      <c r="N41" s="77"/>
      <c r="O41" s="77"/>
      <c r="P41" s="77"/>
      <c r="Q41" s="77"/>
      <c r="R41" s="77"/>
      <c r="S41" s="77"/>
      <c r="T41" s="77"/>
      <c r="U41" s="77"/>
      <c r="V41" s="78"/>
    </row>
    <row r="42" spans="1:22" s="59" customFormat="1" ht="17.100000000000001" customHeight="1" x14ac:dyDescent="0.25">
      <c r="A42" s="60"/>
      <c r="B42" s="77"/>
      <c r="C42" s="77"/>
      <c r="D42" s="77"/>
      <c r="E42" s="77"/>
      <c r="F42" s="77"/>
      <c r="G42" s="77"/>
      <c r="H42" s="77"/>
      <c r="I42" s="77"/>
      <c r="J42" s="77"/>
      <c r="K42" s="77"/>
      <c r="L42" s="77"/>
      <c r="M42" s="77"/>
      <c r="N42" s="77"/>
      <c r="O42" s="77"/>
      <c r="P42" s="77"/>
      <c r="Q42" s="77"/>
      <c r="R42" s="77"/>
      <c r="S42" s="77"/>
      <c r="T42" s="77"/>
      <c r="U42" s="77"/>
      <c r="V42" s="78"/>
    </row>
    <row r="43" spans="1:22" x14ac:dyDescent="0.25">
      <c r="A43" s="4"/>
      <c r="B43" s="406">
        <f>SUM(B6:B42)</f>
        <v>0</v>
      </c>
      <c r="C43" s="52">
        <f>SUM(C6:C42)</f>
        <v>3960</v>
      </c>
      <c r="D43" s="52">
        <f t="shared" ref="D43:V43" si="0">SUM(D6:D42)</f>
        <v>550</v>
      </c>
      <c r="E43" s="52">
        <f t="shared" si="0"/>
        <v>575</v>
      </c>
      <c r="F43" s="52">
        <f t="shared" si="0"/>
        <v>595</v>
      </c>
      <c r="G43" s="52">
        <f t="shared" si="0"/>
        <v>575</v>
      </c>
      <c r="H43" s="52">
        <f t="shared" si="0"/>
        <v>0</v>
      </c>
      <c r="I43" s="52">
        <f t="shared" si="0"/>
        <v>450</v>
      </c>
      <c r="J43" s="52">
        <f t="shared" si="0"/>
        <v>0</v>
      </c>
      <c r="K43" s="52">
        <f t="shared" si="0"/>
        <v>0</v>
      </c>
      <c r="L43" s="52">
        <f t="shared" si="0"/>
        <v>120</v>
      </c>
      <c r="M43" s="52">
        <f t="shared" si="0"/>
        <v>0</v>
      </c>
      <c r="N43" s="52">
        <f t="shared" si="0"/>
        <v>300</v>
      </c>
      <c r="O43" s="52">
        <f t="shared" si="0"/>
        <v>360</v>
      </c>
      <c r="P43" s="52">
        <f t="shared" si="0"/>
        <v>195</v>
      </c>
      <c r="Q43" s="52">
        <f t="shared" si="0"/>
        <v>210</v>
      </c>
      <c r="R43" s="52">
        <f t="shared" si="0"/>
        <v>0</v>
      </c>
      <c r="S43" s="52">
        <f t="shared" si="0"/>
        <v>10</v>
      </c>
      <c r="T43" s="52">
        <f t="shared" si="0"/>
        <v>0</v>
      </c>
      <c r="U43" s="52">
        <f t="shared" si="0"/>
        <v>70</v>
      </c>
      <c r="V43" s="55">
        <f t="shared" si="0"/>
        <v>0</v>
      </c>
    </row>
    <row r="44" spans="1:22" ht="23.25" customHeight="1" thickBot="1" x14ac:dyDescent="0.3">
      <c r="A44" s="42" t="s">
        <v>3467</v>
      </c>
      <c r="B44" s="43"/>
      <c r="C44" s="482">
        <f>SUM(D43:G43)/60</f>
        <v>38.25</v>
      </c>
      <c r="D44" s="483"/>
      <c r="E44" s="483"/>
      <c r="F44" s="483"/>
      <c r="G44" s="484"/>
      <c r="H44" s="482">
        <f t="shared" ref="H44" si="1">SUM(I43:L43)/60</f>
        <v>9.5</v>
      </c>
      <c r="I44" s="483"/>
      <c r="J44" s="483"/>
      <c r="K44" s="483"/>
      <c r="L44" s="484"/>
      <c r="M44" s="482">
        <f t="shared" ref="M44" si="2">SUM(N43:Q43)/60</f>
        <v>17.75</v>
      </c>
      <c r="N44" s="483"/>
      <c r="O44" s="483"/>
      <c r="P44" s="483"/>
      <c r="Q44" s="484"/>
      <c r="R44" s="482">
        <f t="shared" ref="R44" si="3">SUM(S43:V43)/60</f>
        <v>1.3333333333333333</v>
      </c>
      <c r="S44" s="483"/>
      <c r="T44" s="483"/>
      <c r="U44" s="483"/>
      <c r="V44" s="484"/>
    </row>
    <row r="45" spans="1:22" ht="15.75" thickTop="1" x14ac:dyDescent="0.25"/>
  </sheetData>
  <mergeCells count="11">
    <mergeCell ref="C44:G44"/>
    <mergeCell ref="H44:L44"/>
    <mergeCell ref="M44:Q44"/>
    <mergeCell ref="R44:V44"/>
    <mergeCell ref="A1:V1"/>
    <mergeCell ref="A2:B3"/>
    <mergeCell ref="C2:G3"/>
    <mergeCell ref="H2:Q2"/>
    <mergeCell ref="R2:V3"/>
    <mergeCell ref="H3:L3"/>
    <mergeCell ref="M3:Q3"/>
  </mergeCells>
  <pageMargins left="0.26" right="0.25" top="0.75" bottom="0.75" header="0.3" footer="0.3"/>
  <pageSetup scale="90"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J17"/>
  <sheetViews>
    <sheetView workbookViewId="0"/>
  </sheetViews>
  <sheetFormatPr defaultRowHeight="15" x14ac:dyDescent="0.25"/>
  <cols>
    <col min="1" max="1" width="11.85546875" bestFit="1" customWidth="1"/>
    <col min="2" max="2" width="15" bestFit="1" customWidth="1"/>
    <col min="3" max="3" width="16" bestFit="1" customWidth="1"/>
    <col min="4" max="4" width="10.28515625" bestFit="1" customWidth="1"/>
    <col min="5" max="5" width="11.7109375" bestFit="1" customWidth="1"/>
    <col min="6" max="6" width="11.7109375" customWidth="1"/>
    <col min="7" max="7" width="13.28515625" bestFit="1" customWidth="1"/>
    <col min="8" max="8" width="13.28515625" customWidth="1"/>
    <col min="9" max="9" width="15.5703125" bestFit="1" customWidth="1"/>
    <col min="10" max="10" width="11" bestFit="1" customWidth="1"/>
  </cols>
  <sheetData>
    <row r="1" spans="1:10" s="80" customFormat="1" x14ac:dyDescent="0.25">
      <c r="A1" s="80" t="s">
        <v>473</v>
      </c>
      <c r="B1" s="80" t="s">
        <v>498</v>
      </c>
      <c r="C1" s="80" t="s">
        <v>9</v>
      </c>
      <c r="D1" s="80" t="s">
        <v>15</v>
      </c>
      <c r="E1" s="80" t="s">
        <v>3468</v>
      </c>
      <c r="F1" s="80" t="s">
        <v>54</v>
      </c>
      <c r="G1" s="80" t="s">
        <v>3469</v>
      </c>
      <c r="H1" s="80" t="s">
        <v>507</v>
      </c>
      <c r="I1" s="80" t="s">
        <v>3470</v>
      </c>
      <c r="J1" s="80" t="s">
        <v>3471</v>
      </c>
    </row>
    <row r="2" spans="1:10" x14ac:dyDescent="0.25">
      <c r="A2" s="80"/>
      <c r="B2" s="80"/>
      <c r="C2" s="80"/>
      <c r="D2" s="80"/>
      <c r="E2" s="80"/>
      <c r="F2" s="80"/>
      <c r="G2" s="80"/>
      <c r="H2" s="80"/>
      <c r="I2" s="80"/>
      <c r="J2" s="1" t="s">
        <v>3472</v>
      </c>
    </row>
    <row r="3" spans="1:10" x14ac:dyDescent="0.25">
      <c r="A3" t="s">
        <v>507</v>
      </c>
      <c r="B3" t="s">
        <v>498</v>
      </c>
      <c r="C3" t="s">
        <v>3473</v>
      </c>
      <c r="D3" t="s">
        <v>489</v>
      </c>
      <c r="E3" t="s">
        <v>489</v>
      </c>
      <c r="F3" t="s">
        <v>489</v>
      </c>
      <c r="G3" t="s">
        <v>620</v>
      </c>
      <c r="H3" t="s">
        <v>527</v>
      </c>
      <c r="I3" t="s">
        <v>3182</v>
      </c>
      <c r="J3" t="s">
        <v>427</v>
      </c>
    </row>
    <row r="4" spans="1:10" x14ac:dyDescent="0.25">
      <c r="A4" t="s">
        <v>498</v>
      </c>
      <c r="B4" t="s">
        <v>507</v>
      </c>
      <c r="C4" t="s">
        <v>1300</v>
      </c>
      <c r="D4" t="s">
        <v>492</v>
      </c>
      <c r="E4" t="s">
        <v>492</v>
      </c>
      <c r="F4" t="s">
        <v>492</v>
      </c>
      <c r="G4" t="s">
        <v>582</v>
      </c>
      <c r="H4" t="s">
        <v>531</v>
      </c>
      <c r="I4" t="s">
        <v>498</v>
      </c>
      <c r="J4" t="s">
        <v>481</v>
      </c>
    </row>
    <row r="5" spans="1:10" x14ac:dyDescent="0.25">
      <c r="A5" t="s">
        <v>484</v>
      </c>
      <c r="B5" t="s">
        <v>504</v>
      </c>
      <c r="C5" t="s">
        <v>489</v>
      </c>
      <c r="D5" t="s">
        <v>480</v>
      </c>
      <c r="E5" t="s">
        <v>480</v>
      </c>
      <c r="F5" t="s">
        <v>480</v>
      </c>
      <c r="G5" t="s">
        <v>519</v>
      </c>
      <c r="H5" t="s">
        <v>570</v>
      </c>
      <c r="I5" t="s">
        <v>489</v>
      </c>
      <c r="J5" t="s">
        <v>499</v>
      </c>
    </row>
    <row r="6" spans="1:10" x14ac:dyDescent="0.25">
      <c r="A6" t="s">
        <v>479</v>
      </c>
      <c r="B6" t="s">
        <v>1408</v>
      </c>
      <c r="C6" t="s">
        <v>492</v>
      </c>
      <c r="D6" t="s">
        <v>3474</v>
      </c>
      <c r="E6" t="s">
        <v>3474</v>
      </c>
      <c r="F6" t="s">
        <v>3474</v>
      </c>
      <c r="G6" t="s">
        <v>544</v>
      </c>
      <c r="H6" t="s">
        <v>633</v>
      </c>
      <c r="I6" t="s">
        <v>492</v>
      </c>
      <c r="J6" t="s">
        <v>1962</v>
      </c>
    </row>
    <row r="7" spans="1:10" x14ac:dyDescent="0.25">
      <c r="A7" t="s">
        <v>556</v>
      </c>
      <c r="B7" t="s">
        <v>2139</v>
      </c>
      <c r="C7" t="s">
        <v>480</v>
      </c>
      <c r="G7" t="s">
        <v>553</v>
      </c>
      <c r="I7" t="s">
        <v>480</v>
      </c>
      <c r="J7" t="s">
        <v>3475</v>
      </c>
    </row>
    <row r="8" spans="1:10" x14ac:dyDescent="0.25">
      <c r="A8" t="s">
        <v>495</v>
      </c>
      <c r="B8" t="s">
        <v>1875</v>
      </c>
      <c r="C8" t="s">
        <v>3474</v>
      </c>
      <c r="G8" t="s">
        <v>514</v>
      </c>
      <c r="I8" t="s">
        <v>3476</v>
      </c>
      <c r="J8" t="s">
        <v>3477</v>
      </c>
    </row>
    <row r="9" spans="1:10" x14ac:dyDescent="0.25">
      <c r="A9" t="s">
        <v>513</v>
      </c>
      <c r="B9" t="s">
        <v>3474</v>
      </c>
      <c r="G9" t="s">
        <v>550</v>
      </c>
      <c r="I9" t="s">
        <v>3478</v>
      </c>
      <c r="J9" t="s">
        <v>3479</v>
      </c>
    </row>
    <row r="10" spans="1:10" x14ac:dyDescent="0.25">
      <c r="A10" t="s">
        <v>3182</v>
      </c>
      <c r="B10" t="s">
        <v>641</v>
      </c>
      <c r="G10" t="s">
        <v>711</v>
      </c>
      <c r="I10" t="s">
        <v>3479</v>
      </c>
      <c r="J10" t="s">
        <v>3480</v>
      </c>
    </row>
    <row r="11" spans="1:10" x14ac:dyDescent="0.25">
      <c r="A11" t="s">
        <v>3470</v>
      </c>
      <c r="B11" t="s">
        <v>1328</v>
      </c>
      <c r="G11" t="s">
        <v>833</v>
      </c>
      <c r="I11" t="s">
        <v>3481</v>
      </c>
      <c r="J11" t="s">
        <v>3470</v>
      </c>
    </row>
    <row r="12" spans="1:10" x14ac:dyDescent="0.25">
      <c r="B12" t="s">
        <v>3482</v>
      </c>
      <c r="G12" t="s">
        <v>548</v>
      </c>
      <c r="I12" t="s">
        <v>3483</v>
      </c>
      <c r="J12" t="s">
        <v>3481</v>
      </c>
    </row>
    <row r="13" spans="1:10" x14ac:dyDescent="0.25">
      <c r="B13" t="s">
        <v>541</v>
      </c>
      <c r="G13" t="s">
        <v>3484</v>
      </c>
      <c r="I13" t="s">
        <v>3485</v>
      </c>
    </row>
    <row r="14" spans="1:10" x14ac:dyDescent="0.25">
      <c r="B14" t="s">
        <v>3486</v>
      </c>
      <c r="I14" t="s">
        <v>3487</v>
      </c>
    </row>
    <row r="15" spans="1:10" x14ac:dyDescent="0.25">
      <c r="B15" t="s">
        <v>1237</v>
      </c>
      <c r="I15" t="s">
        <v>3488</v>
      </c>
    </row>
    <row r="16" spans="1:10" x14ac:dyDescent="0.25">
      <c r="B16" t="s">
        <v>807</v>
      </c>
    </row>
    <row r="17" spans="2:2" x14ac:dyDescent="0.25">
      <c r="B17" t="s">
        <v>568</v>
      </c>
    </row>
  </sheetData>
  <pageMargins left="0.7" right="0.7" top="0.75" bottom="0.75" header="0.3" footer="0.3"/>
  <pageSetup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H54"/>
  <sheetViews>
    <sheetView workbookViewId="0"/>
  </sheetViews>
  <sheetFormatPr defaultRowHeight="15" x14ac:dyDescent="0.25"/>
  <cols>
    <col min="1" max="3" width="17.7109375" customWidth="1"/>
    <col min="4" max="4" width="21.7109375" customWidth="1"/>
    <col min="6" max="6" width="15" bestFit="1" customWidth="1"/>
    <col min="7" max="7" width="9.85546875" bestFit="1" customWidth="1"/>
  </cols>
  <sheetData>
    <row r="1" spans="1:8" x14ac:dyDescent="0.25">
      <c r="A1" t="s">
        <v>3489</v>
      </c>
      <c r="B1" t="s">
        <v>3489</v>
      </c>
      <c r="C1" t="s">
        <v>3489</v>
      </c>
      <c r="D1" t="s">
        <v>3489</v>
      </c>
      <c r="F1" t="s">
        <v>3490</v>
      </c>
      <c r="G1" t="s">
        <v>3491</v>
      </c>
      <c r="H1" t="s">
        <v>3492</v>
      </c>
    </row>
    <row r="2" spans="1:8" x14ac:dyDescent="0.25">
      <c r="A2" t="s">
        <v>3471</v>
      </c>
      <c r="B2" t="s">
        <v>473</v>
      </c>
      <c r="C2" t="s">
        <v>474</v>
      </c>
      <c r="D2" t="s">
        <v>498</v>
      </c>
      <c r="E2" t="s">
        <v>498</v>
      </c>
      <c r="F2" t="s">
        <v>498</v>
      </c>
      <c r="G2" t="s">
        <v>3493</v>
      </c>
      <c r="H2" t="s">
        <v>3494</v>
      </c>
    </row>
    <row r="3" spans="1:8" x14ac:dyDescent="0.25">
      <c r="A3" t="s">
        <v>427</v>
      </c>
      <c r="B3" t="s">
        <v>498</v>
      </c>
      <c r="C3" t="s">
        <v>498</v>
      </c>
      <c r="D3" t="s">
        <v>3495</v>
      </c>
      <c r="E3" t="s">
        <v>9</v>
      </c>
      <c r="F3" t="s">
        <v>1408</v>
      </c>
      <c r="G3" t="s">
        <v>3473</v>
      </c>
      <c r="H3" t="s">
        <v>3496</v>
      </c>
    </row>
    <row r="4" spans="1:8" x14ac:dyDescent="0.25">
      <c r="A4" t="s">
        <v>481</v>
      </c>
      <c r="B4" t="s">
        <v>9</v>
      </c>
      <c r="C4" t="s">
        <v>489</v>
      </c>
      <c r="D4" t="s">
        <v>3497</v>
      </c>
      <c r="E4" t="s">
        <v>15</v>
      </c>
      <c r="F4" t="s">
        <v>2139</v>
      </c>
      <c r="G4" t="s">
        <v>3498</v>
      </c>
      <c r="H4" t="s">
        <v>3499</v>
      </c>
    </row>
    <row r="5" spans="1:8" x14ac:dyDescent="0.25">
      <c r="A5" t="s">
        <v>499</v>
      </c>
      <c r="B5" t="s">
        <v>15</v>
      </c>
      <c r="C5" t="s">
        <v>492</v>
      </c>
      <c r="D5" t="s">
        <v>3500</v>
      </c>
      <c r="F5" t="s">
        <v>1875</v>
      </c>
      <c r="G5" t="s">
        <v>3501</v>
      </c>
    </row>
    <row r="6" spans="1:8" x14ac:dyDescent="0.25">
      <c r="A6" t="s">
        <v>1962</v>
      </c>
      <c r="B6" t="s">
        <v>37</v>
      </c>
      <c r="C6" t="s">
        <v>480</v>
      </c>
      <c r="D6" t="s">
        <v>3502</v>
      </c>
      <c r="F6" t="s">
        <v>1328</v>
      </c>
      <c r="G6" t="s">
        <v>3503</v>
      </c>
    </row>
    <row r="7" spans="1:8" x14ac:dyDescent="0.25">
      <c r="A7" t="s">
        <v>3475</v>
      </c>
      <c r="B7" t="s">
        <v>54</v>
      </c>
      <c r="C7" t="s">
        <v>3504</v>
      </c>
      <c r="D7" t="s">
        <v>3505</v>
      </c>
      <c r="F7" t="s">
        <v>3482</v>
      </c>
      <c r="G7" t="s">
        <v>3506</v>
      </c>
    </row>
    <row r="8" spans="1:8" x14ac:dyDescent="0.25">
      <c r="A8" t="s">
        <v>3477</v>
      </c>
      <c r="B8" t="s">
        <v>3507</v>
      </c>
      <c r="C8" t="s">
        <v>3508</v>
      </c>
      <c r="D8" t="s">
        <v>3509</v>
      </c>
      <c r="F8" t="s">
        <v>3486</v>
      </c>
    </row>
    <row r="9" spans="1:8" x14ac:dyDescent="0.25">
      <c r="A9" t="s">
        <v>3479</v>
      </c>
      <c r="B9" t="s">
        <v>3510</v>
      </c>
      <c r="C9" t="s">
        <v>3511</v>
      </c>
      <c r="D9" t="s">
        <v>3512</v>
      </c>
      <c r="F9" t="s">
        <v>1237</v>
      </c>
    </row>
    <row r="10" spans="1:8" x14ac:dyDescent="0.25">
      <c r="A10" t="s">
        <v>3481</v>
      </c>
      <c r="B10" t="s">
        <v>3484</v>
      </c>
      <c r="C10" t="s">
        <v>3470</v>
      </c>
      <c r="D10" t="s">
        <v>3513</v>
      </c>
    </row>
    <row r="11" spans="1:8" x14ac:dyDescent="0.25">
      <c r="A11" t="s">
        <v>3470</v>
      </c>
      <c r="B11" t="s">
        <v>582</v>
      </c>
      <c r="C11" t="s">
        <v>3514</v>
      </c>
      <c r="D11" t="s">
        <v>3515</v>
      </c>
    </row>
    <row r="12" spans="1:8" x14ac:dyDescent="0.25">
      <c r="A12" t="s">
        <v>3516</v>
      </c>
      <c r="B12" t="s">
        <v>519</v>
      </c>
      <c r="C12" t="s">
        <v>3517</v>
      </c>
      <c r="D12" t="s">
        <v>3518</v>
      </c>
    </row>
    <row r="13" spans="1:8" x14ac:dyDescent="0.25">
      <c r="B13" t="s">
        <v>544</v>
      </c>
      <c r="C13" t="s">
        <v>3479</v>
      </c>
      <c r="D13" t="s">
        <v>3519</v>
      </c>
    </row>
    <row r="14" spans="1:8" x14ac:dyDescent="0.25">
      <c r="B14" t="s">
        <v>620</v>
      </c>
      <c r="C14" t="s">
        <v>3520</v>
      </c>
      <c r="D14" t="s">
        <v>3521</v>
      </c>
    </row>
    <row r="15" spans="1:8" x14ac:dyDescent="0.25">
      <c r="B15" t="s">
        <v>3522</v>
      </c>
      <c r="C15" t="s">
        <v>3487</v>
      </c>
      <c r="D15" t="s">
        <v>3501</v>
      </c>
    </row>
    <row r="16" spans="1:8" x14ac:dyDescent="0.25">
      <c r="B16" t="s">
        <v>3523</v>
      </c>
      <c r="C16" t="s">
        <v>3485</v>
      </c>
      <c r="D16" t="s">
        <v>3494</v>
      </c>
    </row>
    <row r="17" spans="2:4" x14ac:dyDescent="0.25">
      <c r="B17" t="s">
        <v>3524</v>
      </c>
      <c r="C17" t="s">
        <v>3478</v>
      </c>
      <c r="D17" t="s">
        <v>3525</v>
      </c>
    </row>
    <row r="18" spans="2:4" x14ac:dyDescent="0.25">
      <c r="B18" t="s">
        <v>3470</v>
      </c>
      <c r="C18" t="s">
        <v>3526</v>
      </c>
      <c r="D18" t="s">
        <v>3527</v>
      </c>
    </row>
    <row r="19" spans="2:4" x14ac:dyDescent="0.25">
      <c r="B19" t="s">
        <v>3514</v>
      </c>
      <c r="C19" t="s">
        <v>3528</v>
      </c>
      <c r="D19" t="s">
        <v>3529</v>
      </c>
    </row>
    <row r="20" spans="2:4" x14ac:dyDescent="0.25">
      <c r="B20" t="s">
        <v>3517</v>
      </c>
      <c r="C20" t="s">
        <v>3530</v>
      </c>
      <c r="D20" t="s">
        <v>3531</v>
      </c>
    </row>
    <row r="21" spans="2:4" x14ac:dyDescent="0.25">
      <c r="B21" t="s">
        <v>3479</v>
      </c>
      <c r="C21" t="s">
        <v>3532</v>
      </c>
      <c r="D21" t="s">
        <v>3533</v>
      </c>
    </row>
    <row r="22" spans="2:4" x14ac:dyDescent="0.25">
      <c r="B22" t="s">
        <v>3520</v>
      </c>
      <c r="D22" t="s">
        <v>3503</v>
      </c>
    </row>
    <row r="23" spans="2:4" x14ac:dyDescent="0.25">
      <c r="B23" t="s">
        <v>3487</v>
      </c>
      <c r="D23" t="s">
        <v>3496</v>
      </c>
    </row>
    <row r="24" spans="2:4" x14ac:dyDescent="0.25">
      <c r="B24" t="s">
        <v>3485</v>
      </c>
      <c r="D24" t="s">
        <v>3534</v>
      </c>
    </row>
    <row r="25" spans="2:4" x14ac:dyDescent="0.25">
      <c r="B25" t="s">
        <v>3478</v>
      </c>
      <c r="D25" t="s">
        <v>3535</v>
      </c>
    </row>
    <row r="26" spans="2:4" x14ac:dyDescent="0.25">
      <c r="B26" t="s">
        <v>3526</v>
      </c>
      <c r="D26" t="s">
        <v>3536</v>
      </c>
    </row>
    <row r="27" spans="2:4" x14ac:dyDescent="0.25">
      <c r="B27" t="s">
        <v>3528</v>
      </c>
      <c r="D27" t="s">
        <v>3506</v>
      </c>
    </row>
    <row r="28" spans="2:4" x14ac:dyDescent="0.25">
      <c r="B28" t="s">
        <v>3537</v>
      </c>
      <c r="D28" t="s">
        <v>3499</v>
      </c>
    </row>
    <row r="29" spans="2:4" x14ac:dyDescent="0.25">
      <c r="B29" t="s">
        <v>3530</v>
      </c>
      <c r="D29" t="s">
        <v>3538</v>
      </c>
    </row>
    <row r="30" spans="2:4" x14ac:dyDescent="0.25">
      <c r="B30" t="s">
        <v>3532</v>
      </c>
      <c r="D30" t="s">
        <v>3539</v>
      </c>
    </row>
    <row r="31" spans="2:4" x14ac:dyDescent="0.25">
      <c r="D31" t="s">
        <v>3507</v>
      </c>
    </row>
    <row r="32" spans="2:4" x14ac:dyDescent="0.25">
      <c r="D32" t="s">
        <v>3540</v>
      </c>
    </row>
    <row r="33" spans="4:4" x14ac:dyDescent="0.25">
      <c r="D33" t="s">
        <v>3541</v>
      </c>
    </row>
    <row r="34" spans="4:4" x14ac:dyDescent="0.25">
      <c r="D34" t="s">
        <v>711</v>
      </c>
    </row>
    <row r="35" spans="4:4" x14ac:dyDescent="0.25">
      <c r="D35" t="s">
        <v>833</v>
      </c>
    </row>
    <row r="36" spans="4:4" x14ac:dyDescent="0.25">
      <c r="D36" t="s">
        <v>548</v>
      </c>
    </row>
    <row r="37" spans="4:4" x14ac:dyDescent="0.25">
      <c r="D37" t="s">
        <v>3542</v>
      </c>
    </row>
    <row r="38" spans="4:4" x14ac:dyDescent="0.25">
      <c r="D38" t="s">
        <v>3484</v>
      </c>
    </row>
    <row r="39" spans="4:4" x14ac:dyDescent="0.25">
      <c r="D39" t="s">
        <v>519</v>
      </c>
    </row>
    <row r="40" spans="4:4" x14ac:dyDescent="0.25">
      <c r="D40" t="s">
        <v>544</v>
      </c>
    </row>
    <row r="41" spans="4:4" x14ac:dyDescent="0.25">
      <c r="D41" t="s">
        <v>620</v>
      </c>
    </row>
    <row r="42" spans="4:4" x14ac:dyDescent="0.25">
      <c r="D42" t="s">
        <v>582</v>
      </c>
    </row>
    <row r="43" spans="4:4" x14ac:dyDescent="0.25">
      <c r="D43" t="s">
        <v>3470</v>
      </c>
    </row>
    <row r="44" spans="4:4" x14ac:dyDescent="0.25">
      <c r="D44" t="s">
        <v>3543</v>
      </c>
    </row>
    <row r="45" spans="4:4" x14ac:dyDescent="0.25">
      <c r="D45" t="s">
        <v>3544</v>
      </c>
    </row>
    <row r="46" spans="4:4" x14ac:dyDescent="0.25">
      <c r="D46" t="s">
        <v>3545</v>
      </c>
    </row>
    <row r="47" spans="4:4" x14ac:dyDescent="0.25">
      <c r="D47" t="s">
        <v>3546</v>
      </c>
    </row>
    <row r="48" spans="4:4" x14ac:dyDescent="0.25">
      <c r="D48" t="s">
        <v>3547</v>
      </c>
    </row>
    <row r="49" spans="4:4" x14ac:dyDescent="0.25">
      <c r="D49" t="s">
        <v>3548</v>
      </c>
    </row>
    <row r="50" spans="4:4" x14ac:dyDescent="0.25">
      <c r="D50" t="s">
        <v>3549</v>
      </c>
    </row>
    <row r="51" spans="4:4" x14ac:dyDescent="0.25">
      <c r="D51" t="s">
        <v>3550</v>
      </c>
    </row>
    <row r="52" spans="4:4" x14ac:dyDescent="0.25">
      <c r="D52" t="s">
        <v>3551</v>
      </c>
    </row>
    <row r="53" spans="4:4" x14ac:dyDescent="0.25">
      <c r="D53" t="s">
        <v>3552</v>
      </c>
    </row>
    <row r="54" spans="4:4" x14ac:dyDescent="0.25">
      <c r="D54" t="s">
        <v>3553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00B0F0"/>
    <pageSetUpPr fitToPage="1"/>
  </sheetPr>
  <dimension ref="A1:Q44"/>
  <sheetViews>
    <sheetView workbookViewId="0">
      <selection activeCell="T23" sqref="T23"/>
    </sheetView>
  </sheetViews>
  <sheetFormatPr defaultRowHeight="15" x14ac:dyDescent="0.25"/>
  <cols>
    <col min="1" max="1" width="10.7109375" style="76" customWidth="1"/>
    <col min="2" max="16" width="5.7109375" customWidth="1"/>
    <col min="17" max="17" width="12.42578125" customWidth="1"/>
  </cols>
  <sheetData>
    <row r="1" spans="1:17" ht="24" thickBot="1" x14ac:dyDescent="0.4">
      <c r="A1" s="501" t="s">
        <v>8707</v>
      </c>
      <c r="B1" s="502"/>
      <c r="C1" s="502"/>
      <c r="D1" s="502"/>
      <c r="E1" s="502"/>
      <c r="F1" s="502"/>
      <c r="G1" s="502"/>
      <c r="H1" s="502"/>
      <c r="I1" s="502"/>
      <c r="J1" s="502"/>
      <c r="K1" s="502"/>
      <c r="L1" s="502"/>
      <c r="M1" s="502"/>
      <c r="N1" s="502"/>
      <c r="O1" s="502"/>
      <c r="P1" s="502"/>
      <c r="Q1" s="502"/>
    </row>
    <row r="2" spans="1:17" ht="80.25" customHeight="1" thickTop="1" x14ac:dyDescent="0.25">
      <c r="A2" s="71" t="s">
        <v>3</v>
      </c>
      <c r="B2" s="44" t="s">
        <v>3554</v>
      </c>
      <c r="C2" s="44" t="s">
        <v>3554</v>
      </c>
      <c r="D2" s="44" t="s">
        <v>3555</v>
      </c>
      <c r="E2" s="44" t="s">
        <v>3555</v>
      </c>
      <c r="F2" s="44" t="s">
        <v>3555</v>
      </c>
      <c r="G2" s="44" t="s">
        <v>3556</v>
      </c>
      <c r="H2" s="44" t="s">
        <v>3557</v>
      </c>
      <c r="I2" s="44" t="s">
        <v>3558</v>
      </c>
      <c r="J2" s="44" t="s">
        <v>3559</v>
      </c>
      <c r="K2" s="44" t="s">
        <v>3560</v>
      </c>
      <c r="L2" s="44" t="s">
        <v>3561</v>
      </c>
      <c r="M2" s="44" t="s">
        <v>507</v>
      </c>
      <c r="N2" s="44" t="s">
        <v>507</v>
      </c>
      <c r="O2" s="44" t="s">
        <v>507</v>
      </c>
      <c r="P2" s="44" t="s">
        <v>507</v>
      </c>
      <c r="Q2" s="45" t="s">
        <v>476</v>
      </c>
    </row>
    <row r="3" spans="1:17" ht="12.75" customHeight="1" x14ac:dyDescent="0.25">
      <c r="A3" s="72"/>
      <c r="B3" s="407" t="s">
        <v>3463</v>
      </c>
      <c r="C3" s="407" t="s">
        <v>3464</v>
      </c>
      <c r="D3" s="407" t="s">
        <v>3463</v>
      </c>
      <c r="E3" s="407" t="s">
        <v>3562</v>
      </c>
      <c r="F3" s="407" t="s">
        <v>3465</v>
      </c>
      <c r="G3" s="407"/>
      <c r="H3" s="407"/>
      <c r="I3" s="407"/>
      <c r="J3" s="407"/>
      <c r="K3" s="407"/>
      <c r="L3" s="407"/>
      <c r="M3" s="46" t="s">
        <v>3563</v>
      </c>
      <c r="N3" s="46" t="s">
        <v>3564</v>
      </c>
      <c r="O3" s="46" t="s">
        <v>3565</v>
      </c>
      <c r="P3" s="46" t="s">
        <v>3566</v>
      </c>
      <c r="Q3" s="47"/>
    </row>
    <row r="4" spans="1:17" s="58" customFormat="1" ht="12" x14ac:dyDescent="0.25">
      <c r="A4" s="73">
        <v>44044</v>
      </c>
      <c r="B4" s="77"/>
      <c r="C4" s="77"/>
      <c r="D4" s="77"/>
      <c r="E4" s="77"/>
      <c r="F4" s="77"/>
      <c r="G4" s="77"/>
      <c r="H4" s="77"/>
      <c r="I4" s="77"/>
      <c r="J4" s="77"/>
      <c r="K4" s="77"/>
      <c r="L4" s="77"/>
      <c r="M4" s="77"/>
      <c r="N4" s="77"/>
      <c r="O4" s="77"/>
      <c r="P4" s="77"/>
      <c r="Q4" s="221"/>
    </row>
    <row r="5" spans="1:17" s="58" customFormat="1" ht="14.25" customHeight="1" x14ac:dyDescent="0.25">
      <c r="A5" s="73">
        <v>44045</v>
      </c>
      <c r="B5" s="77"/>
      <c r="C5" s="77"/>
      <c r="D5" s="77"/>
      <c r="E5" s="77"/>
      <c r="F5" s="77"/>
      <c r="G5" s="77"/>
      <c r="H5" s="77"/>
      <c r="I5" s="77"/>
      <c r="J5" s="77"/>
      <c r="K5" s="77"/>
      <c r="L5" s="77"/>
      <c r="M5" s="77"/>
      <c r="N5" s="77"/>
      <c r="O5" s="77"/>
      <c r="P5" s="77"/>
      <c r="Q5" s="221"/>
    </row>
    <row r="6" spans="1:17" s="58" customFormat="1" ht="12" x14ac:dyDescent="0.25">
      <c r="A6" s="73">
        <v>44046</v>
      </c>
      <c r="B6" s="77"/>
      <c r="C6" s="77"/>
      <c r="D6" s="77"/>
      <c r="E6" s="77"/>
      <c r="F6" s="77"/>
      <c r="G6" s="77"/>
      <c r="H6" s="77"/>
      <c r="I6" s="77"/>
      <c r="J6" s="77"/>
      <c r="K6" s="77"/>
      <c r="L6" s="77"/>
      <c r="M6" s="77"/>
      <c r="N6" s="77"/>
      <c r="O6" s="77"/>
      <c r="P6" s="77"/>
      <c r="Q6" s="221"/>
    </row>
    <row r="7" spans="1:17" s="58" customFormat="1" ht="12" x14ac:dyDescent="0.25">
      <c r="A7" s="73">
        <v>44047</v>
      </c>
      <c r="B7" s="77"/>
      <c r="C7" s="77"/>
      <c r="D7" s="77"/>
      <c r="E7" s="77"/>
      <c r="F7" s="77"/>
      <c r="G7" s="77"/>
      <c r="H7" s="77"/>
      <c r="I7" s="77"/>
      <c r="J7" s="77"/>
      <c r="K7" s="77"/>
      <c r="L7" s="77"/>
      <c r="M7" s="77"/>
      <c r="N7" s="77"/>
      <c r="O7" s="77"/>
      <c r="P7" s="77"/>
      <c r="Q7" s="221"/>
    </row>
    <row r="8" spans="1:17" s="58" customFormat="1" ht="12" x14ac:dyDescent="0.25">
      <c r="A8" s="73">
        <v>44048</v>
      </c>
      <c r="B8" s="77"/>
      <c r="C8" s="77"/>
      <c r="D8" s="77"/>
      <c r="E8" s="77"/>
      <c r="F8" s="77"/>
      <c r="G8" s="77"/>
      <c r="H8" s="77"/>
      <c r="I8" s="77"/>
      <c r="J8" s="77"/>
      <c r="K8" s="77"/>
      <c r="L8" s="77"/>
      <c r="M8" s="77"/>
      <c r="N8" s="77"/>
      <c r="O8" s="77"/>
      <c r="P8" s="77"/>
      <c r="Q8" s="221"/>
    </row>
    <row r="9" spans="1:17" s="58" customFormat="1" ht="12" x14ac:dyDescent="0.25">
      <c r="A9" s="73">
        <v>44049</v>
      </c>
      <c r="B9" s="77"/>
      <c r="C9" s="77"/>
      <c r="D9" s="77"/>
      <c r="E9" s="77"/>
      <c r="F9" s="77"/>
      <c r="G9" s="77"/>
      <c r="H9" s="77"/>
      <c r="I9" s="77"/>
      <c r="J9" s="77"/>
      <c r="K9" s="77"/>
      <c r="L9" s="77"/>
      <c r="M9" s="77"/>
      <c r="N9" s="77"/>
      <c r="O9" s="77"/>
      <c r="P9" s="77"/>
      <c r="Q9" s="221"/>
    </row>
    <row r="10" spans="1:17" s="58" customFormat="1" ht="12" x14ac:dyDescent="0.25">
      <c r="A10" s="73">
        <v>44050</v>
      </c>
      <c r="B10" s="77"/>
      <c r="C10" s="77"/>
      <c r="D10" s="77"/>
      <c r="E10" s="77"/>
      <c r="F10" s="77"/>
      <c r="G10" s="77"/>
      <c r="H10" s="77"/>
      <c r="I10" s="77"/>
      <c r="J10" s="77"/>
      <c r="K10" s="77"/>
      <c r="L10" s="77"/>
      <c r="M10" s="77"/>
      <c r="N10" s="77"/>
      <c r="O10" s="77"/>
      <c r="P10" s="77"/>
      <c r="Q10" s="221"/>
    </row>
    <row r="11" spans="1:17" s="58" customFormat="1" ht="12" x14ac:dyDescent="0.25">
      <c r="A11" s="73">
        <v>44051</v>
      </c>
      <c r="B11" s="77"/>
      <c r="C11" s="77"/>
      <c r="D11" s="77"/>
      <c r="E11" s="77"/>
      <c r="F11" s="77"/>
      <c r="G11" s="77"/>
      <c r="H11" s="77"/>
      <c r="I11" s="77"/>
      <c r="J11" s="77"/>
      <c r="K11" s="77"/>
      <c r="L11" s="77"/>
      <c r="M11" s="77"/>
      <c r="N11" s="77"/>
      <c r="O11" s="77"/>
      <c r="P11" s="77"/>
      <c r="Q11" s="221"/>
    </row>
    <row r="12" spans="1:17" s="58" customFormat="1" ht="12" x14ac:dyDescent="0.25">
      <c r="A12" s="73">
        <v>44052</v>
      </c>
      <c r="B12" s="77"/>
      <c r="C12" s="77"/>
      <c r="D12" s="77"/>
      <c r="E12" s="77"/>
      <c r="F12" s="77"/>
      <c r="G12" s="77"/>
      <c r="H12" s="77"/>
      <c r="I12" s="77"/>
      <c r="J12" s="77"/>
      <c r="K12" s="77"/>
      <c r="L12" s="77"/>
      <c r="M12" s="77"/>
      <c r="N12" s="77"/>
      <c r="O12" s="77"/>
      <c r="P12" s="77"/>
      <c r="Q12" s="221"/>
    </row>
    <row r="13" spans="1:17" s="58" customFormat="1" ht="12" x14ac:dyDescent="0.25">
      <c r="A13" s="73">
        <v>44053</v>
      </c>
      <c r="B13" s="77"/>
      <c r="C13" s="77"/>
      <c r="D13" s="77"/>
      <c r="E13" s="77"/>
      <c r="F13" s="77"/>
      <c r="G13" s="77"/>
      <c r="H13" s="77"/>
      <c r="I13" s="77"/>
      <c r="J13" s="77"/>
      <c r="K13" s="77"/>
      <c r="L13" s="77"/>
      <c r="M13" s="77"/>
      <c r="N13" s="77"/>
      <c r="O13" s="77"/>
      <c r="P13" s="77"/>
      <c r="Q13" s="221"/>
    </row>
    <row r="14" spans="1:17" s="58" customFormat="1" ht="12" x14ac:dyDescent="0.25">
      <c r="A14" s="73">
        <v>44054</v>
      </c>
      <c r="B14" s="77"/>
      <c r="C14" s="77"/>
      <c r="D14" s="77"/>
      <c r="E14" s="77"/>
      <c r="F14" s="77"/>
      <c r="G14" s="77"/>
      <c r="H14" s="77"/>
      <c r="I14" s="77"/>
      <c r="J14" s="77"/>
      <c r="K14" s="77"/>
      <c r="L14" s="77"/>
      <c r="M14" s="77"/>
      <c r="N14" s="77"/>
      <c r="O14" s="77"/>
      <c r="P14" s="77"/>
      <c r="Q14" s="221"/>
    </row>
    <row r="15" spans="1:17" s="58" customFormat="1" ht="12" x14ac:dyDescent="0.25">
      <c r="A15" s="73">
        <v>44055</v>
      </c>
      <c r="B15" s="77"/>
      <c r="C15" s="77"/>
      <c r="D15" s="77"/>
      <c r="E15" s="77"/>
      <c r="F15" s="77"/>
      <c r="G15" s="77"/>
      <c r="H15" s="77"/>
      <c r="I15" s="77"/>
      <c r="J15" s="77"/>
      <c r="K15" s="77"/>
      <c r="L15" s="77"/>
      <c r="M15" s="77"/>
      <c r="N15" s="77"/>
      <c r="O15" s="77"/>
      <c r="P15" s="77"/>
      <c r="Q15" s="221"/>
    </row>
    <row r="16" spans="1:17" s="58" customFormat="1" ht="12" x14ac:dyDescent="0.25">
      <c r="A16" s="73">
        <v>44056</v>
      </c>
      <c r="B16" s="77"/>
      <c r="C16" s="77"/>
      <c r="D16" s="77"/>
      <c r="E16" s="77"/>
      <c r="F16" s="77"/>
      <c r="G16" s="77"/>
      <c r="H16" s="77"/>
      <c r="I16" s="77"/>
      <c r="J16" s="77"/>
      <c r="K16" s="77"/>
      <c r="L16" s="77"/>
      <c r="M16" s="77"/>
      <c r="N16" s="77"/>
      <c r="O16" s="77"/>
      <c r="P16" s="77"/>
      <c r="Q16" s="221"/>
    </row>
    <row r="17" spans="1:17" s="58" customFormat="1" ht="12" x14ac:dyDescent="0.25">
      <c r="A17" s="73">
        <v>44057</v>
      </c>
      <c r="B17" s="77"/>
      <c r="C17" s="77"/>
      <c r="D17" s="77"/>
      <c r="E17" s="77"/>
      <c r="F17" s="77"/>
      <c r="G17" s="77"/>
      <c r="H17" s="77"/>
      <c r="I17" s="77"/>
      <c r="J17" s="77"/>
      <c r="K17" s="77"/>
      <c r="L17" s="77"/>
      <c r="M17" s="77"/>
      <c r="N17" s="77"/>
      <c r="O17" s="77"/>
      <c r="P17" s="77"/>
      <c r="Q17" s="221"/>
    </row>
    <row r="18" spans="1:17" s="58" customFormat="1" ht="12" x14ac:dyDescent="0.25">
      <c r="A18" s="73">
        <v>44058</v>
      </c>
      <c r="B18" s="77"/>
      <c r="C18" s="77"/>
      <c r="D18" s="77"/>
      <c r="E18" s="77"/>
      <c r="F18" s="77"/>
      <c r="G18" s="77"/>
      <c r="H18" s="77"/>
      <c r="I18" s="77"/>
      <c r="J18" s="77"/>
      <c r="K18" s="77"/>
      <c r="L18" s="77"/>
      <c r="M18" s="77"/>
      <c r="N18" s="77"/>
      <c r="O18" s="77"/>
      <c r="P18" s="77"/>
      <c r="Q18" s="221"/>
    </row>
    <row r="19" spans="1:17" s="58" customFormat="1" ht="12" x14ac:dyDescent="0.25">
      <c r="A19" s="73">
        <v>44059</v>
      </c>
      <c r="B19" s="77"/>
      <c r="C19" s="77"/>
      <c r="D19" s="77"/>
      <c r="E19" s="77"/>
      <c r="F19" s="77"/>
      <c r="G19" s="77"/>
      <c r="H19" s="77"/>
      <c r="I19" s="77"/>
      <c r="J19" s="77"/>
      <c r="K19" s="77"/>
      <c r="L19" s="77"/>
      <c r="M19" s="77"/>
      <c r="N19" s="77"/>
      <c r="O19" s="77"/>
      <c r="P19" s="77"/>
      <c r="Q19" s="221"/>
    </row>
    <row r="20" spans="1:17" s="58" customFormat="1" ht="12" x14ac:dyDescent="0.25">
      <c r="A20" s="73">
        <v>44060</v>
      </c>
      <c r="B20" s="77"/>
      <c r="C20" s="77"/>
      <c r="D20" s="77"/>
      <c r="E20" s="77"/>
      <c r="F20" s="77"/>
      <c r="G20" s="77"/>
      <c r="H20" s="77"/>
      <c r="I20" s="77"/>
      <c r="J20" s="77"/>
      <c r="K20" s="77"/>
      <c r="L20" s="77"/>
      <c r="M20" s="77"/>
      <c r="N20" s="77"/>
      <c r="O20" s="77"/>
      <c r="P20" s="77"/>
      <c r="Q20" s="221"/>
    </row>
    <row r="21" spans="1:17" s="58" customFormat="1" ht="12" x14ac:dyDescent="0.25">
      <c r="A21" s="73">
        <v>44061</v>
      </c>
      <c r="B21" s="77"/>
      <c r="C21" s="77"/>
      <c r="D21" s="77"/>
      <c r="E21" s="77"/>
      <c r="F21" s="77"/>
      <c r="G21" s="77"/>
      <c r="H21" s="77"/>
      <c r="I21" s="77"/>
      <c r="J21" s="77"/>
      <c r="K21" s="77"/>
      <c r="L21" s="77"/>
      <c r="M21" s="77"/>
      <c r="N21" s="77"/>
      <c r="O21" s="77"/>
      <c r="P21" s="77"/>
      <c r="Q21" s="221"/>
    </row>
    <row r="22" spans="1:17" s="58" customFormat="1" ht="12" x14ac:dyDescent="0.25">
      <c r="A22" s="73">
        <v>44062</v>
      </c>
      <c r="B22" s="77"/>
      <c r="C22" s="77"/>
      <c r="D22" s="77"/>
      <c r="E22" s="77"/>
      <c r="F22" s="77"/>
      <c r="G22" s="77"/>
      <c r="H22" s="77"/>
      <c r="I22" s="77"/>
      <c r="J22" s="77"/>
      <c r="K22" s="77"/>
      <c r="L22" s="77"/>
      <c r="M22" s="77"/>
      <c r="N22" s="77"/>
      <c r="O22" s="77"/>
      <c r="P22" s="77"/>
      <c r="Q22" s="221"/>
    </row>
    <row r="23" spans="1:17" s="58" customFormat="1" ht="12" x14ac:dyDescent="0.25">
      <c r="A23" s="73">
        <v>44063</v>
      </c>
      <c r="B23" s="77"/>
      <c r="C23" s="77"/>
      <c r="D23" s="77"/>
      <c r="E23" s="77"/>
      <c r="F23" s="77"/>
      <c r="G23" s="77"/>
      <c r="H23" s="77"/>
      <c r="I23" s="77"/>
      <c r="J23" s="77"/>
      <c r="K23" s="77"/>
      <c r="L23" s="77"/>
      <c r="M23" s="77"/>
      <c r="N23" s="77"/>
      <c r="O23" s="77"/>
      <c r="P23" s="77"/>
      <c r="Q23" s="221"/>
    </row>
    <row r="24" spans="1:17" s="58" customFormat="1" ht="12" x14ac:dyDescent="0.25">
      <c r="A24" s="73">
        <v>44064</v>
      </c>
      <c r="B24" s="77"/>
      <c r="C24" s="77"/>
      <c r="D24" s="77"/>
      <c r="E24" s="77"/>
      <c r="F24" s="77"/>
      <c r="G24" s="77"/>
      <c r="H24" s="77"/>
      <c r="I24" s="77"/>
      <c r="J24" s="77"/>
      <c r="K24" s="77"/>
      <c r="L24" s="77"/>
      <c r="M24" s="77"/>
      <c r="N24" s="77"/>
      <c r="O24" s="77"/>
      <c r="P24" s="77"/>
      <c r="Q24" s="221"/>
    </row>
    <row r="25" spans="1:17" s="58" customFormat="1" ht="12" x14ac:dyDescent="0.25">
      <c r="A25" s="73">
        <v>44065</v>
      </c>
      <c r="B25" s="77"/>
      <c r="C25" s="77"/>
      <c r="D25" s="77"/>
      <c r="E25" s="77"/>
      <c r="F25" s="77"/>
      <c r="G25" s="77"/>
      <c r="H25" s="77"/>
      <c r="I25" s="77"/>
      <c r="J25" s="77"/>
      <c r="K25" s="77"/>
      <c r="L25" s="77"/>
      <c r="M25" s="77"/>
      <c r="N25" s="77"/>
      <c r="O25" s="77"/>
      <c r="P25" s="77"/>
      <c r="Q25" s="221"/>
    </row>
    <row r="26" spans="1:17" s="58" customFormat="1" ht="12" x14ac:dyDescent="0.25">
      <c r="A26" s="73">
        <v>44066</v>
      </c>
      <c r="B26" s="77"/>
      <c r="C26" s="77"/>
      <c r="D26" s="77"/>
      <c r="E26" s="77"/>
      <c r="F26" s="77"/>
      <c r="G26" s="77"/>
      <c r="H26" s="77"/>
      <c r="I26" s="77"/>
      <c r="J26" s="77"/>
      <c r="K26" s="77"/>
      <c r="L26" s="77"/>
      <c r="M26" s="77"/>
      <c r="N26" s="77"/>
      <c r="O26" s="77"/>
      <c r="P26" s="77"/>
      <c r="Q26" s="221"/>
    </row>
    <row r="27" spans="1:17" s="58" customFormat="1" ht="12" x14ac:dyDescent="0.25">
      <c r="A27" s="73">
        <v>44067</v>
      </c>
      <c r="B27" s="77"/>
      <c r="C27" s="77"/>
      <c r="D27" s="77"/>
      <c r="E27" s="77"/>
      <c r="F27" s="77"/>
      <c r="G27" s="77"/>
      <c r="H27" s="77"/>
      <c r="I27" s="77"/>
      <c r="J27" s="77"/>
      <c r="K27" s="77"/>
      <c r="L27" s="77"/>
      <c r="M27" s="77"/>
      <c r="N27" s="77"/>
      <c r="O27" s="77"/>
      <c r="P27" s="77"/>
      <c r="Q27" s="221"/>
    </row>
    <row r="28" spans="1:17" s="58" customFormat="1" ht="12" x14ac:dyDescent="0.25">
      <c r="A28" s="73">
        <v>44068</v>
      </c>
      <c r="B28" s="77"/>
      <c r="C28" s="77"/>
      <c r="D28" s="77"/>
      <c r="E28" s="77"/>
      <c r="F28" s="77"/>
      <c r="G28" s="77"/>
      <c r="H28" s="77"/>
      <c r="I28" s="77"/>
      <c r="J28" s="77"/>
      <c r="K28" s="77"/>
      <c r="L28" s="77"/>
      <c r="M28" s="77"/>
      <c r="N28" s="77"/>
      <c r="O28" s="77"/>
      <c r="P28" s="77"/>
      <c r="Q28" s="221"/>
    </row>
    <row r="29" spans="1:17" s="58" customFormat="1" ht="12" x14ac:dyDescent="0.25">
      <c r="A29" s="73">
        <v>44069</v>
      </c>
      <c r="B29" s="77"/>
      <c r="C29" s="77"/>
      <c r="D29" s="77"/>
      <c r="E29" s="77"/>
      <c r="F29" s="77"/>
      <c r="G29" s="77"/>
      <c r="H29" s="77"/>
      <c r="I29" s="77"/>
      <c r="J29" s="77"/>
      <c r="K29" s="77"/>
      <c r="L29" s="77"/>
      <c r="M29" s="77"/>
      <c r="N29" s="77"/>
      <c r="O29" s="77"/>
      <c r="P29" s="77"/>
      <c r="Q29" s="221"/>
    </row>
    <row r="30" spans="1:17" s="58" customFormat="1" ht="12" x14ac:dyDescent="0.25">
      <c r="A30" s="73">
        <v>44070</v>
      </c>
      <c r="B30" s="77"/>
      <c r="C30" s="77"/>
      <c r="D30" s="77"/>
      <c r="E30" s="77"/>
      <c r="F30" s="77"/>
      <c r="G30" s="77"/>
      <c r="H30" s="77"/>
      <c r="I30" s="77"/>
      <c r="J30" s="77"/>
      <c r="K30" s="77"/>
      <c r="L30" s="77"/>
      <c r="M30" s="77"/>
      <c r="N30" s="77"/>
      <c r="O30" s="77"/>
      <c r="P30" s="77"/>
      <c r="Q30" s="221"/>
    </row>
    <row r="31" spans="1:17" s="58" customFormat="1" ht="12" x14ac:dyDescent="0.25">
      <c r="A31" s="73">
        <v>44071</v>
      </c>
      <c r="B31" s="77"/>
      <c r="C31" s="77"/>
      <c r="D31" s="77"/>
      <c r="E31" s="77"/>
      <c r="F31" s="77"/>
      <c r="G31" s="77"/>
      <c r="H31" s="77"/>
      <c r="I31" s="77"/>
      <c r="J31" s="77"/>
      <c r="K31" s="77"/>
      <c r="L31" s="77"/>
      <c r="M31" s="77"/>
      <c r="N31" s="77"/>
      <c r="O31" s="77"/>
      <c r="P31" s="77"/>
      <c r="Q31" s="221"/>
    </row>
    <row r="32" spans="1:17" s="58" customFormat="1" ht="12" x14ac:dyDescent="0.25">
      <c r="A32" s="73">
        <v>44072</v>
      </c>
      <c r="B32" s="77"/>
      <c r="C32" s="77"/>
      <c r="D32" s="77"/>
      <c r="E32" s="77"/>
      <c r="F32" s="77"/>
      <c r="G32" s="77"/>
      <c r="H32" s="77"/>
      <c r="I32" s="77"/>
      <c r="J32" s="77"/>
      <c r="K32" s="77"/>
      <c r="L32" s="77"/>
      <c r="M32" s="77"/>
      <c r="N32" s="77"/>
      <c r="O32" s="77"/>
      <c r="P32" s="77"/>
      <c r="Q32" s="221"/>
    </row>
    <row r="33" spans="1:17" s="58" customFormat="1" ht="12" x14ac:dyDescent="0.25">
      <c r="A33" s="73">
        <v>44073</v>
      </c>
      <c r="B33" s="77"/>
      <c r="C33" s="77"/>
      <c r="D33" s="77"/>
      <c r="E33" s="77"/>
      <c r="F33" s="77"/>
      <c r="G33" s="77"/>
      <c r="H33" s="77"/>
      <c r="I33" s="77"/>
      <c r="J33" s="77"/>
      <c r="K33" s="77"/>
      <c r="L33" s="77"/>
      <c r="M33" s="77"/>
      <c r="N33" s="77"/>
      <c r="O33" s="77"/>
      <c r="P33" s="77"/>
      <c r="Q33" s="221"/>
    </row>
    <row r="34" spans="1:17" s="58" customFormat="1" ht="12" x14ac:dyDescent="0.25">
      <c r="A34" s="73">
        <v>44074</v>
      </c>
      <c r="B34" s="77"/>
      <c r="C34" s="77"/>
      <c r="D34" s="77"/>
      <c r="E34" s="77"/>
      <c r="F34" s="77"/>
      <c r="G34" s="77"/>
      <c r="H34" s="77"/>
      <c r="I34" s="77"/>
      <c r="J34" s="77"/>
      <c r="K34" s="77"/>
      <c r="L34" s="77"/>
      <c r="M34" s="77"/>
      <c r="N34" s="77"/>
      <c r="O34" s="77"/>
      <c r="P34" s="77"/>
      <c r="Q34" s="57"/>
    </row>
    <row r="35" spans="1:17" s="58" customFormat="1" ht="12" x14ac:dyDescent="0.25">
      <c r="A35" s="73"/>
      <c r="B35" s="77"/>
      <c r="C35" s="77"/>
      <c r="D35" s="77"/>
      <c r="E35" s="77"/>
      <c r="F35" s="77"/>
      <c r="G35" s="77"/>
      <c r="H35" s="77"/>
      <c r="I35" s="77"/>
      <c r="J35" s="77"/>
      <c r="K35" s="77"/>
      <c r="L35" s="77"/>
      <c r="M35" s="77"/>
      <c r="N35" s="77"/>
      <c r="O35" s="77"/>
      <c r="P35" s="77"/>
      <c r="Q35" s="57"/>
    </row>
    <row r="36" spans="1:17" s="58" customFormat="1" ht="12" x14ac:dyDescent="0.25">
      <c r="A36" s="73"/>
      <c r="B36" s="77"/>
      <c r="C36" s="77"/>
      <c r="D36" s="77"/>
      <c r="E36" s="77"/>
      <c r="F36" s="77"/>
      <c r="G36" s="77"/>
      <c r="H36" s="77"/>
      <c r="I36" s="77"/>
      <c r="J36" s="77"/>
      <c r="K36" s="77"/>
      <c r="L36" s="77"/>
      <c r="M36" s="77"/>
      <c r="N36" s="77"/>
      <c r="O36" s="77"/>
      <c r="P36" s="77"/>
      <c r="Q36" s="57"/>
    </row>
    <row r="37" spans="1:17" s="58" customFormat="1" ht="12" x14ac:dyDescent="0.25">
      <c r="A37" s="73"/>
      <c r="B37" s="77"/>
      <c r="C37" s="77"/>
      <c r="D37" s="77"/>
      <c r="E37" s="77"/>
      <c r="F37" s="77"/>
      <c r="G37" s="77"/>
      <c r="H37" s="77"/>
      <c r="I37" s="77"/>
      <c r="J37" s="77"/>
      <c r="K37" s="77"/>
      <c r="L37" s="77"/>
      <c r="M37" s="77"/>
      <c r="N37" s="77"/>
      <c r="O37" s="77"/>
      <c r="P37" s="77"/>
      <c r="Q37" s="57"/>
    </row>
    <row r="38" spans="1:17" s="58" customFormat="1" ht="12" x14ac:dyDescent="0.25">
      <c r="A38" s="73"/>
      <c r="B38" s="77"/>
      <c r="C38" s="77"/>
      <c r="D38" s="77"/>
      <c r="E38" s="77"/>
      <c r="F38" s="77"/>
      <c r="G38" s="77"/>
      <c r="H38" s="77"/>
      <c r="I38" s="77"/>
      <c r="J38" s="77"/>
      <c r="K38" s="77"/>
      <c r="L38" s="77"/>
      <c r="M38" s="77"/>
      <c r="N38" s="77"/>
      <c r="O38" s="77"/>
      <c r="P38" s="77"/>
      <c r="Q38" s="57"/>
    </row>
    <row r="39" spans="1:17" s="58" customFormat="1" ht="12" x14ac:dyDescent="0.25">
      <c r="A39" s="73"/>
      <c r="B39" s="77"/>
      <c r="C39" s="77"/>
      <c r="D39" s="77"/>
      <c r="E39" s="77"/>
      <c r="F39" s="77"/>
      <c r="G39" s="77"/>
      <c r="H39" s="77"/>
      <c r="I39" s="77"/>
      <c r="J39" s="77"/>
      <c r="K39" s="77"/>
      <c r="L39" s="77"/>
      <c r="M39" s="77"/>
      <c r="N39" s="77"/>
      <c r="O39" s="77"/>
      <c r="P39" s="77"/>
      <c r="Q39" s="57"/>
    </row>
    <row r="40" spans="1:17" s="58" customFormat="1" ht="12" x14ac:dyDescent="0.25">
      <c r="A40" s="73"/>
      <c r="B40" s="77"/>
      <c r="C40" s="77"/>
      <c r="D40" s="77"/>
      <c r="E40" s="77"/>
      <c r="F40" s="77"/>
      <c r="G40" s="77"/>
      <c r="H40" s="77"/>
      <c r="I40" s="77"/>
      <c r="J40" s="77"/>
      <c r="K40" s="77"/>
      <c r="L40" s="77"/>
      <c r="M40" s="77"/>
      <c r="N40" s="77"/>
      <c r="O40" s="77"/>
      <c r="P40" s="77"/>
      <c r="Q40" s="57"/>
    </row>
    <row r="41" spans="1:17" s="58" customFormat="1" ht="12" x14ac:dyDescent="0.25">
      <c r="A41" s="73"/>
      <c r="B41" s="77"/>
      <c r="C41" s="77"/>
      <c r="D41" s="77"/>
      <c r="E41" s="77"/>
      <c r="F41" s="77"/>
      <c r="G41" s="77"/>
      <c r="H41" s="77"/>
      <c r="I41" s="77"/>
      <c r="J41" s="77"/>
      <c r="K41" s="77"/>
      <c r="L41" s="77"/>
      <c r="M41" s="77"/>
      <c r="N41" s="77"/>
      <c r="O41" s="77"/>
      <c r="P41" s="77"/>
      <c r="Q41" s="57"/>
    </row>
    <row r="42" spans="1:17" x14ac:dyDescent="0.25">
      <c r="A42" s="74"/>
      <c r="B42" s="79">
        <f>SUM(B5:B41)/60</f>
        <v>0</v>
      </c>
      <c r="C42" s="79">
        <f t="shared" ref="C42:O42" si="0">SUM(C5:C41)/60</f>
        <v>0</v>
      </c>
      <c r="D42" s="79">
        <f t="shared" si="0"/>
        <v>0</v>
      </c>
      <c r="E42" s="79">
        <f t="shared" si="0"/>
        <v>0</v>
      </c>
      <c r="F42" s="79">
        <f t="shared" si="0"/>
        <v>0</v>
      </c>
      <c r="G42" s="79">
        <f t="shared" si="0"/>
        <v>0</v>
      </c>
      <c r="H42" s="79">
        <f t="shared" si="0"/>
        <v>0</v>
      </c>
      <c r="I42" s="79">
        <f t="shared" si="0"/>
        <v>0</v>
      </c>
      <c r="J42" s="79">
        <f t="shared" si="0"/>
        <v>0</v>
      </c>
      <c r="K42" s="79">
        <f t="shared" si="0"/>
        <v>0</v>
      </c>
      <c r="L42" s="79">
        <f t="shared" si="0"/>
        <v>0</v>
      </c>
      <c r="M42" s="79">
        <f t="shared" si="0"/>
        <v>0</v>
      </c>
      <c r="N42" s="79">
        <f t="shared" si="0"/>
        <v>0</v>
      </c>
      <c r="O42" s="79">
        <f t="shared" si="0"/>
        <v>0</v>
      </c>
      <c r="P42" s="79">
        <f t="shared" ref="P42" si="1">SUM(P5:P41)/60</f>
        <v>0</v>
      </c>
      <c r="Q42" s="47"/>
    </row>
    <row r="43" spans="1:17" ht="23.25" customHeight="1" thickBot="1" x14ac:dyDescent="0.3">
      <c r="A43" s="75" t="s">
        <v>3467</v>
      </c>
      <c r="B43" s="48"/>
      <c r="C43" s="49"/>
      <c r="D43" s="49"/>
      <c r="E43" s="50"/>
      <c r="F43" s="48"/>
      <c r="G43" s="49"/>
      <c r="H43" s="49"/>
      <c r="I43" s="50"/>
      <c r="J43" s="48"/>
      <c r="K43" s="49"/>
      <c r="L43" s="49"/>
      <c r="M43" s="49"/>
      <c r="N43" s="49"/>
      <c r="O43" s="50"/>
      <c r="P43" s="50"/>
      <c r="Q43" s="51"/>
    </row>
    <row r="44" spans="1:17" ht="15.75" thickTop="1" x14ac:dyDescent="0.25"/>
  </sheetData>
  <mergeCells count="1">
    <mergeCell ref="A1:Q1"/>
  </mergeCells>
  <pageMargins left="0.25" right="0.25" top="0.75" bottom="0.75" header="0.3" footer="0.3"/>
  <pageSetup paperSize="9" scale="95" orientation="portrait" verticalDpi="0"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EF7C3-62C6-475C-8CC6-895F5F20C0BC}">
  <sheetPr codeName="Sheet11">
    <outlinePr summaryBelow="0" summaryRight="0"/>
    <pageSetUpPr fitToPage="1"/>
  </sheetPr>
  <dimension ref="A1:M775"/>
  <sheetViews>
    <sheetView zoomScale="80" zoomScaleNormal="80" workbookViewId="0">
      <pane ySplit="1" topLeftCell="A743" activePane="bottomLeft" state="frozen"/>
      <selection pane="bottomLeft" activeCell="J777" sqref="J777"/>
    </sheetView>
  </sheetViews>
  <sheetFormatPr defaultColWidth="14.42578125" defaultRowHeight="15.75" customHeight="1" x14ac:dyDescent="0.2"/>
  <cols>
    <col min="1" max="1" width="6" style="160" bestFit="1" customWidth="1"/>
    <col min="2" max="2" width="14.42578125" style="161"/>
    <col min="3" max="3" width="16" style="163" customWidth="1"/>
    <col min="4" max="4" width="21.28515625" style="159" customWidth="1"/>
    <col min="5" max="6" width="12.7109375" style="160" customWidth="1"/>
    <col min="7" max="7" width="16.7109375" style="159" customWidth="1"/>
    <col min="8" max="8" width="36.5703125" style="159" customWidth="1"/>
    <col min="9" max="9" width="8.85546875" style="160" customWidth="1"/>
    <col min="10" max="10" width="23.5703125" style="159" customWidth="1"/>
    <col min="11" max="16384" width="14.42578125" style="159"/>
  </cols>
  <sheetData>
    <row r="1" spans="1:13" ht="15.75" customHeight="1" x14ac:dyDescent="0.2">
      <c r="A1" s="158" t="s">
        <v>3567</v>
      </c>
      <c r="B1" s="158" t="s">
        <v>3</v>
      </c>
      <c r="C1" s="162" t="s">
        <v>3568</v>
      </c>
      <c r="D1" s="191" t="s">
        <v>3569</v>
      </c>
      <c r="E1" s="158" t="s">
        <v>3570</v>
      </c>
      <c r="F1" s="158" t="s">
        <v>3571</v>
      </c>
      <c r="G1" s="191" t="s">
        <v>3572</v>
      </c>
      <c r="H1" s="191" t="s">
        <v>3573</v>
      </c>
      <c r="I1" s="158" t="s">
        <v>3574</v>
      </c>
      <c r="J1" s="191" t="s">
        <v>3575</v>
      </c>
      <c r="K1" s="191" t="s">
        <v>2</v>
      </c>
      <c r="L1" s="191" t="s">
        <v>3576</v>
      </c>
      <c r="M1" s="191" t="s">
        <v>3577</v>
      </c>
    </row>
    <row r="2" spans="1:13" ht="15.75" customHeight="1" x14ac:dyDescent="0.2">
      <c r="C2" s="162"/>
      <c r="D2" s="191"/>
      <c r="E2" s="158"/>
      <c r="F2" s="158" t="e">
        <f>INDEX('[5]2020-QFM'!$D:$D,MATCH(C2,'[5]2020-QFM'!$D:$D,0 ))</f>
        <v>#N/A</v>
      </c>
      <c r="G2" s="191" t="e">
        <f>INDEX('[5]2020-QFM'!$C:$C,MATCH(C2,'[5]2020-QFM'!$E:$E,0))</f>
        <v>#N/A</v>
      </c>
      <c r="H2" s="159" t="e">
        <f>INDEX('[5]2020-QFM'!$F:$F,MATCH(C2,'[5]2020-QFM'!$E:$E,0 ))</f>
        <v>#N/A</v>
      </c>
      <c r="M2" s="159" t="e">
        <f>INDEX('[5]2020-QFM'!$B:$B,MATCH(C2,'[5]2020-QFM'!$E:$E,0))</f>
        <v>#N/A</v>
      </c>
    </row>
    <row r="3" spans="1:13" ht="15.75" customHeight="1" x14ac:dyDescent="0.2">
      <c r="C3" s="162"/>
      <c r="D3" s="191"/>
      <c r="E3" s="158"/>
      <c r="F3" s="158"/>
      <c r="G3" s="191"/>
    </row>
    <row r="4" spans="1:13" ht="15.75" customHeight="1" x14ac:dyDescent="0.2">
      <c r="B4" s="161">
        <v>43834</v>
      </c>
      <c r="C4" s="161" t="s">
        <v>3578</v>
      </c>
      <c r="D4" s="191" t="s">
        <v>3579</v>
      </c>
      <c r="E4" s="226">
        <v>43890</v>
      </c>
      <c r="F4" s="226"/>
      <c r="G4" s="191" t="s">
        <v>3580</v>
      </c>
      <c r="H4" s="159" t="s">
        <v>3581</v>
      </c>
      <c r="I4" s="160">
        <v>5</v>
      </c>
      <c r="J4" s="159" t="s">
        <v>3582</v>
      </c>
      <c r="K4" s="159" t="s">
        <v>3582</v>
      </c>
      <c r="L4" s="159" t="s">
        <v>3583</v>
      </c>
      <c r="M4" s="159" t="s">
        <v>3584</v>
      </c>
    </row>
    <row r="5" spans="1:13" ht="15.75" customHeight="1" x14ac:dyDescent="0.2">
      <c r="B5" s="161">
        <v>43834</v>
      </c>
      <c r="C5" s="162" t="s">
        <v>3585</v>
      </c>
      <c r="D5" s="191" t="s">
        <v>3586</v>
      </c>
      <c r="E5" s="226" t="s">
        <v>3587</v>
      </c>
      <c r="F5" s="226"/>
      <c r="G5" s="191" t="s">
        <v>3588</v>
      </c>
      <c r="H5" s="159" t="s">
        <v>3589</v>
      </c>
      <c r="I5" s="160">
        <v>2</v>
      </c>
      <c r="J5" s="159" t="s">
        <v>3590</v>
      </c>
      <c r="K5" s="159" t="s">
        <v>3591</v>
      </c>
      <c r="L5" s="159" t="s">
        <v>3592</v>
      </c>
      <c r="M5" s="159" t="s">
        <v>3593</v>
      </c>
    </row>
    <row r="6" spans="1:13" ht="15.75" customHeight="1" x14ac:dyDescent="0.2">
      <c r="B6" s="161">
        <v>43834</v>
      </c>
      <c r="C6" s="162" t="s">
        <v>3594</v>
      </c>
      <c r="D6" s="191" t="s">
        <v>3586</v>
      </c>
      <c r="E6" s="226" t="s">
        <v>3587</v>
      </c>
      <c r="F6" s="226"/>
      <c r="G6" s="191" t="s">
        <v>3595</v>
      </c>
      <c r="H6" s="159" t="s">
        <v>3596</v>
      </c>
      <c r="I6" s="160">
        <v>2</v>
      </c>
      <c r="J6" s="159" t="s">
        <v>3590</v>
      </c>
      <c r="K6" s="159" t="s">
        <v>3591</v>
      </c>
      <c r="L6" s="159" t="s">
        <v>3592</v>
      </c>
      <c r="M6" s="159" t="s">
        <v>3593</v>
      </c>
    </row>
    <row r="7" spans="1:13" ht="15.75" customHeight="1" x14ac:dyDescent="0.2">
      <c r="B7" s="161">
        <v>43834</v>
      </c>
      <c r="C7" s="162" t="s">
        <v>3597</v>
      </c>
      <c r="D7" s="191" t="s">
        <v>3586</v>
      </c>
      <c r="E7" s="226" t="s">
        <v>3587</v>
      </c>
      <c r="F7" s="226"/>
      <c r="G7" s="191" t="s">
        <v>3598</v>
      </c>
      <c r="H7" s="159" t="s">
        <v>3599</v>
      </c>
      <c r="I7" s="160">
        <v>2</v>
      </c>
      <c r="J7" s="159" t="s">
        <v>3590</v>
      </c>
      <c r="K7" s="159" t="s">
        <v>3591</v>
      </c>
      <c r="L7" s="159" t="s">
        <v>3592</v>
      </c>
      <c r="M7" s="159" t="s">
        <v>3593</v>
      </c>
    </row>
    <row r="8" spans="1:13" ht="15.75" customHeight="1" x14ac:dyDescent="0.2">
      <c r="B8" s="161">
        <v>43834</v>
      </c>
      <c r="C8" s="162" t="s">
        <v>3600</v>
      </c>
      <c r="D8" s="191" t="s">
        <v>3586</v>
      </c>
      <c r="E8" s="226" t="s">
        <v>3587</v>
      </c>
      <c r="F8" s="226"/>
      <c r="G8" s="191" t="s">
        <v>3601</v>
      </c>
      <c r="H8" s="159" t="s">
        <v>3602</v>
      </c>
      <c r="I8" s="160">
        <v>2</v>
      </c>
      <c r="J8" s="159" t="s">
        <v>3590</v>
      </c>
      <c r="K8" s="159" t="s">
        <v>3591</v>
      </c>
      <c r="L8" s="159" t="s">
        <v>3592</v>
      </c>
      <c r="M8" s="159" t="s">
        <v>3593</v>
      </c>
    </row>
    <row r="9" spans="1:13" ht="15.75" customHeight="1" x14ac:dyDescent="0.2">
      <c r="B9" s="161">
        <v>43834</v>
      </c>
      <c r="C9" s="162" t="s">
        <v>3603</v>
      </c>
      <c r="D9" s="191" t="s">
        <v>3586</v>
      </c>
      <c r="E9" s="226" t="s">
        <v>3587</v>
      </c>
      <c r="F9" s="226"/>
      <c r="G9" s="191" t="s">
        <v>3604</v>
      </c>
      <c r="H9" s="159" t="s">
        <v>3605</v>
      </c>
      <c r="I9" s="160">
        <v>2</v>
      </c>
      <c r="J9" s="159" t="s">
        <v>3590</v>
      </c>
      <c r="K9" s="159" t="s">
        <v>3591</v>
      </c>
      <c r="L9" s="159" t="s">
        <v>3592</v>
      </c>
      <c r="M9" s="159" t="s">
        <v>3593</v>
      </c>
    </row>
    <row r="10" spans="1:13" ht="15.75" customHeight="1" x14ac:dyDescent="0.2">
      <c r="B10" s="161">
        <v>43834</v>
      </c>
      <c r="C10" s="162" t="s">
        <v>3606</v>
      </c>
      <c r="D10" s="191" t="s">
        <v>3607</v>
      </c>
      <c r="E10" s="158" t="s">
        <v>3587</v>
      </c>
      <c r="F10" s="158"/>
      <c r="G10" s="191" t="s">
        <v>3608</v>
      </c>
      <c r="H10" s="159" t="s">
        <v>3609</v>
      </c>
      <c r="I10" s="160">
        <v>1</v>
      </c>
      <c r="J10" s="159" t="s">
        <v>3590</v>
      </c>
      <c r="K10" s="159" t="s">
        <v>3591</v>
      </c>
      <c r="L10" s="159" t="s">
        <v>3592</v>
      </c>
      <c r="M10" s="159" t="s">
        <v>3593</v>
      </c>
    </row>
    <row r="11" spans="1:13" ht="15.75" customHeight="1" x14ac:dyDescent="0.2">
      <c r="B11" s="161">
        <v>43834</v>
      </c>
      <c r="C11" s="162" t="s">
        <v>3578</v>
      </c>
      <c r="D11" s="225"/>
      <c r="E11" s="158"/>
      <c r="F11" s="158"/>
      <c r="G11" s="191" t="s">
        <v>3580</v>
      </c>
      <c r="H11" s="159" t="s">
        <v>3581</v>
      </c>
      <c r="I11" s="160">
        <v>5</v>
      </c>
      <c r="J11" s="159" t="s">
        <v>3610</v>
      </c>
      <c r="K11" s="159" t="s">
        <v>3582</v>
      </c>
      <c r="L11" s="159" t="s">
        <v>3583</v>
      </c>
      <c r="M11" s="159" t="s">
        <v>3584</v>
      </c>
    </row>
    <row r="12" spans="1:13" ht="15.75" customHeight="1" x14ac:dyDescent="0.2">
      <c r="B12" s="161">
        <v>43834</v>
      </c>
      <c r="C12" s="162" t="s">
        <v>3611</v>
      </c>
      <c r="D12" s="191" t="s">
        <v>3612</v>
      </c>
      <c r="E12" s="158" t="s">
        <v>3587</v>
      </c>
      <c r="F12" s="158"/>
      <c r="G12" s="191" t="s">
        <v>3613</v>
      </c>
      <c r="H12" s="159" t="s">
        <v>3614</v>
      </c>
      <c r="I12" s="160">
        <v>1</v>
      </c>
      <c r="J12" s="159" t="s">
        <v>3615</v>
      </c>
      <c r="K12" s="159" t="s">
        <v>3616</v>
      </c>
      <c r="L12" s="159" t="s">
        <v>3583</v>
      </c>
      <c r="M12" s="159" t="s">
        <v>3593</v>
      </c>
    </row>
    <row r="13" spans="1:13" ht="15.75" customHeight="1" x14ac:dyDescent="0.2">
      <c r="B13" s="161">
        <v>43835</v>
      </c>
      <c r="C13" s="162" t="s">
        <v>3578</v>
      </c>
      <c r="D13" s="191" t="s">
        <v>3617</v>
      </c>
      <c r="E13" s="158" t="s">
        <v>3587</v>
      </c>
      <c r="F13" s="158"/>
      <c r="G13" s="191" t="s">
        <v>3580</v>
      </c>
      <c r="H13" s="159" t="s">
        <v>3581</v>
      </c>
      <c r="I13" s="160">
        <v>5</v>
      </c>
      <c r="J13" s="159" t="s">
        <v>3582</v>
      </c>
      <c r="K13" s="159" t="s">
        <v>3582</v>
      </c>
      <c r="L13" s="159" t="s">
        <v>3618</v>
      </c>
      <c r="M13" s="159" t="s">
        <v>3584</v>
      </c>
    </row>
    <row r="14" spans="1:13" ht="15.75" customHeight="1" x14ac:dyDescent="0.2">
      <c r="B14" s="161">
        <v>43835</v>
      </c>
      <c r="C14" s="162" t="s">
        <v>3619</v>
      </c>
      <c r="D14" s="191" t="s">
        <v>3617</v>
      </c>
      <c r="E14" s="158" t="s">
        <v>3587</v>
      </c>
      <c r="F14" s="158"/>
      <c r="G14" s="191" t="s">
        <v>3620</v>
      </c>
      <c r="H14" s="159" t="s">
        <v>3621</v>
      </c>
      <c r="I14" s="160">
        <v>3</v>
      </c>
      <c r="J14" s="159" t="s">
        <v>3582</v>
      </c>
      <c r="K14" s="159" t="s">
        <v>3582</v>
      </c>
      <c r="L14" s="159" t="s">
        <v>3618</v>
      </c>
      <c r="M14" s="159" t="e">
        <v>#N/A</v>
      </c>
    </row>
    <row r="15" spans="1:13" ht="15.75" customHeight="1" x14ac:dyDescent="0.2">
      <c r="B15" s="161">
        <v>43836</v>
      </c>
      <c r="C15" s="162" t="s">
        <v>3622</v>
      </c>
      <c r="D15" s="191" t="s">
        <v>3623</v>
      </c>
      <c r="E15" s="158" t="s">
        <v>3587</v>
      </c>
      <c r="F15" s="158"/>
      <c r="G15" s="191" t="e">
        <v>#N/A</v>
      </c>
      <c r="H15" s="159" t="s">
        <v>3624</v>
      </c>
      <c r="I15" s="160">
        <v>1</v>
      </c>
      <c r="J15" s="159" t="s">
        <v>3625</v>
      </c>
      <c r="K15" s="159" t="s">
        <v>3626</v>
      </c>
      <c r="L15" s="159" t="s">
        <v>3583</v>
      </c>
      <c r="M15" s="159" t="e">
        <v>#N/A</v>
      </c>
    </row>
    <row r="16" spans="1:13" ht="15.75" customHeight="1" x14ac:dyDescent="0.2">
      <c r="B16" s="161">
        <v>43836</v>
      </c>
      <c r="C16" s="162" t="s">
        <v>3627</v>
      </c>
      <c r="D16" s="191" t="s">
        <v>3579</v>
      </c>
      <c r="E16" s="226">
        <v>43890</v>
      </c>
      <c r="F16" s="226"/>
      <c r="G16" s="191" t="s">
        <v>3628</v>
      </c>
      <c r="H16" s="159" t="s">
        <v>3629</v>
      </c>
      <c r="I16" s="160">
        <v>1</v>
      </c>
      <c r="J16" s="159" t="s">
        <v>3630</v>
      </c>
      <c r="K16" s="159" t="s">
        <v>3582</v>
      </c>
      <c r="L16" s="159" t="s">
        <v>3583</v>
      </c>
      <c r="M16" s="159" t="s">
        <v>3584</v>
      </c>
    </row>
    <row r="17" spans="1:13" ht="15.75" customHeight="1" x14ac:dyDescent="0.2">
      <c r="B17" s="161">
        <v>43836</v>
      </c>
      <c r="C17" s="162" t="s">
        <v>3622</v>
      </c>
      <c r="D17" s="191" t="s">
        <v>3623</v>
      </c>
      <c r="E17" s="158" t="s">
        <v>3587</v>
      </c>
      <c r="F17" s="158"/>
      <c r="G17" s="191" t="e">
        <v>#N/A</v>
      </c>
      <c r="H17" s="159" t="s">
        <v>3624</v>
      </c>
      <c r="I17" s="160">
        <v>1</v>
      </c>
      <c r="J17" s="159" t="s">
        <v>3630</v>
      </c>
      <c r="K17" s="159" t="s">
        <v>3582</v>
      </c>
      <c r="L17" s="159" t="s">
        <v>3583</v>
      </c>
      <c r="M17" s="159" t="e">
        <v>#N/A</v>
      </c>
    </row>
    <row r="18" spans="1:13" ht="15.75" customHeight="1" x14ac:dyDescent="0.2">
      <c r="B18" s="161">
        <v>43836</v>
      </c>
      <c r="C18" s="162" t="s">
        <v>3631</v>
      </c>
      <c r="D18" s="191" t="s">
        <v>3632</v>
      </c>
      <c r="E18" s="158" t="s">
        <v>3587</v>
      </c>
      <c r="F18" s="158"/>
      <c r="G18" s="191" t="s">
        <v>3633</v>
      </c>
      <c r="H18" s="159" t="s">
        <v>3634</v>
      </c>
      <c r="I18" s="160">
        <v>1</v>
      </c>
      <c r="J18" s="159" t="s">
        <v>3635</v>
      </c>
      <c r="K18" s="159" t="s">
        <v>3626</v>
      </c>
      <c r="L18" s="159" t="s">
        <v>3592</v>
      </c>
      <c r="M18" s="159" t="s">
        <v>3593</v>
      </c>
    </row>
    <row r="19" spans="1:13" ht="15.75" customHeight="1" x14ac:dyDescent="0.2">
      <c r="B19" s="161">
        <v>43837</v>
      </c>
      <c r="C19" s="162" t="s">
        <v>3636</v>
      </c>
      <c r="D19" s="191" t="s">
        <v>3637</v>
      </c>
      <c r="E19" s="158" t="s">
        <v>3587</v>
      </c>
      <c r="F19" s="158"/>
      <c r="G19" s="191" t="s">
        <v>3638</v>
      </c>
      <c r="H19" s="159" t="s">
        <v>3639</v>
      </c>
      <c r="I19" s="160">
        <v>8</v>
      </c>
      <c r="J19" s="159" t="s">
        <v>3640</v>
      </c>
      <c r="K19" s="159" t="s">
        <v>3616</v>
      </c>
      <c r="L19" s="159" t="s">
        <v>3641</v>
      </c>
      <c r="M19" s="159" t="s">
        <v>3593</v>
      </c>
    </row>
    <row r="20" spans="1:13" s="203" customFormat="1" ht="15.75" customHeight="1" x14ac:dyDescent="0.2">
      <c r="A20" s="233"/>
      <c r="B20" s="234">
        <v>43837</v>
      </c>
      <c r="C20" s="224" t="s">
        <v>3642</v>
      </c>
      <c r="D20" s="235" t="s">
        <v>3643</v>
      </c>
      <c r="E20" s="236" t="s">
        <v>3587</v>
      </c>
      <c r="F20" s="236"/>
      <c r="G20" s="235" t="s">
        <v>3644</v>
      </c>
      <c r="H20" s="203" t="s">
        <v>3645</v>
      </c>
      <c r="I20" s="233" t="s">
        <v>3646</v>
      </c>
      <c r="J20" s="203" t="s">
        <v>3647</v>
      </c>
      <c r="K20" s="203" t="s">
        <v>3648</v>
      </c>
      <c r="L20" s="203" t="s">
        <v>3618</v>
      </c>
      <c r="M20" s="159" t="e">
        <v>#N/A</v>
      </c>
    </row>
    <row r="21" spans="1:13" ht="15.75" customHeight="1" x14ac:dyDescent="0.2">
      <c r="B21" s="161">
        <v>43837</v>
      </c>
      <c r="C21" s="162" t="s">
        <v>3649</v>
      </c>
      <c r="D21" s="191" t="s">
        <v>3650</v>
      </c>
      <c r="E21" s="226">
        <v>43890</v>
      </c>
      <c r="F21" s="226"/>
      <c r="G21" s="191" t="s">
        <v>3651</v>
      </c>
      <c r="H21" s="159" t="s">
        <v>3652</v>
      </c>
      <c r="I21" s="160">
        <v>2</v>
      </c>
      <c r="J21" s="159" t="s">
        <v>3653</v>
      </c>
      <c r="K21" s="159" t="s">
        <v>3616</v>
      </c>
      <c r="L21" s="159" t="s">
        <v>3583</v>
      </c>
      <c r="M21" s="159" t="s">
        <v>3593</v>
      </c>
    </row>
    <row r="22" spans="1:13" ht="15.75" customHeight="1" x14ac:dyDescent="0.2">
      <c r="B22" s="161">
        <v>43837</v>
      </c>
      <c r="C22" s="162" t="s">
        <v>3654</v>
      </c>
      <c r="D22" s="191" t="s">
        <v>3650</v>
      </c>
      <c r="E22" s="226">
        <v>43890</v>
      </c>
      <c r="F22" s="226"/>
      <c r="G22" s="191" t="s">
        <v>3655</v>
      </c>
      <c r="H22" s="159" t="s">
        <v>3656</v>
      </c>
      <c r="I22" s="160">
        <v>10</v>
      </c>
      <c r="K22" s="159" t="s">
        <v>3616</v>
      </c>
      <c r="L22" s="159" t="s">
        <v>3657</v>
      </c>
      <c r="M22" s="159" t="s">
        <v>3593</v>
      </c>
    </row>
    <row r="23" spans="1:13" ht="15.75" customHeight="1" x14ac:dyDescent="0.2">
      <c r="B23" s="161">
        <v>43837</v>
      </c>
      <c r="C23" s="162" t="s">
        <v>3658</v>
      </c>
      <c r="D23" s="191" t="s">
        <v>3659</v>
      </c>
      <c r="E23" s="158"/>
      <c r="F23" s="158"/>
      <c r="G23" s="191" t="s">
        <v>3660</v>
      </c>
      <c r="H23" s="159" t="s">
        <v>3661</v>
      </c>
      <c r="I23" s="160">
        <v>2</v>
      </c>
      <c r="J23" s="159" t="s">
        <v>3662</v>
      </c>
      <c r="K23" s="159" t="s">
        <v>3648</v>
      </c>
      <c r="L23" s="159" t="s">
        <v>3592</v>
      </c>
      <c r="M23" s="159" t="s">
        <v>3584</v>
      </c>
    </row>
    <row r="24" spans="1:13" ht="15.75" customHeight="1" x14ac:dyDescent="0.2">
      <c r="B24" s="161">
        <v>43838</v>
      </c>
      <c r="C24" s="224" t="s">
        <v>3663</v>
      </c>
      <c r="D24" s="191" t="s">
        <v>3664</v>
      </c>
      <c r="E24" s="158" t="s">
        <v>3587</v>
      </c>
      <c r="F24" s="158"/>
      <c r="G24" s="191" t="s">
        <v>3665</v>
      </c>
      <c r="H24" s="159" t="s">
        <v>3666</v>
      </c>
      <c r="I24" s="160">
        <v>2</v>
      </c>
      <c r="J24" s="159" t="s">
        <v>3662</v>
      </c>
      <c r="K24" s="159" t="s">
        <v>3648</v>
      </c>
      <c r="L24" s="159" t="s">
        <v>3583</v>
      </c>
      <c r="M24" s="159" t="s">
        <v>3584</v>
      </c>
    </row>
    <row r="25" spans="1:13" ht="15.75" customHeight="1" x14ac:dyDescent="0.2">
      <c r="B25" s="227">
        <v>43838</v>
      </c>
      <c r="C25" s="228"/>
      <c r="D25" s="229"/>
      <c r="E25" s="230"/>
      <c r="F25" s="230"/>
      <c r="G25" s="229" t="s">
        <v>3667</v>
      </c>
      <c r="H25" s="231" t="s">
        <v>3668</v>
      </c>
      <c r="I25" s="232">
        <v>1</v>
      </c>
      <c r="J25" s="159" t="s">
        <v>3669</v>
      </c>
      <c r="K25" s="159" t="s">
        <v>3670</v>
      </c>
      <c r="L25" s="159" t="s">
        <v>3641</v>
      </c>
      <c r="M25" s="159" t="e">
        <v>#N/A</v>
      </c>
    </row>
    <row r="26" spans="1:13" ht="15.75" customHeight="1" x14ac:dyDescent="0.2">
      <c r="B26" s="161">
        <v>43838</v>
      </c>
      <c r="C26" s="162" t="s">
        <v>3671</v>
      </c>
      <c r="D26" s="191" t="s">
        <v>3664</v>
      </c>
      <c r="E26" s="158" t="s">
        <v>3587</v>
      </c>
      <c r="F26" s="158"/>
      <c r="G26" s="191" t="s">
        <v>3672</v>
      </c>
      <c r="H26" s="159" t="s">
        <v>3673</v>
      </c>
      <c r="I26" s="160">
        <v>2</v>
      </c>
      <c r="J26" s="159" t="s">
        <v>3662</v>
      </c>
      <c r="K26" s="159" t="s">
        <v>3648</v>
      </c>
      <c r="L26" s="159" t="s">
        <v>3618</v>
      </c>
      <c r="M26" s="159" t="s">
        <v>3593</v>
      </c>
    </row>
    <row r="27" spans="1:13" ht="15.75" customHeight="1" x14ac:dyDescent="0.2">
      <c r="B27" s="161">
        <v>43838</v>
      </c>
      <c r="C27" s="162" t="s">
        <v>3674</v>
      </c>
      <c r="D27" s="191" t="s">
        <v>3664</v>
      </c>
      <c r="E27" s="158" t="s">
        <v>3587</v>
      </c>
      <c r="F27" s="158"/>
      <c r="G27" s="191" t="s">
        <v>3675</v>
      </c>
      <c r="H27" s="159" t="s">
        <v>3676</v>
      </c>
      <c r="I27" s="160">
        <v>2</v>
      </c>
      <c r="J27" s="159" t="s">
        <v>3662</v>
      </c>
      <c r="K27" s="159" t="s">
        <v>3648</v>
      </c>
      <c r="L27" s="159" t="s">
        <v>3618</v>
      </c>
      <c r="M27" s="159" t="s">
        <v>3593</v>
      </c>
    </row>
    <row r="28" spans="1:13" ht="15.75" customHeight="1" x14ac:dyDescent="0.2">
      <c r="B28" s="161">
        <v>43840</v>
      </c>
      <c r="C28" s="162" t="s">
        <v>3677</v>
      </c>
      <c r="D28" s="191" t="s">
        <v>3678</v>
      </c>
      <c r="E28" s="158" t="s">
        <v>3587</v>
      </c>
      <c r="F28" s="158"/>
      <c r="G28" s="191" t="s">
        <v>3679</v>
      </c>
      <c r="H28" s="159" t="s">
        <v>3680</v>
      </c>
      <c r="I28" s="160">
        <v>1</v>
      </c>
      <c r="J28" s="159" t="s">
        <v>3681</v>
      </c>
      <c r="K28" s="159" t="s">
        <v>3670</v>
      </c>
      <c r="L28" s="159" t="s">
        <v>3592</v>
      </c>
      <c r="M28" s="159" t="s">
        <v>3593</v>
      </c>
    </row>
    <row r="29" spans="1:13" ht="15.75" customHeight="1" x14ac:dyDescent="0.2">
      <c r="B29" s="161">
        <v>43840</v>
      </c>
      <c r="C29" s="162" t="s">
        <v>3642</v>
      </c>
      <c r="D29" s="191" t="s">
        <v>3682</v>
      </c>
      <c r="E29" s="226"/>
      <c r="F29" s="226"/>
      <c r="G29" s="191" t="s">
        <v>3644</v>
      </c>
      <c r="H29" s="159" t="s">
        <v>3645</v>
      </c>
      <c r="I29" s="160" t="s">
        <v>3646</v>
      </c>
      <c r="J29" s="159" t="s">
        <v>3683</v>
      </c>
      <c r="K29" s="159" t="s">
        <v>3648</v>
      </c>
      <c r="L29" s="159" t="s">
        <v>3684</v>
      </c>
      <c r="M29" s="159" t="e">
        <v>#N/A</v>
      </c>
    </row>
    <row r="30" spans="1:13" ht="15.75" customHeight="1" x14ac:dyDescent="0.2">
      <c r="B30" s="161">
        <v>43841</v>
      </c>
      <c r="C30" s="228" t="s">
        <v>3685</v>
      </c>
      <c r="D30" s="229"/>
      <c r="E30" s="230" t="s">
        <v>3686</v>
      </c>
      <c r="F30" s="230"/>
      <c r="G30" s="229" t="e">
        <v>#REF!</v>
      </c>
      <c r="H30" s="159" t="s">
        <v>3687</v>
      </c>
      <c r="I30" s="160">
        <v>1</v>
      </c>
      <c r="J30" s="159" t="s">
        <v>3688</v>
      </c>
      <c r="K30" s="159" t="s">
        <v>3591</v>
      </c>
      <c r="L30" s="159" t="s">
        <v>3641</v>
      </c>
      <c r="M30" s="159" t="s">
        <v>3593</v>
      </c>
    </row>
    <row r="31" spans="1:13" ht="15.75" customHeight="1" x14ac:dyDescent="0.2">
      <c r="B31" s="161">
        <v>43841</v>
      </c>
      <c r="C31" s="162" t="s">
        <v>3689</v>
      </c>
      <c r="D31" s="191" t="s">
        <v>3690</v>
      </c>
      <c r="E31" s="158" t="s">
        <v>3587</v>
      </c>
      <c r="F31" s="158"/>
      <c r="G31" s="191" t="s">
        <v>3691</v>
      </c>
      <c r="H31" s="159" t="s">
        <v>3692</v>
      </c>
      <c r="I31" s="160">
        <v>1</v>
      </c>
      <c r="J31" s="159" t="s">
        <v>3688</v>
      </c>
      <c r="K31" s="159" t="s">
        <v>3591</v>
      </c>
      <c r="L31" s="159" t="s">
        <v>3641</v>
      </c>
      <c r="M31" s="159" t="s">
        <v>3593</v>
      </c>
    </row>
    <row r="32" spans="1:13" ht="15.75" customHeight="1" x14ac:dyDescent="0.2">
      <c r="B32" s="161">
        <v>43841</v>
      </c>
      <c r="C32" s="162" t="s">
        <v>3693</v>
      </c>
      <c r="D32" s="191" t="s">
        <v>3694</v>
      </c>
      <c r="E32" s="158" t="s">
        <v>3587</v>
      </c>
      <c r="F32" s="158"/>
      <c r="G32" s="191" t="s">
        <v>3695</v>
      </c>
      <c r="H32" s="159" t="s">
        <v>3696</v>
      </c>
      <c r="I32" s="160">
        <v>1</v>
      </c>
      <c r="J32" s="159" t="s">
        <v>3697</v>
      </c>
      <c r="K32" s="159" t="s">
        <v>3582</v>
      </c>
      <c r="L32" s="159" t="s">
        <v>3618</v>
      </c>
      <c r="M32" s="159" t="s">
        <v>3584</v>
      </c>
    </row>
    <row r="33" spans="2:13" ht="15.75" customHeight="1" x14ac:dyDescent="0.2">
      <c r="B33" s="161">
        <v>43841</v>
      </c>
      <c r="C33" s="162" t="s">
        <v>3698</v>
      </c>
      <c r="D33" s="191" t="s">
        <v>3699</v>
      </c>
      <c r="E33" s="158" t="s">
        <v>3587</v>
      </c>
      <c r="F33" s="158"/>
      <c r="G33" s="191" t="s">
        <v>3700</v>
      </c>
      <c r="H33" s="159" t="s">
        <v>3701</v>
      </c>
      <c r="I33" s="160">
        <v>2</v>
      </c>
      <c r="J33" s="159" t="s">
        <v>3697</v>
      </c>
      <c r="K33" s="159" t="s">
        <v>3582</v>
      </c>
      <c r="L33" s="159" t="s">
        <v>3618</v>
      </c>
      <c r="M33" s="159" t="s">
        <v>3584</v>
      </c>
    </row>
    <row r="34" spans="2:13" ht="15.75" customHeight="1" x14ac:dyDescent="0.2">
      <c r="B34" s="161">
        <v>43841</v>
      </c>
      <c r="C34" s="162" t="s">
        <v>3702</v>
      </c>
      <c r="D34" s="191" t="s">
        <v>3694</v>
      </c>
      <c r="E34" s="158" t="s">
        <v>3587</v>
      </c>
      <c r="F34" s="158"/>
      <c r="G34" s="191" t="s">
        <v>3703</v>
      </c>
      <c r="H34" s="159" t="s">
        <v>3701</v>
      </c>
      <c r="I34" s="160">
        <v>1</v>
      </c>
      <c r="J34" s="159" t="s">
        <v>3697</v>
      </c>
      <c r="K34" s="159" t="s">
        <v>3582</v>
      </c>
      <c r="L34" s="159" t="s">
        <v>3618</v>
      </c>
      <c r="M34" s="159" t="s">
        <v>3584</v>
      </c>
    </row>
    <row r="35" spans="2:13" ht="15.75" customHeight="1" x14ac:dyDescent="0.2">
      <c r="B35" s="161">
        <v>43841</v>
      </c>
      <c r="C35" s="162" t="s">
        <v>3704</v>
      </c>
      <c r="D35" s="191" t="s">
        <v>3705</v>
      </c>
      <c r="E35" s="158" t="s">
        <v>3587</v>
      </c>
      <c r="F35" s="158"/>
      <c r="G35" s="191" t="s">
        <v>3706</v>
      </c>
      <c r="H35" s="159" t="s">
        <v>3707</v>
      </c>
      <c r="I35" s="160">
        <v>1</v>
      </c>
      <c r="J35" s="159" t="s">
        <v>3708</v>
      </c>
      <c r="K35" s="159" t="s">
        <v>3670</v>
      </c>
      <c r="L35" s="159" t="s">
        <v>3641</v>
      </c>
      <c r="M35" s="159" t="s">
        <v>3709</v>
      </c>
    </row>
    <row r="36" spans="2:13" ht="15.75" customHeight="1" x14ac:dyDescent="0.2">
      <c r="B36" s="161">
        <v>43842</v>
      </c>
      <c r="C36" s="162" t="s">
        <v>3710</v>
      </c>
      <c r="D36" s="191" t="s">
        <v>3711</v>
      </c>
      <c r="E36" s="158" t="s">
        <v>3587</v>
      </c>
      <c r="F36" s="158"/>
      <c r="G36" s="191" t="s">
        <v>3712</v>
      </c>
      <c r="H36" s="159" t="s">
        <v>3713</v>
      </c>
      <c r="I36" s="160">
        <v>1</v>
      </c>
      <c r="K36" s="159" t="s">
        <v>3582</v>
      </c>
      <c r="L36" s="159" t="s">
        <v>3618</v>
      </c>
      <c r="M36" s="159" t="s">
        <v>3584</v>
      </c>
    </row>
    <row r="37" spans="2:13" ht="15.75" customHeight="1" x14ac:dyDescent="0.2">
      <c r="B37" s="161">
        <v>43842</v>
      </c>
      <c r="C37" s="162" t="s">
        <v>3714</v>
      </c>
      <c r="D37" s="191" t="s">
        <v>3699</v>
      </c>
      <c r="E37" s="158" t="s">
        <v>3587</v>
      </c>
      <c r="F37" s="158"/>
      <c r="G37" s="191" t="s">
        <v>3715</v>
      </c>
      <c r="H37" s="159" t="s">
        <v>3716</v>
      </c>
      <c r="I37" s="160">
        <v>4</v>
      </c>
      <c r="K37" s="159" t="s">
        <v>3582</v>
      </c>
      <c r="L37" s="159" t="s">
        <v>3618</v>
      </c>
      <c r="M37" s="159" t="s">
        <v>3584</v>
      </c>
    </row>
    <row r="38" spans="2:13" ht="15.75" customHeight="1" x14ac:dyDescent="0.2">
      <c r="B38" s="161">
        <v>43842</v>
      </c>
      <c r="C38" s="162" t="s">
        <v>3717</v>
      </c>
      <c r="D38" s="191" t="s">
        <v>3718</v>
      </c>
      <c r="E38" s="158" t="s">
        <v>3587</v>
      </c>
      <c r="F38" s="158"/>
      <c r="G38" s="191" t="s">
        <v>3719</v>
      </c>
      <c r="H38" s="159" t="s">
        <v>3720</v>
      </c>
      <c r="I38" s="160">
        <v>16</v>
      </c>
      <c r="J38" s="159" t="s">
        <v>3721</v>
      </c>
      <c r="K38" s="159" t="s">
        <v>3616</v>
      </c>
      <c r="L38" s="159" t="s">
        <v>3641</v>
      </c>
      <c r="M38" s="159" t="s">
        <v>3593</v>
      </c>
    </row>
    <row r="39" spans="2:13" ht="15.75" customHeight="1" x14ac:dyDescent="0.2">
      <c r="B39" s="161">
        <v>43843</v>
      </c>
      <c r="C39" s="162" t="s">
        <v>3693</v>
      </c>
      <c r="D39" s="191" t="s">
        <v>3722</v>
      </c>
      <c r="E39" s="158" t="s">
        <v>3587</v>
      </c>
      <c r="F39" s="158"/>
      <c r="G39" s="191" t="s">
        <v>3695</v>
      </c>
      <c r="H39" s="159" t="s">
        <v>3696</v>
      </c>
      <c r="I39" s="160">
        <v>1</v>
      </c>
      <c r="J39" s="159" t="s">
        <v>3723</v>
      </c>
      <c r="K39" s="159" t="s">
        <v>3582</v>
      </c>
      <c r="L39" s="159" t="s">
        <v>3583</v>
      </c>
      <c r="M39" s="159" t="s">
        <v>3584</v>
      </c>
    </row>
    <row r="40" spans="2:13" ht="15.75" customHeight="1" x14ac:dyDescent="0.2">
      <c r="B40" s="161">
        <v>43843</v>
      </c>
      <c r="C40" s="162" t="s">
        <v>3724</v>
      </c>
      <c r="D40" s="191" t="s">
        <v>3699</v>
      </c>
      <c r="E40" s="158" t="s">
        <v>3587</v>
      </c>
      <c r="F40" s="158"/>
      <c r="G40" s="191" t="s">
        <v>3725</v>
      </c>
      <c r="H40" s="159" t="s">
        <v>3726</v>
      </c>
      <c r="I40" s="160">
        <v>1</v>
      </c>
      <c r="J40" s="159" t="s">
        <v>3723</v>
      </c>
      <c r="K40" s="159" t="s">
        <v>3582</v>
      </c>
      <c r="L40" s="159" t="s">
        <v>3583</v>
      </c>
      <c r="M40" s="159" t="e">
        <v>#N/A</v>
      </c>
    </row>
    <row r="41" spans="2:13" ht="15.75" customHeight="1" x14ac:dyDescent="0.2">
      <c r="B41" s="161">
        <v>43843</v>
      </c>
      <c r="C41" s="162" t="s">
        <v>3702</v>
      </c>
      <c r="D41" s="191" t="s">
        <v>3722</v>
      </c>
      <c r="E41" s="158" t="s">
        <v>3587</v>
      </c>
      <c r="F41" s="158"/>
      <c r="G41" s="191" t="s">
        <v>3703</v>
      </c>
      <c r="H41" s="159" t="s">
        <v>3701</v>
      </c>
      <c r="I41" s="160">
        <v>1</v>
      </c>
      <c r="J41" s="159" t="s">
        <v>3723</v>
      </c>
      <c r="K41" s="159" t="s">
        <v>3582</v>
      </c>
      <c r="L41" s="159" t="s">
        <v>3583</v>
      </c>
      <c r="M41" s="159" t="s">
        <v>3584</v>
      </c>
    </row>
    <row r="42" spans="2:13" ht="15.75" customHeight="1" x14ac:dyDescent="0.2">
      <c r="B42" s="161">
        <v>43844</v>
      </c>
      <c r="C42" s="162" t="s">
        <v>3727</v>
      </c>
      <c r="D42" s="191" t="s">
        <v>3699</v>
      </c>
      <c r="E42" s="158" t="s">
        <v>3587</v>
      </c>
      <c r="F42" s="158"/>
      <c r="G42" s="191" t="s">
        <v>3728</v>
      </c>
      <c r="H42" s="159" t="s">
        <v>3729</v>
      </c>
      <c r="I42" s="160">
        <v>1</v>
      </c>
      <c r="J42" s="159" t="s">
        <v>3723</v>
      </c>
      <c r="K42" s="159" t="s">
        <v>3582</v>
      </c>
      <c r="L42" s="159" t="s">
        <v>3583</v>
      </c>
      <c r="M42" s="159" t="s">
        <v>3584</v>
      </c>
    </row>
    <row r="43" spans="2:13" ht="15.75" customHeight="1" x14ac:dyDescent="0.2">
      <c r="B43" s="161">
        <v>43844</v>
      </c>
      <c r="C43" s="162" t="s">
        <v>3730</v>
      </c>
      <c r="D43" s="191" t="s">
        <v>3699</v>
      </c>
      <c r="E43" s="158" t="s">
        <v>3587</v>
      </c>
      <c r="F43" s="158"/>
      <c r="G43" s="191" t="s">
        <v>3731</v>
      </c>
      <c r="H43" s="159" t="s">
        <v>3732</v>
      </c>
      <c r="I43" s="160">
        <v>1</v>
      </c>
      <c r="J43" s="159" t="s">
        <v>3723</v>
      </c>
      <c r="K43" s="159" t="s">
        <v>3582</v>
      </c>
      <c r="L43" s="159" t="s">
        <v>3583</v>
      </c>
      <c r="M43" s="159" t="s">
        <v>3709</v>
      </c>
    </row>
    <row r="44" spans="2:13" ht="15.75" customHeight="1" x14ac:dyDescent="0.2">
      <c r="B44" s="161">
        <v>43844</v>
      </c>
      <c r="C44" s="162" t="s">
        <v>3627</v>
      </c>
      <c r="D44" s="191" t="s">
        <v>3699</v>
      </c>
      <c r="E44" s="158" t="s">
        <v>3587</v>
      </c>
      <c r="F44" s="158"/>
      <c r="G44" s="191" t="s">
        <v>3628</v>
      </c>
      <c r="H44" s="159" t="s">
        <v>3629</v>
      </c>
      <c r="I44" s="160">
        <v>1</v>
      </c>
      <c r="J44" s="159" t="s">
        <v>3723</v>
      </c>
      <c r="K44" s="159" t="s">
        <v>3582</v>
      </c>
      <c r="L44" s="159" t="s">
        <v>3583</v>
      </c>
      <c r="M44" s="159" t="s">
        <v>3584</v>
      </c>
    </row>
    <row r="45" spans="2:13" ht="15.75" customHeight="1" x14ac:dyDescent="0.2">
      <c r="B45" s="161">
        <v>43845</v>
      </c>
      <c r="C45" s="162" t="s">
        <v>3733</v>
      </c>
      <c r="D45" s="191" t="s">
        <v>3734</v>
      </c>
      <c r="E45" s="226" t="s">
        <v>3587</v>
      </c>
      <c r="F45" s="226"/>
      <c r="G45" s="191" t="s">
        <v>3735</v>
      </c>
      <c r="H45" s="159" t="s">
        <v>3736</v>
      </c>
      <c r="I45" s="160">
        <v>1</v>
      </c>
      <c r="J45" s="159" t="s">
        <v>3737</v>
      </c>
      <c r="K45" s="159" t="s">
        <v>3626</v>
      </c>
      <c r="L45" s="159" t="s">
        <v>3592</v>
      </c>
      <c r="M45" s="159" t="s">
        <v>3593</v>
      </c>
    </row>
    <row r="46" spans="2:13" ht="15.75" customHeight="1" x14ac:dyDescent="0.2">
      <c r="B46" s="161">
        <v>43845</v>
      </c>
      <c r="C46" s="228" t="s">
        <v>3738</v>
      </c>
      <c r="D46" s="229" t="s">
        <v>3739</v>
      </c>
      <c r="E46" s="230" t="s">
        <v>3739</v>
      </c>
      <c r="F46" s="230"/>
      <c r="G46" s="229"/>
      <c r="H46" s="231" t="s">
        <v>3740</v>
      </c>
      <c r="I46" s="232">
        <v>1</v>
      </c>
      <c r="J46" s="159" t="s">
        <v>3741</v>
      </c>
      <c r="K46" s="159" t="s">
        <v>3591</v>
      </c>
      <c r="L46" s="159" t="s">
        <v>3583</v>
      </c>
      <c r="M46" s="159" t="s">
        <v>3593</v>
      </c>
    </row>
    <row r="47" spans="2:13" ht="15.75" customHeight="1" x14ac:dyDescent="0.2">
      <c r="B47" s="161">
        <v>43846</v>
      </c>
      <c r="C47" s="162" t="s">
        <v>3742</v>
      </c>
      <c r="D47" s="191" t="s">
        <v>3743</v>
      </c>
      <c r="E47" s="226">
        <v>43890</v>
      </c>
      <c r="F47" s="226"/>
      <c r="G47" s="191" t="s">
        <v>3744</v>
      </c>
      <c r="H47" s="159" t="s">
        <v>3745</v>
      </c>
      <c r="I47" s="160">
        <v>1</v>
      </c>
      <c r="J47" s="159" t="s">
        <v>3746</v>
      </c>
      <c r="K47" s="159" t="s">
        <v>3626</v>
      </c>
      <c r="L47" s="159" t="s">
        <v>3583</v>
      </c>
      <c r="M47" s="159" t="s">
        <v>3593</v>
      </c>
    </row>
    <row r="48" spans="2:13" ht="15.75" customHeight="1" x14ac:dyDescent="0.2">
      <c r="B48" s="161">
        <v>43846</v>
      </c>
      <c r="C48" s="162" t="s">
        <v>3747</v>
      </c>
      <c r="D48" s="191" t="s">
        <v>3743</v>
      </c>
      <c r="E48" s="226">
        <v>43890</v>
      </c>
      <c r="F48" s="226"/>
      <c r="G48" s="191" t="s">
        <v>3748</v>
      </c>
      <c r="H48" s="159" t="s">
        <v>3749</v>
      </c>
      <c r="I48" s="160">
        <v>3</v>
      </c>
      <c r="J48" s="159" t="s">
        <v>3746</v>
      </c>
      <c r="K48" s="159" t="s">
        <v>3626</v>
      </c>
      <c r="L48" s="159" t="s">
        <v>3583</v>
      </c>
      <c r="M48" s="159" t="s">
        <v>3593</v>
      </c>
    </row>
    <row r="49" spans="1:13" ht="15.75" customHeight="1" x14ac:dyDescent="0.2">
      <c r="B49" s="161">
        <v>43846</v>
      </c>
      <c r="C49" s="162" t="s">
        <v>3750</v>
      </c>
      <c r="D49" s="191" t="s">
        <v>3743</v>
      </c>
      <c r="E49" s="226">
        <v>43890</v>
      </c>
      <c r="F49" s="226"/>
      <c r="G49" s="191" t="s">
        <v>3751</v>
      </c>
      <c r="H49" s="159" t="s">
        <v>3749</v>
      </c>
      <c r="I49" s="160">
        <v>1</v>
      </c>
      <c r="J49" s="159" t="s">
        <v>3746</v>
      </c>
      <c r="K49" s="159" t="s">
        <v>3626</v>
      </c>
      <c r="L49" s="159" t="s">
        <v>3583</v>
      </c>
      <c r="M49" s="159" t="s">
        <v>3593</v>
      </c>
    </row>
    <row r="50" spans="1:13" ht="15.75" customHeight="1" x14ac:dyDescent="0.2">
      <c r="B50" s="161">
        <v>43847</v>
      </c>
      <c r="C50" s="162" t="s">
        <v>3752</v>
      </c>
      <c r="D50" s="191" t="s">
        <v>3753</v>
      </c>
      <c r="E50" s="158" t="s">
        <v>3587</v>
      </c>
      <c r="F50" s="158"/>
      <c r="G50" s="191" t="s">
        <v>3754</v>
      </c>
      <c r="H50" s="159" t="s">
        <v>3755</v>
      </c>
      <c r="I50" s="160">
        <v>1</v>
      </c>
      <c r="J50" s="159" t="s">
        <v>3756</v>
      </c>
      <c r="K50" s="159" t="s">
        <v>3670</v>
      </c>
      <c r="L50" s="159" t="s">
        <v>3757</v>
      </c>
      <c r="M50" s="159" t="s">
        <v>3593</v>
      </c>
    </row>
    <row r="51" spans="1:13" ht="15.75" customHeight="1" x14ac:dyDescent="0.2">
      <c r="B51" s="161">
        <v>43848</v>
      </c>
      <c r="C51" s="228" t="s">
        <v>3758</v>
      </c>
      <c r="D51" s="229" t="s">
        <v>3759</v>
      </c>
      <c r="E51" s="230"/>
      <c r="F51" s="230"/>
      <c r="G51" s="191" t="s">
        <v>3760</v>
      </c>
      <c r="H51" s="231" t="s">
        <v>3761</v>
      </c>
      <c r="I51" s="160">
        <v>1</v>
      </c>
      <c r="J51" s="159" t="s">
        <v>3582</v>
      </c>
      <c r="L51" s="159" t="s">
        <v>3618</v>
      </c>
      <c r="M51" s="159" t="s">
        <v>3709</v>
      </c>
    </row>
    <row r="52" spans="1:13" s="203" customFormat="1" ht="15.75" customHeight="1" x14ac:dyDescent="0.2">
      <c r="A52" s="233"/>
      <c r="B52" s="234">
        <v>43848</v>
      </c>
      <c r="C52" s="224" t="s">
        <v>3762</v>
      </c>
      <c r="D52" s="235" t="s">
        <v>3763</v>
      </c>
      <c r="E52" s="236" t="s">
        <v>3587</v>
      </c>
      <c r="F52" s="236"/>
      <c r="G52" s="191" t="s">
        <v>3764</v>
      </c>
      <c r="H52" s="159" t="s">
        <v>3765</v>
      </c>
      <c r="I52" s="233">
        <v>1</v>
      </c>
      <c r="J52" s="203" t="s">
        <v>3582</v>
      </c>
      <c r="L52" s="203" t="s">
        <v>3618</v>
      </c>
      <c r="M52" s="159" t="s">
        <v>3584</v>
      </c>
    </row>
    <row r="53" spans="1:13" ht="15.75" customHeight="1" x14ac:dyDescent="0.2">
      <c r="B53" s="161">
        <v>43852</v>
      </c>
      <c r="C53" s="162">
        <v>82200002</v>
      </c>
      <c r="D53" s="191" t="s">
        <v>3766</v>
      </c>
      <c r="E53" s="158" t="s">
        <v>3587</v>
      </c>
      <c r="F53" s="158"/>
      <c r="G53" s="191" t="e">
        <v>#N/A</v>
      </c>
      <c r="H53" s="159" t="s">
        <v>3767</v>
      </c>
      <c r="I53" s="160">
        <v>80</v>
      </c>
      <c r="J53" s="159" t="s">
        <v>3768</v>
      </c>
      <c r="K53" s="159" t="s">
        <v>3670</v>
      </c>
      <c r="L53" s="159" t="s">
        <v>3641</v>
      </c>
      <c r="M53" s="159" t="e">
        <v>#N/A</v>
      </c>
    </row>
    <row r="54" spans="1:13" ht="15.75" customHeight="1" x14ac:dyDescent="0.25">
      <c r="B54" s="161">
        <v>43853</v>
      </c>
      <c r="C54" s="162" t="s">
        <v>3769</v>
      </c>
      <c r="D54" s="191" t="s">
        <v>3770</v>
      </c>
      <c r="E54" s="158" t="s">
        <v>3587</v>
      </c>
      <c r="F54" s="158"/>
      <c r="G54" t="s">
        <v>3771</v>
      </c>
      <c r="H54" s="159" t="s">
        <v>3772</v>
      </c>
      <c r="I54" s="160" t="s">
        <v>3773</v>
      </c>
      <c r="J54" s="159" t="s">
        <v>3662</v>
      </c>
      <c r="K54" s="159" t="s">
        <v>3648</v>
      </c>
      <c r="L54" s="159" t="s">
        <v>3592</v>
      </c>
      <c r="M54" s="159" t="s">
        <v>3593</v>
      </c>
    </row>
    <row r="55" spans="1:13" ht="15.75" customHeight="1" x14ac:dyDescent="0.25">
      <c r="B55" s="161">
        <v>43854</v>
      </c>
      <c r="C55" s="162" t="s">
        <v>3774</v>
      </c>
      <c r="D55" s="191" t="s">
        <v>3775</v>
      </c>
      <c r="E55" s="158" t="s">
        <v>3587</v>
      </c>
      <c r="F55" s="158"/>
      <c r="G55" t="s">
        <v>3776</v>
      </c>
      <c r="H55" s="159" t="s">
        <v>3777</v>
      </c>
      <c r="I55" s="160">
        <v>1</v>
      </c>
      <c r="J55" s="159" t="s">
        <v>3662</v>
      </c>
      <c r="K55" s="159" t="s">
        <v>3648</v>
      </c>
      <c r="L55" s="159" t="s">
        <v>3618</v>
      </c>
      <c r="M55" s="159" t="e">
        <v>#N/A</v>
      </c>
    </row>
    <row r="56" spans="1:13" ht="15.75" customHeight="1" x14ac:dyDescent="0.2">
      <c r="B56" s="161">
        <v>43855</v>
      </c>
      <c r="C56" s="162" t="s">
        <v>3778</v>
      </c>
      <c r="D56" s="191" t="s">
        <v>3779</v>
      </c>
      <c r="E56" s="158" t="s">
        <v>3587</v>
      </c>
      <c r="F56" s="158"/>
      <c r="G56" s="191" t="s">
        <v>3780</v>
      </c>
      <c r="H56" s="159" t="s">
        <v>3781</v>
      </c>
      <c r="I56" s="160">
        <v>1</v>
      </c>
      <c r="J56" s="159" t="s">
        <v>3782</v>
      </c>
      <c r="K56" s="159" t="s">
        <v>3783</v>
      </c>
      <c r="L56" s="159" t="s">
        <v>3684</v>
      </c>
      <c r="M56" s="159" t="s">
        <v>3593</v>
      </c>
    </row>
    <row r="57" spans="1:13" ht="15.75" customHeight="1" x14ac:dyDescent="0.2">
      <c r="B57" s="161">
        <v>43855</v>
      </c>
      <c r="C57" s="162" t="s">
        <v>3727</v>
      </c>
      <c r="D57" s="191" t="s">
        <v>3784</v>
      </c>
      <c r="E57" s="226" t="s">
        <v>3587</v>
      </c>
      <c r="F57" s="226"/>
      <c r="G57" s="191" t="s">
        <v>3728</v>
      </c>
      <c r="H57" s="159" t="s">
        <v>3729</v>
      </c>
      <c r="I57" s="160">
        <v>1</v>
      </c>
      <c r="J57" s="159" t="s">
        <v>3785</v>
      </c>
      <c r="K57" s="159" t="s">
        <v>3582</v>
      </c>
      <c r="L57" s="159" t="s">
        <v>3618</v>
      </c>
      <c r="M57" s="159" t="s">
        <v>3584</v>
      </c>
    </row>
    <row r="58" spans="1:13" ht="15.75" customHeight="1" x14ac:dyDescent="0.2">
      <c r="B58" s="161">
        <v>43855</v>
      </c>
      <c r="C58" s="162" t="s">
        <v>3733</v>
      </c>
      <c r="D58" s="191" t="s">
        <v>3786</v>
      </c>
      <c r="E58" s="226" t="s">
        <v>3587</v>
      </c>
      <c r="F58" s="226"/>
      <c r="G58" s="191" t="s">
        <v>3735</v>
      </c>
      <c r="H58" s="159" t="s">
        <v>3736</v>
      </c>
      <c r="I58" s="160">
        <v>1</v>
      </c>
      <c r="J58" s="159" t="s">
        <v>3787</v>
      </c>
      <c r="K58" s="159" t="s">
        <v>3788</v>
      </c>
      <c r="L58" s="159" t="s">
        <v>3789</v>
      </c>
      <c r="M58" s="159" t="s">
        <v>3593</v>
      </c>
    </row>
    <row r="59" spans="1:13" ht="15.75" customHeight="1" x14ac:dyDescent="0.2">
      <c r="B59" s="161">
        <v>43856</v>
      </c>
      <c r="C59" s="162" t="s">
        <v>3611</v>
      </c>
      <c r="D59" s="191" t="s">
        <v>3790</v>
      </c>
      <c r="E59" s="158" t="s">
        <v>3587</v>
      </c>
      <c r="F59" s="158"/>
      <c r="G59" s="191" t="s">
        <v>3613</v>
      </c>
      <c r="H59" s="159" t="s">
        <v>3614</v>
      </c>
      <c r="I59" s="160">
        <v>1</v>
      </c>
      <c r="J59" s="159" t="s">
        <v>3615</v>
      </c>
      <c r="K59" s="159" t="s">
        <v>3791</v>
      </c>
      <c r="L59" s="159" t="s">
        <v>3792</v>
      </c>
      <c r="M59" s="159" t="s">
        <v>3593</v>
      </c>
    </row>
    <row r="60" spans="1:13" ht="15.75" customHeight="1" x14ac:dyDescent="0.2">
      <c r="B60" s="161">
        <v>43858</v>
      </c>
      <c r="C60" s="162" t="s">
        <v>3793</v>
      </c>
      <c r="D60" s="191" t="s">
        <v>3794</v>
      </c>
      <c r="E60" s="226">
        <v>43890</v>
      </c>
      <c r="F60" s="226"/>
      <c r="G60" s="191" t="s">
        <v>3795</v>
      </c>
      <c r="H60" s="159" t="s">
        <v>3796</v>
      </c>
      <c r="I60" s="160">
        <v>1</v>
      </c>
      <c r="J60" s="159" t="s">
        <v>3797</v>
      </c>
      <c r="K60" s="159" t="s">
        <v>3783</v>
      </c>
      <c r="L60" s="159" t="s">
        <v>3618</v>
      </c>
      <c r="M60" s="159" t="s">
        <v>3593</v>
      </c>
    </row>
    <row r="61" spans="1:13" ht="15.75" customHeight="1" x14ac:dyDescent="0.2">
      <c r="B61" s="161">
        <v>43858</v>
      </c>
      <c r="C61" s="162" t="s">
        <v>3798</v>
      </c>
      <c r="D61" s="191" t="s">
        <v>3799</v>
      </c>
      <c r="E61" s="226">
        <v>43890</v>
      </c>
      <c r="F61" s="226"/>
      <c r="G61" s="191" t="s">
        <v>3800</v>
      </c>
      <c r="H61" s="159" t="s">
        <v>3801</v>
      </c>
      <c r="I61" s="160">
        <v>1</v>
      </c>
      <c r="J61" s="159" t="s">
        <v>3802</v>
      </c>
      <c r="K61" s="159" t="s">
        <v>3626</v>
      </c>
      <c r="L61" s="159" t="s">
        <v>3803</v>
      </c>
      <c r="M61" s="159" t="s">
        <v>3593</v>
      </c>
    </row>
    <row r="62" spans="1:13" ht="15.75" customHeight="1" x14ac:dyDescent="0.2">
      <c r="B62" s="161">
        <v>43857</v>
      </c>
      <c r="C62" s="162" t="s">
        <v>3804</v>
      </c>
      <c r="D62" s="191" t="s">
        <v>3805</v>
      </c>
      <c r="E62" s="226" t="s">
        <v>3587</v>
      </c>
      <c r="F62" s="226"/>
      <c r="G62" s="191" t="s">
        <v>3806</v>
      </c>
      <c r="H62" s="159" t="s">
        <v>3807</v>
      </c>
      <c r="I62" s="160">
        <v>1</v>
      </c>
      <c r="J62" s="159" t="s">
        <v>3590</v>
      </c>
      <c r="K62" s="159" t="s">
        <v>3591</v>
      </c>
      <c r="L62" s="159" t="s">
        <v>3641</v>
      </c>
      <c r="M62" s="159" t="s">
        <v>3593</v>
      </c>
    </row>
    <row r="63" spans="1:13" ht="15.75" customHeight="1" x14ac:dyDescent="0.2">
      <c r="B63" s="161">
        <v>43857</v>
      </c>
      <c r="C63" s="162" t="s">
        <v>3808</v>
      </c>
      <c r="D63" s="191" t="s">
        <v>3809</v>
      </c>
      <c r="E63" s="226" t="s">
        <v>3587</v>
      </c>
      <c r="F63" s="226"/>
      <c r="G63" s="191" t="s">
        <v>3810</v>
      </c>
      <c r="H63" s="159" t="s">
        <v>3811</v>
      </c>
      <c r="I63" s="160">
        <v>4</v>
      </c>
      <c r="J63" s="159" t="s">
        <v>3812</v>
      </c>
      <c r="K63" s="159" t="s">
        <v>3791</v>
      </c>
      <c r="L63" s="159" t="s">
        <v>3789</v>
      </c>
      <c r="M63" s="159" t="s">
        <v>3593</v>
      </c>
    </row>
    <row r="64" spans="1:13" ht="15.75" customHeight="1" x14ac:dyDescent="0.2">
      <c r="B64" s="227">
        <v>43859</v>
      </c>
      <c r="C64" s="162" t="s">
        <v>3813</v>
      </c>
      <c r="D64" s="191" t="s">
        <v>3814</v>
      </c>
      <c r="E64" s="226">
        <v>43890</v>
      </c>
      <c r="F64" s="226"/>
      <c r="G64" s="191" t="s">
        <v>3815</v>
      </c>
      <c r="H64" s="159" t="s">
        <v>3816</v>
      </c>
      <c r="I64" s="160">
        <v>2</v>
      </c>
      <c r="J64" s="159" t="s">
        <v>3817</v>
      </c>
      <c r="K64" s="159" t="s">
        <v>3648</v>
      </c>
      <c r="L64" s="159" t="s">
        <v>3618</v>
      </c>
      <c r="M64" s="159" t="s">
        <v>3593</v>
      </c>
    </row>
    <row r="65" spans="1:13" ht="15.75" customHeight="1" x14ac:dyDescent="0.2">
      <c r="B65" s="161">
        <v>43860</v>
      </c>
      <c r="C65" s="162" t="s">
        <v>3818</v>
      </c>
      <c r="D65" s="191" t="s">
        <v>3763</v>
      </c>
      <c r="E65" s="226" t="s">
        <v>3587</v>
      </c>
      <c r="F65" s="226"/>
      <c r="G65" s="191" t="s">
        <v>3819</v>
      </c>
      <c r="H65" s="159" t="s">
        <v>3820</v>
      </c>
      <c r="I65" s="160">
        <v>1</v>
      </c>
      <c r="J65" s="159" t="s">
        <v>3821</v>
      </c>
      <c r="K65" s="159" t="s">
        <v>3582</v>
      </c>
      <c r="L65" s="159" t="s">
        <v>3618</v>
      </c>
      <c r="M65" s="159" t="s">
        <v>3584</v>
      </c>
    </row>
    <row r="66" spans="1:13" ht="15.75" customHeight="1" x14ac:dyDescent="0.2">
      <c r="B66" s="161">
        <v>43860</v>
      </c>
      <c r="C66" s="162" t="s">
        <v>3727</v>
      </c>
      <c r="D66" s="191" t="s">
        <v>3822</v>
      </c>
      <c r="E66" s="226" t="s">
        <v>3587</v>
      </c>
      <c r="F66" s="226"/>
      <c r="G66" s="191" t="s">
        <v>3728</v>
      </c>
      <c r="H66" s="159" t="s">
        <v>3729</v>
      </c>
      <c r="I66" s="160">
        <v>1</v>
      </c>
      <c r="J66" s="159" t="s">
        <v>3821</v>
      </c>
      <c r="K66" s="159" t="s">
        <v>3582</v>
      </c>
      <c r="L66" s="159" t="s">
        <v>3618</v>
      </c>
      <c r="M66" s="159" t="s">
        <v>3584</v>
      </c>
    </row>
    <row r="67" spans="1:13" ht="15.75" customHeight="1" x14ac:dyDescent="0.2">
      <c r="B67" s="161">
        <v>43860</v>
      </c>
      <c r="C67" s="162" t="s">
        <v>3823</v>
      </c>
      <c r="D67" s="191" t="s">
        <v>3763</v>
      </c>
      <c r="E67" s="226" t="s">
        <v>3587</v>
      </c>
      <c r="F67" s="226"/>
      <c r="G67" s="191" t="s">
        <v>3824</v>
      </c>
      <c r="H67" s="159" t="s">
        <v>3825</v>
      </c>
      <c r="I67" s="160">
        <v>1</v>
      </c>
      <c r="J67" s="159" t="s">
        <v>3821</v>
      </c>
      <c r="K67" s="159" t="s">
        <v>3582</v>
      </c>
      <c r="L67" s="159" t="s">
        <v>3618</v>
      </c>
      <c r="M67" s="159" t="s">
        <v>3584</v>
      </c>
    </row>
    <row r="68" spans="1:13" s="203" customFormat="1" ht="15.75" customHeight="1" x14ac:dyDescent="0.2">
      <c r="A68" s="233"/>
      <c r="B68" s="234">
        <v>43860</v>
      </c>
      <c r="C68" s="224">
        <v>95626</v>
      </c>
      <c r="D68" s="235" t="s">
        <v>3826</v>
      </c>
      <c r="E68" s="269">
        <v>43890</v>
      </c>
      <c r="F68" s="269"/>
      <c r="G68" s="235" t="s">
        <v>3827</v>
      </c>
      <c r="H68" s="203" t="s">
        <v>3828</v>
      </c>
      <c r="I68" s="233">
        <v>2</v>
      </c>
      <c r="J68" s="203" t="s">
        <v>3821</v>
      </c>
      <c r="K68" s="203" t="s">
        <v>3582</v>
      </c>
      <c r="L68" s="203" t="s">
        <v>3618</v>
      </c>
      <c r="M68" s="203" t="s">
        <v>3584</v>
      </c>
    </row>
    <row r="69" spans="1:13" ht="15.75" customHeight="1" x14ac:dyDescent="0.2">
      <c r="B69" s="161">
        <v>43861</v>
      </c>
      <c r="C69" s="162" t="s">
        <v>3829</v>
      </c>
      <c r="D69" s="191" t="s">
        <v>3830</v>
      </c>
      <c r="E69" s="226" t="s">
        <v>3587</v>
      </c>
      <c r="F69" s="226"/>
      <c r="G69" s="191" t="s">
        <v>3831</v>
      </c>
      <c r="H69" s="159" t="s">
        <v>3832</v>
      </c>
      <c r="I69" s="160">
        <v>2</v>
      </c>
      <c r="J69" s="159" t="s">
        <v>3833</v>
      </c>
      <c r="K69" s="159" t="s">
        <v>3834</v>
      </c>
      <c r="L69" s="159" t="s">
        <v>3684</v>
      </c>
      <c r="M69" s="159" t="s">
        <v>3835</v>
      </c>
    </row>
    <row r="70" spans="1:13" ht="15.75" customHeight="1" x14ac:dyDescent="0.2">
      <c r="B70" s="161">
        <v>43861</v>
      </c>
      <c r="C70" s="162" t="s">
        <v>3836</v>
      </c>
      <c r="D70" s="191" t="s">
        <v>3830</v>
      </c>
      <c r="E70" s="226" t="s">
        <v>3587</v>
      </c>
      <c r="F70" s="226"/>
      <c r="G70" s="191" t="s">
        <v>3837</v>
      </c>
      <c r="H70" s="159" t="s">
        <v>3838</v>
      </c>
      <c r="I70" s="160">
        <v>4</v>
      </c>
      <c r="J70" s="159" t="s">
        <v>3833</v>
      </c>
      <c r="K70" s="159" t="s">
        <v>3834</v>
      </c>
      <c r="L70" s="159" t="s">
        <v>3684</v>
      </c>
      <c r="M70" s="159" t="s">
        <v>3835</v>
      </c>
    </row>
    <row r="71" spans="1:13" ht="15.75" customHeight="1" x14ac:dyDescent="0.2">
      <c r="B71" s="161">
        <v>43861</v>
      </c>
      <c r="C71" s="162" t="s">
        <v>3839</v>
      </c>
      <c r="D71" s="191" t="s">
        <v>3830</v>
      </c>
      <c r="E71" s="226" t="s">
        <v>3587</v>
      </c>
      <c r="F71" s="226"/>
      <c r="G71" s="191" t="s">
        <v>3840</v>
      </c>
      <c r="H71" s="159" t="s">
        <v>3841</v>
      </c>
      <c r="I71" s="160">
        <v>1</v>
      </c>
      <c r="J71" s="159" t="s">
        <v>3833</v>
      </c>
      <c r="K71" s="159" t="s">
        <v>3834</v>
      </c>
      <c r="L71" s="159" t="s">
        <v>3684</v>
      </c>
      <c r="M71" s="159" t="s">
        <v>3835</v>
      </c>
    </row>
    <row r="72" spans="1:13" ht="15.75" customHeight="1" x14ac:dyDescent="0.2">
      <c r="B72" s="161">
        <v>43861</v>
      </c>
      <c r="C72" s="163" t="s">
        <v>3842</v>
      </c>
      <c r="D72" s="159" t="s">
        <v>3843</v>
      </c>
      <c r="E72" s="160" t="s">
        <v>3587</v>
      </c>
      <c r="G72" s="191"/>
      <c r="H72" s="159" t="s">
        <v>3842</v>
      </c>
      <c r="J72" s="159" t="s">
        <v>3842</v>
      </c>
      <c r="M72" s="159" t="s">
        <v>3842</v>
      </c>
    </row>
    <row r="73" spans="1:13" ht="15.75" customHeight="1" x14ac:dyDescent="0.2">
      <c r="B73" s="161">
        <v>43861</v>
      </c>
      <c r="C73" s="163" t="s">
        <v>3842</v>
      </c>
      <c r="D73" s="159" t="s">
        <v>3844</v>
      </c>
      <c r="E73" s="160" t="s">
        <v>3587</v>
      </c>
      <c r="G73" s="191"/>
      <c r="H73" s="159" t="s">
        <v>3842</v>
      </c>
      <c r="J73" s="159" t="s">
        <v>3842</v>
      </c>
      <c r="M73" s="159" t="s">
        <v>3842</v>
      </c>
    </row>
    <row r="74" spans="1:13" ht="15.75" customHeight="1" x14ac:dyDescent="0.2">
      <c r="B74" s="161">
        <v>43861</v>
      </c>
      <c r="C74" s="163" t="s">
        <v>3842</v>
      </c>
      <c r="D74" s="159" t="s">
        <v>3845</v>
      </c>
      <c r="E74" s="160" t="s">
        <v>3587</v>
      </c>
      <c r="G74" s="191"/>
      <c r="H74" s="159" t="s">
        <v>3842</v>
      </c>
      <c r="J74" s="159" t="s">
        <v>3842</v>
      </c>
      <c r="M74" s="159" t="s">
        <v>3842</v>
      </c>
    </row>
    <row r="75" spans="1:13" ht="15.75" customHeight="1" x14ac:dyDescent="0.2">
      <c r="B75" s="161">
        <v>43861</v>
      </c>
      <c r="C75" s="163" t="s">
        <v>3842</v>
      </c>
      <c r="D75" s="159" t="s">
        <v>3846</v>
      </c>
      <c r="E75" s="160" t="s">
        <v>3587</v>
      </c>
      <c r="G75" s="191"/>
      <c r="H75" s="159" t="s">
        <v>3842</v>
      </c>
      <c r="J75" s="159" t="s">
        <v>3842</v>
      </c>
      <c r="M75" s="159" t="s">
        <v>3842</v>
      </c>
    </row>
    <row r="76" spans="1:13" ht="15.75" customHeight="1" x14ac:dyDescent="0.2">
      <c r="B76" s="161">
        <v>43861</v>
      </c>
      <c r="C76" s="163" t="s">
        <v>3842</v>
      </c>
      <c r="D76" s="159" t="s">
        <v>3847</v>
      </c>
      <c r="E76" s="160" t="s">
        <v>3587</v>
      </c>
      <c r="G76" s="191"/>
      <c r="H76" s="159" t="s">
        <v>3842</v>
      </c>
      <c r="J76" s="159" t="s">
        <v>3842</v>
      </c>
      <c r="M76" s="159" t="s">
        <v>3842</v>
      </c>
    </row>
    <row r="77" spans="1:13" ht="15.75" customHeight="1" x14ac:dyDescent="0.25">
      <c r="B77" s="161">
        <v>43862</v>
      </c>
      <c r="C77" s="162" t="s">
        <v>3848</v>
      </c>
      <c r="D77" s="191" t="s">
        <v>3849</v>
      </c>
      <c r="E77" s="226" t="s">
        <v>3587</v>
      </c>
      <c r="F77" s="226"/>
      <c r="G77" s="191" t="s">
        <v>3850</v>
      </c>
      <c r="H77" s="159" t="s">
        <v>3851</v>
      </c>
      <c r="I77" s="160">
        <v>1</v>
      </c>
      <c r="J77" s="56" t="s">
        <v>3852</v>
      </c>
      <c r="K77" s="159" t="s">
        <v>3791</v>
      </c>
      <c r="L77" s="159" t="s">
        <v>3592</v>
      </c>
      <c r="M77" s="159" t="s">
        <v>3593</v>
      </c>
    </row>
    <row r="78" spans="1:13" s="242" customFormat="1" ht="15.75" customHeight="1" x14ac:dyDescent="0.25">
      <c r="A78" s="239"/>
      <c r="B78" s="240">
        <v>43862</v>
      </c>
      <c r="C78" s="241" t="s">
        <v>3853</v>
      </c>
      <c r="D78" s="242" t="s">
        <v>3854</v>
      </c>
      <c r="E78" s="249">
        <v>43890</v>
      </c>
      <c r="F78" s="249"/>
      <c r="G78" s="248" t="s">
        <v>3855</v>
      </c>
      <c r="H78" s="242" t="s">
        <v>3856</v>
      </c>
      <c r="I78" s="239">
        <v>1</v>
      </c>
      <c r="J78" s="242" t="s">
        <v>3857</v>
      </c>
      <c r="K78" s="242" t="s">
        <v>3783</v>
      </c>
      <c r="L78" s="242" t="s">
        <v>3684</v>
      </c>
      <c r="M78" s="242" t="s">
        <v>3858</v>
      </c>
    </row>
    <row r="79" spans="1:13" s="242" customFormat="1" ht="15.75" customHeight="1" x14ac:dyDescent="0.2">
      <c r="A79" s="239"/>
      <c r="B79" s="240">
        <v>43862</v>
      </c>
      <c r="C79" s="241" t="s">
        <v>3859</v>
      </c>
      <c r="D79" s="242" t="s">
        <v>3854</v>
      </c>
      <c r="E79" s="249">
        <v>43890</v>
      </c>
      <c r="F79" s="249"/>
      <c r="G79" s="243" t="s">
        <v>3860</v>
      </c>
      <c r="H79" s="242" t="s">
        <v>3861</v>
      </c>
      <c r="I79" s="239">
        <v>2</v>
      </c>
      <c r="J79" s="242" t="s">
        <v>3857</v>
      </c>
      <c r="K79" s="242" t="s">
        <v>3783</v>
      </c>
      <c r="L79" s="242" t="s">
        <v>3792</v>
      </c>
      <c r="M79" s="242" t="s">
        <v>3858</v>
      </c>
    </row>
    <row r="80" spans="1:13" ht="15.75" customHeight="1" x14ac:dyDescent="0.2">
      <c r="B80" s="161">
        <v>43863</v>
      </c>
      <c r="C80" s="162"/>
      <c r="D80" s="191"/>
      <c r="E80" s="158"/>
      <c r="F80" s="158"/>
      <c r="G80" s="229" t="e">
        <v>#N/A</v>
      </c>
      <c r="H80" s="159" t="s">
        <v>3862</v>
      </c>
      <c r="I80" s="160">
        <v>1</v>
      </c>
      <c r="J80" s="159" t="s">
        <v>3863</v>
      </c>
      <c r="K80" s="159" t="s">
        <v>3709</v>
      </c>
      <c r="L80" s="159" t="s">
        <v>3592</v>
      </c>
      <c r="M80" s="159" t="e">
        <v>#N/A</v>
      </c>
    </row>
    <row r="81" spans="1:13" ht="15.75" customHeight="1" x14ac:dyDescent="0.2">
      <c r="B81" s="161">
        <v>43864</v>
      </c>
      <c r="C81" s="162" t="s">
        <v>3864</v>
      </c>
      <c r="D81" s="191" t="s">
        <v>3865</v>
      </c>
      <c r="E81" s="226" t="s">
        <v>3587</v>
      </c>
      <c r="F81" s="226"/>
      <c r="G81" s="191" t="s">
        <v>3866</v>
      </c>
      <c r="H81" s="159" t="s">
        <v>3867</v>
      </c>
      <c r="I81" s="160">
        <v>1</v>
      </c>
      <c r="J81" s="159" t="s">
        <v>3868</v>
      </c>
      <c r="K81" s="159" t="s">
        <v>3791</v>
      </c>
      <c r="L81" s="159" t="s">
        <v>3592</v>
      </c>
      <c r="M81" s="159" t="s">
        <v>3593</v>
      </c>
    </row>
    <row r="82" spans="1:13" s="242" customFormat="1" ht="15.75" customHeight="1" x14ac:dyDescent="0.2">
      <c r="A82" s="239"/>
      <c r="B82" s="240">
        <v>43864</v>
      </c>
      <c r="C82" s="241" t="s">
        <v>3869</v>
      </c>
      <c r="E82" s="239"/>
      <c r="F82" s="239"/>
      <c r="G82" s="229" t="e">
        <v>#N/A</v>
      </c>
      <c r="H82" s="242" t="s">
        <v>3870</v>
      </c>
      <c r="I82" s="239">
        <v>1</v>
      </c>
      <c r="J82" s="242" t="s">
        <v>3871</v>
      </c>
      <c r="K82" s="242" t="s">
        <v>3648</v>
      </c>
      <c r="L82" s="242" t="s">
        <v>3592</v>
      </c>
      <c r="M82" s="242" t="s">
        <v>3858</v>
      </c>
    </row>
    <row r="83" spans="1:13" ht="15.75" customHeight="1" x14ac:dyDescent="0.2">
      <c r="B83" s="161">
        <v>43865</v>
      </c>
      <c r="C83" s="162" t="s">
        <v>3872</v>
      </c>
      <c r="D83" s="191" t="s">
        <v>3873</v>
      </c>
      <c r="E83" s="226" t="s">
        <v>3587</v>
      </c>
      <c r="F83" s="226"/>
      <c r="G83" s="191" t="s">
        <v>3874</v>
      </c>
      <c r="H83" s="159" t="s">
        <v>3875</v>
      </c>
      <c r="I83" s="160">
        <v>1</v>
      </c>
      <c r="J83" s="159" t="s">
        <v>3876</v>
      </c>
      <c r="K83" s="159" t="s">
        <v>3791</v>
      </c>
      <c r="L83" s="159" t="s">
        <v>3592</v>
      </c>
      <c r="M83" s="159" t="s">
        <v>3593</v>
      </c>
    </row>
    <row r="84" spans="1:13" ht="15.75" customHeight="1" x14ac:dyDescent="0.2">
      <c r="B84" s="161">
        <v>43865</v>
      </c>
      <c r="C84" s="163" t="s">
        <v>3877</v>
      </c>
      <c r="D84" s="191" t="s">
        <v>3873</v>
      </c>
      <c r="E84" s="226" t="s">
        <v>3878</v>
      </c>
      <c r="F84" s="226"/>
      <c r="G84" s="191" t="s">
        <v>3879</v>
      </c>
      <c r="H84" s="159" t="s">
        <v>3880</v>
      </c>
      <c r="I84" s="160">
        <v>1</v>
      </c>
      <c r="J84" s="159" t="s">
        <v>3876</v>
      </c>
      <c r="K84" s="159" t="s">
        <v>3791</v>
      </c>
      <c r="L84" s="159" t="s">
        <v>3592</v>
      </c>
      <c r="M84" s="159" t="s">
        <v>3593</v>
      </c>
    </row>
    <row r="85" spans="1:13" s="247" customFormat="1" ht="15.75" customHeight="1" x14ac:dyDescent="0.2">
      <c r="A85" s="244"/>
      <c r="B85" s="245">
        <v>43867</v>
      </c>
      <c r="C85" s="246" t="s">
        <v>3727</v>
      </c>
      <c r="D85" s="247" t="s">
        <v>3881</v>
      </c>
      <c r="E85" s="226" t="s">
        <v>3587</v>
      </c>
      <c r="F85" s="226"/>
      <c r="G85" s="191" t="s">
        <v>3728</v>
      </c>
      <c r="H85" s="159" t="s">
        <v>3729</v>
      </c>
      <c r="I85" s="244">
        <v>1</v>
      </c>
      <c r="J85" s="247" t="s">
        <v>3697</v>
      </c>
      <c r="K85" s="247" t="s">
        <v>3582</v>
      </c>
      <c r="L85" s="247" t="s">
        <v>3583</v>
      </c>
      <c r="M85" s="159" t="s">
        <v>3584</v>
      </c>
    </row>
    <row r="86" spans="1:13" ht="15.75" customHeight="1" x14ac:dyDescent="0.2">
      <c r="B86" s="161">
        <v>43868</v>
      </c>
      <c r="C86" s="163" t="s">
        <v>3882</v>
      </c>
      <c r="D86" s="159" t="s">
        <v>3883</v>
      </c>
      <c r="E86" s="250" t="s">
        <v>3587</v>
      </c>
      <c r="F86" s="250"/>
      <c r="G86" s="191" t="s">
        <v>3884</v>
      </c>
      <c r="H86" s="159" t="s">
        <v>3885</v>
      </c>
      <c r="I86" s="160">
        <v>1</v>
      </c>
      <c r="J86" s="159" t="s">
        <v>3886</v>
      </c>
      <c r="K86" s="159" t="s">
        <v>3591</v>
      </c>
      <c r="L86" s="159" t="s">
        <v>3757</v>
      </c>
      <c r="M86" s="159" t="s">
        <v>3593</v>
      </c>
    </row>
    <row r="87" spans="1:13" ht="15.75" customHeight="1" x14ac:dyDescent="0.2">
      <c r="B87" s="161">
        <v>43868</v>
      </c>
      <c r="C87" s="163" t="s">
        <v>3887</v>
      </c>
      <c r="D87" s="159" t="s">
        <v>3883</v>
      </c>
      <c r="E87" s="250" t="s">
        <v>3587</v>
      </c>
      <c r="F87" s="250"/>
      <c r="G87" s="191" t="s">
        <v>3888</v>
      </c>
      <c r="H87" s="159" t="s">
        <v>3889</v>
      </c>
      <c r="I87" s="160">
        <v>1</v>
      </c>
      <c r="J87" s="159" t="s">
        <v>3886</v>
      </c>
      <c r="K87" s="159" t="s">
        <v>3591</v>
      </c>
      <c r="L87" s="159" t="s">
        <v>3757</v>
      </c>
      <c r="M87" s="159" t="s">
        <v>3593</v>
      </c>
    </row>
    <row r="88" spans="1:13" ht="15.75" customHeight="1" x14ac:dyDescent="0.2">
      <c r="B88" s="161">
        <v>43868</v>
      </c>
      <c r="C88" s="163" t="s">
        <v>3890</v>
      </c>
      <c r="D88" s="159" t="s">
        <v>3891</v>
      </c>
      <c r="E88" s="250" t="s">
        <v>3587</v>
      </c>
      <c r="F88" s="250"/>
      <c r="G88" s="191" t="s">
        <v>3892</v>
      </c>
      <c r="H88" s="159" t="s">
        <v>3893</v>
      </c>
      <c r="I88" s="160">
        <v>2</v>
      </c>
      <c r="J88" s="159" t="s">
        <v>3894</v>
      </c>
      <c r="K88" s="159" t="s">
        <v>3791</v>
      </c>
      <c r="L88" s="159" t="s">
        <v>3592</v>
      </c>
      <c r="M88" s="159" t="s">
        <v>3593</v>
      </c>
    </row>
    <row r="89" spans="1:13" ht="15.75" customHeight="1" x14ac:dyDescent="0.2">
      <c r="B89" s="161">
        <v>43868</v>
      </c>
      <c r="C89" s="163" t="s">
        <v>3872</v>
      </c>
      <c r="D89" s="159" t="s">
        <v>3891</v>
      </c>
      <c r="E89" s="250" t="s">
        <v>3587</v>
      </c>
      <c r="F89" s="250"/>
      <c r="G89" s="191" t="s">
        <v>3874</v>
      </c>
      <c r="H89" s="159" t="s">
        <v>3875</v>
      </c>
      <c r="I89" s="160">
        <v>2</v>
      </c>
      <c r="J89" s="159" t="s">
        <v>3894</v>
      </c>
      <c r="K89" s="159" t="s">
        <v>3791</v>
      </c>
      <c r="L89" s="159" t="s">
        <v>3657</v>
      </c>
      <c r="M89" s="159" t="s">
        <v>3593</v>
      </c>
    </row>
    <row r="90" spans="1:13" s="242" customFormat="1" ht="15.75" customHeight="1" x14ac:dyDescent="0.2">
      <c r="A90" s="239"/>
      <c r="B90" s="240">
        <v>43868</v>
      </c>
      <c r="C90" s="241" t="s">
        <v>3895</v>
      </c>
      <c r="D90" s="242" t="s">
        <v>3896</v>
      </c>
      <c r="E90" s="250">
        <v>43890</v>
      </c>
      <c r="F90" s="250"/>
      <c r="G90" s="191" t="s">
        <v>3897</v>
      </c>
      <c r="H90" s="242" t="s">
        <v>3898</v>
      </c>
      <c r="I90" s="239">
        <v>4</v>
      </c>
      <c r="J90" s="242" t="s">
        <v>3899</v>
      </c>
      <c r="K90" s="242" t="s">
        <v>3591</v>
      </c>
      <c r="L90" s="242" t="s">
        <v>3792</v>
      </c>
      <c r="M90" s="242" t="s">
        <v>3858</v>
      </c>
    </row>
    <row r="91" spans="1:13" s="242" customFormat="1" ht="15.75" customHeight="1" x14ac:dyDescent="0.2">
      <c r="A91" s="239"/>
      <c r="B91" s="240">
        <v>43868</v>
      </c>
      <c r="C91" s="241" t="s">
        <v>3900</v>
      </c>
      <c r="D91" s="242" t="s">
        <v>3901</v>
      </c>
      <c r="E91" s="250" t="s">
        <v>3587</v>
      </c>
      <c r="F91" s="249"/>
      <c r="G91" s="242" t="s">
        <v>3902</v>
      </c>
      <c r="H91" s="231" t="s">
        <v>3903</v>
      </c>
      <c r="I91" s="239" t="s">
        <v>3904</v>
      </c>
      <c r="J91" s="242" t="s">
        <v>3905</v>
      </c>
      <c r="K91" s="242" t="s">
        <v>3783</v>
      </c>
      <c r="L91" s="242" t="s">
        <v>3684</v>
      </c>
      <c r="M91" s="242" t="s">
        <v>3858</v>
      </c>
    </row>
    <row r="92" spans="1:13" ht="15.75" customHeight="1" x14ac:dyDescent="0.2">
      <c r="B92" s="161">
        <v>43869</v>
      </c>
      <c r="C92" s="163" t="s">
        <v>3671</v>
      </c>
      <c r="D92" s="159" t="s">
        <v>3906</v>
      </c>
      <c r="E92" s="250" t="s">
        <v>3587</v>
      </c>
      <c r="F92" s="250"/>
      <c r="G92" s="191" t="s">
        <v>3672</v>
      </c>
      <c r="H92" s="159" t="s">
        <v>3673</v>
      </c>
      <c r="I92" s="160">
        <v>1</v>
      </c>
      <c r="J92" s="159" t="s">
        <v>3907</v>
      </c>
      <c r="K92" s="159" t="s">
        <v>3783</v>
      </c>
      <c r="L92" s="242" t="s">
        <v>3684</v>
      </c>
      <c r="M92" s="159" t="s">
        <v>3593</v>
      </c>
    </row>
    <row r="93" spans="1:13" ht="15.75" customHeight="1" x14ac:dyDescent="0.2">
      <c r="B93" s="161">
        <v>43869</v>
      </c>
      <c r="C93" s="163" t="s">
        <v>3674</v>
      </c>
      <c r="D93" s="159" t="s">
        <v>3906</v>
      </c>
      <c r="E93" s="250" t="s">
        <v>3587</v>
      </c>
      <c r="F93" s="250"/>
      <c r="G93" s="191" t="s">
        <v>3675</v>
      </c>
      <c r="H93" s="159" t="s">
        <v>3676</v>
      </c>
      <c r="I93" s="160">
        <v>1</v>
      </c>
      <c r="J93" s="159" t="s">
        <v>3907</v>
      </c>
      <c r="K93" s="159" t="s">
        <v>3783</v>
      </c>
      <c r="L93" s="242" t="s">
        <v>3684</v>
      </c>
      <c r="M93" s="159" t="s">
        <v>3593</v>
      </c>
    </row>
    <row r="94" spans="1:13" ht="15.75" customHeight="1" x14ac:dyDescent="0.2">
      <c r="B94" s="161">
        <v>43870</v>
      </c>
      <c r="C94" s="163" t="s">
        <v>3908</v>
      </c>
      <c r="D94" s="159" t="s">
        <v>3909</v>
      </c>
      <c r="E94" s="250" t="s">
        <v>3587</v>
      </c>
      <c r="F94" s="250"/>
      <c r="G94" s="191" t="s">
        <v>3910</v>
      </c>
      <c r="H94" s="159" t="s">
        <v>3911</v>
      </c>
      <c r="I94" s="160">
        <v>1</v>
      </c>
      <c r="J94" s="159" t="s">
        <v>3912</v>
      </c>
      <c r="K94" s="159" t="s">
        <v>3783</v>
      </c>
      <c r="L94" s="159" t="s">
        <v>3757</v>
      </c>
      <c r="M94" s="159" t="s">
        <v>3593</v>
      </c>
    </row>
    <row r="95" spans="1:13" s="242" customFormat="1" ht="15.75" customHeight="1" x14ac:dyDescent="0.2">
      <c r="A95" s="239"/>
      <c r="B95" s="240">
        <v>43870</v>
      </c>
      <c r="C95" s="241"/>
      <c r="D95" s="242" t="s">
        <v>3913</v>
      </c>
      <c r="E95" s="249">
        <v>43890</v>
      </c>
      <c r="F95" s="249"/>
      <c r="G95" s="242" t="s">
        <v>3914</v>
      </c>
      <c r="H95" s="242" t="s">
        <v>3915</v>
      </c>
      <c r="I95" s="239">
        <v>2</v>
      </c>
      <c r="J95" s="242" t="s">
        <v>3916</v>
      </c>
      <c r="K95" s="242" t="s">
        <v>3626</v>
      </c>
      <c r="L95" s="242" t="s">
        <v>3583</v>
      </c>
      <c r="M95" s="242" t="s">
        <v>3858</v>
      </c>
    </row>
    <row r="96" spans="1:13" ht="15.75" customHeight="1" x14ac:dyDescent="0.2">
      <c r="B96" s="161">
        <v>43871</v>
      </c>
      <c r="C96" s="163" t="s">
        <v>3917</v>
      </c>
      <c r="D96" s="159" t="s">
        <v>3918</v>
      </c>
      <c r="E96" s="249" t="s">
        <v>3587</v>
      </c>
      <c r="F96" s="249"/>
      <c r="G96" s="191" t="s">
        <v>3919</v>
      </c>
      <c r="H96" s="159" t="s">
        <v>3920</v>
      </c>
      <c r="I96" s="160">
        <v>1</v>
      </c>
      <c r="J96" s="159" t="s">
        <v>3662</v>
      </c>
      <c r="K96" s="159" t="s">
        <v>3648</v>
      </c>
      <c r="L96" s="159" t="s">
        <v>3592</v>
      </c>
      <c r="M96" s="159" t="s">
        <v>3593</v>
      </c>
    </row>
    <row r="97" spans="1:13" s="242" customFormat="1" ht="15.75" customHeight="1" x14ac:dyDescent="0.2">
      <c r="A97" s="239"/>
      <c r="B97" s="240">
        <v>43871</v>
      </c>
      <c r="C97" s="241">
        <v>3420782</v>
      </c>
      <c r="E97" s="239"/>
      <c r="F97" s="239"/>
      <c r="G97" s="229" t="e">
        <v>#N/A</v>
      </c>
      <c r="H97" s="242" t="s">
        <v>3870</v>
      </c>
      <c r="I97" s="239">
        <v>1</v>
      </c>
      <c r="J97" s="242" t="s">
        <v>3662</v>
      </c>
      <c r="K97" s="242" t="s">
        <v>3648</v>
      </c>
      <c r="L97" s="242" t="s">
        <v>3592</v>
      </c>
      <c r="M97" s="242" t="s">
        <v>3858</v>
      </c>
    </row>
    <row r="98" spans="1:13" s="242" customFormat="1" ht="15.75" customHeight="1" x14ac:dyDescent="0.2">
      <c r="A98" s="239"/>
      <c r="B98" s="240">
        <v>43871</v>
      </c>
      <c r="C98" s="241" t="s">
        <v>3921</v>
      </c>
      <c r="E98" s="239"/>
      <c r="F98" s="239"/>
      <c r="G98" s="229" t="e">
        <v>#N/A</v>
      </c>
      <c r="H98" s="242" t="s">
        <v>3922</v>
      </c>
      <c r="I98" s="239">
        <v>1</v>
      </c>
      <c r="J98" s="242" t="s">
        <v>3647</v>
      </c>
      <c r="K98" s="242" t="s">
        <v>3648</v>
      </c>
      <c r="L98" s="242" t="s">
        <v>3923</v>
      </c>
      <c r="M98" s="242" t="s">
        <v>3858</v>
      </c>
    </row>
    <row r="99" spans="1:13" s="242" customFormat="1" ht="15.75" customHeight="1" x14ac:dyDescent="0.2">
      <c r="A99" s="239"/>
      <c r="B99" s="240">
        <v>43871</v>
      </c>
      <c r="C99" s="241" t="s">
        <v>3924</v>
      </c>
      <c r="D99" s="242" t="s">
        <v>3925</v>
      </c>
      <c r="E99" s="249" t="s">
        <v>3587</v>
      </c>
      <c r="F99" s="249"/>
      <c r="G99" s="243" t="s">
        <v>3926</v>
      </c>
      <c r="H99" s="242" t="s">
        <v>3927</v>
      </c>
      <c r="I99" s="239">
        <v>1</v>
      </c>
      <c r="J99" s="242" t="s">
        <v>3928</v>
      </c>
      <c r="K99" s="231" t="s">
        <v>3929</v>
      </c>
      <c r="L99" s="242" t="s">
        <v>3930</v>
      </c>
      <c r="M99" s="242" t="s">
        <v>3858</v>
      </c>
    </row>
    <row r="100" spans="1:13" s="242" customFormat="1" ht="15.75" customHeight="1" x14ac:dyDescent="0.2">
      <c r="A100" s="239"/>
      <c r="B100" s="240">
        <v>43871</v>
      </c>
      <c r="C100" s="241" t="s">
        <v>3931</v>
      </c>
      <c r="D100" s="242" t="s">
        <v>3925</v>
      </c>
      <c r="E100" s="249" t="s">
        <v>3587</v>
      </c>
      <c r="F100" s="249"/>
      <c r="G100" s="243" t="s">
        <v>3932</v>
      </c>
      <c r="H100" s="242" t="s">
        <v>3933</v>
      </c>
      <c r="I100" s="239">
        <v>1</v>
      </c>
      <c r="J100" s="242" t="s">
        <v>3928</v>
      </c>
      <c r="K100" s="231" t="s">
        <v>3929</v>
      </c>
      <c r="L100" s="242" t="s">
        <v>3930</v>
      </c>
      <c r="M100" s="242" t="s">
        <v>3858</v>
      </c>
    </row>
    <row r="101" spans="1:13" s="242" customFormat="1" ht="15.75" customHeight="1" x14ac:dyDescent="0.2">
      <c r="A101" s="239"/>
      <c r="B101" s="240">
        <v>43871</v>
      </c>
      <c r="C101" s="241" t="s">
        <v>3934</v>
      </c>
      <c r="D101" s="242" t="s">
        <v>3925</v>
      </c>
      <c r="E101" s="249" t="s">
        <v>3587</v>
      </c>
      <c r="F101" s="249"/>
      <c r="G101" s="243" t="s">
        <v>3935</v>
      </c>
      <c r="H101" s="242" t="s">
        <v>3936</v>
      </c>
      <c r="I101" s="239">
        <v>1</v>
      </c>
      <c r="J101" s="242" t="s">
        <v>3928</v>
      </c>
      <c r="K101" s="231" t="s">
        <v>3929</v>
      </c>
      <c r="L101" s="242" t="s">
        <v>3930</v>
      </c>
      <c r="M101" s="242" t="s">
        <v>3858</v>
      </c>
    </row>
    <row r="102" spans="1:13" s="242" customFormat="1" ht="15.75" customHeight="1" x14ac:dyDescent="0.2">
      <c r="A102" s="239"/>
      <c r="B102" s="240">
        <v>43871</v>
      </c>
      <c r="C102" s="241"/>
      <c r="E102" s="239"/>
      <c r="F102" s="239"/>
      <c r="G102" s="229" t="e">
        <v>#N/A</v>
      </c>
      <c r="H102" s="242" t="s">
        <v>3937</v>
      </c>
      <c r="I102" s="239">
        <v>1</v>
      </c>
      <c r="L102" s="242" t="s">
        <v>3792</v>
      </c>
      <c r="M102" s="242" t="s">
        <v>3858</v>
      </c>
    </row>
    <row r="103" spans="1:13" ht="15.75" customHeight="1" x14ac:dyDescent="0.2">
      <c r="B103" s="161">
        <v>43871</v>
      </c>
      <c r="C103" s="163" t="s">
        <v>3842</v>
      </c>
      <c r="D103" s="159" t="s">
        <v>3938</v>
      </c>
      <c r="E103" s="160" t="s">
        <v>3587</v>
      </c>
      <c r="G103" s="191"/>
      <c r="H103" s="159" t="s">
        <v>3842</v>
      </c>
      <c r="J103" s="163" t="s">
        <v>3842</v>
      </c>
      <c r="M103" s="159" t="s">
        <v>3858</v>
      </c>
    </row>
    <row r="104" spans="1:13" ht="15.75" customHeight="1" x14ac:dyDescent="0.2">
      <c r="B104" s="161">
        <v>43872</v>
      </c>
      <c r="C104" s="163" t="s">
        <v>3752</v>
      </c>
      <c r="D104" s="159" t="s">
        <v>3939</v>
      </c>
      <c r="E104" s="250" t="s">
        <v>3587</v>
      </c>
      <c r="F104" s="250"/>
      <c r="G104" s="191" t="s">
        <v>3754</v>
      </c>
      <c r="H104" s="159" t="s">
        <v>3755</v>
      </c>
      <c r="I104" s="160">
        <v>1</v>
      </c>
      <c r="J104" s="159" t="s">
        <v>3868</v>
      </c>
      <c r="K104" s="159" t="s">
        <v>3791</v>
      </c>
      <c r="L104" s="159" t="s">
        <v>3940</v>
      </c>
      <c r="M104" s="159" t="s">
        <v>3593</v>
      </c>
    </row>
    <row r="105" spans="1:13" ht="15.75" customHeight="1" x14ac:dyDescent="0.2">
      <c r="B105" s="161">
        <v>43872</v>
      </c>
      <c r="C105" s="163" t="s">
        <v>3611</v>
      </c>
      <c r="D105" s="159" t="s">
        <v>3941</v>
      </c>
      <c r="E105" s="250" t="s">
        <v>3587</v>
      </c>
      <c r="F105" s="250"/>
      <c r="G105" s="191" t="s">
        <v>3613</v>
      </c>
      <c r="H105" s="159" t="s">
        <v>3614</v>
      </c>
      <c r="I105" s="160">
        <v>1</v>
      </c>
      <c r="J105" s="159" t="s">
        <v>3942</v>
      </c>
      <c r="K105" s="159" t="s">
        <v>3943</v>
      </c>
      <c r="L105" s="159" t="s">
        <v>3803</v>
      </c>
      <c r="M105" s="159" t="s">
        <v>3593</v>
      </c>
    </row>
    <row r="106" spans="1:13" s="242" customFormat="1" ht="15.75" customHeight="1" x14ac:dyDescent="0.25">
      <c r="A106" s="239"/>
      <c r="B106" s="240">
        <v>43872</v>
      </c>
      <c r="C106" s="241" t="s">
        <v>3944</v>
      </c>
      <c r="D106" s="242" t="s">
        <v>3945</v>
      </c>
      <c r="E106" s="250" t="s">
        <v>3587</v>
      </c>
      <c r="F106" s="250"/>
      <c r="G106" s="268" t="s">
        <v>3897</v>
      </c>
      <c r="H106" s="242" t="s">
        <v>3946</v>
      </c>
      <c r="I106" s="239">
        <v>3</v>
      </c>
      <c r="J106" s="242" t="s">
        <v>3947</v>
      </c>
      <c r="K106" s="242" t="s">
        <v>3791</v>
      </c>
      <c r="L106" s="242" t="s">
        <v>3592</v>
      </c>
      <c r="M106" s="242" t="s">
        <v>3858</v>
      </c>
    </row>
    <row r="107" spans="1:13" s="242" customFormat="1" ht="15.75" customHeight="1" x14ac:dyDescent="0.2">
      <c r="A107" s="239"/>
      <c r="B107" s="240">
        <v>43872</v>
      </c>
      <c r="C107" s="243" t="s">
        <v>3948</v>
      </c>
      <c r="D107" s="242" t="s">
        <v>3949</v>
      </c>
      <c r="E107" s="250" t="s">
        <v>3587</v>
      </c>
      <c r="F107" s="250"/>
      <c r="G107" s="239" t="s">
        <v>3897</v>
      </c>
      <c r="H107" s="242" t="s">
        <v>3950</v>
      </c>
      <c r="I107" s="239">
        <v>3</v>
      </c>
      <c r="J107" s="242" t="s">
        <v>3947</v>
      </c>
      <c r="K107" s="242" t="s">
        <v>3791</v>
      </c>
      <c r="L107" s="242" t="s">
        <v>3592</v>
      </c>
      <c r="M107" s="242" t="s">
        <v>3858</v>
      </c>
    </row>
    <row r="108" spans="1:13" s="242" customFormat="1" ht="15.75" customHeight="1" x14ac:dyDescent="0.2">
      <c r="A108" s="239"/>
      <c r="B108" s="240">
        <v>43872</v>
      </c>
      <c r="C108" s="243" t="s">
        <v>3952</v>
      </c>
      <c r="D108" s="242" t="s">
        <v>3953</v>
      </c>
      <c r="E108" s="250">
        <v>43890</v>
      </c>
      <c r="F108" s="250"/>
      <c r="G108" s="239" t="s">
        <v>3954</v>
      </c>
      <c r="H108" s="242" t="s">
        <v>3955</v>
      </c>
      <c r="I108" s="239">
        <v>1</v>
      </c>
      <c r="J108" s="242" t="s">
        <v>3868</v>
      </c>
      <c r="K108" s="242" t="s">
        <v>3791</v>
      </c>
      <c r="L108" s="242" t="s">
        <v>3956</v>
      </c>
      <c r="M108" s="242" t="s">
        <v>3858</v>
      </c>
    </row>
    <row r="109" spans="1:13" ht="15.75" customHeight="1" x14ac:dyDescent="0.2">
      <c r="B109" s="161">
        <v>43873</v>
      </c>
      <c r="C109" s="163" t="s">
        <v>3957</v>
      </c>
      <c r="D109" s="159" t="s">
        <v>3958</v>
      </c>
      <c r="E109" s="250">
        <v>43890</v>
      </c>
      <c r="F109" s="250"/>
      <c r="G109" s="191" t="s">
        <v>3959</v>
      </c>
      <c r="H109" s="159" t="s">
        <v>3960</v>
      </c>
      <c r="I109" s="160">
        <v>1</v>
      </c>
      <c r="J109" s="159" t="s">
        <v>3961</v>
      </c>
      <c r="K109" s="159" t="s">
        <v>3648</v>
      </c>
      <c r="L109" s="159" t="s">
        <v>3803</v>
      </c>
      <c r="M109" s="159" t="s">
        <v>3962</v>
      </c>
    </row>
    <row r="110" spans="1:13" ht="15.75" customHeight="1" x14ac:dyDescent="0.2">
      <c r="B110" s="161">
        <v>43874</v>
      </c>
      <c r="C110" s="163" t="s">
        <v>3963</v>
      </c>
      <c r="D110" s="159" t="s">
        <v>3964</v>
      </c>
      <c r="E110" s="250" t="s">
        <v>3587</v>
      </c>
      <c r="F110" s="250"/>
      <c r="G110" s="191" t="s">
        <v>3965</v>
      </c>
      <c r="H110" s="159" t="s">
        <v>3966</v>
      </c>
      <c r="I110" s="160">
        <v>1</v>
      </c>
      <c r="L110" s="159" t="s">
        <v>3641</v>
      </c>
      <c r="M110" s="159" t="s">
        <v>3593</v>
      </c>
    </row>
    <row r="111" spans="1:13" ht="15.75" customHeight="1" x14ac:dyDescent="0.2">
      <c r="B111" s="161">
        <v>43874</v>
      </c>
      <c r="C111" s="163" t="s">
        <v>3967</v>
      </c>
      <c r="D111" s="159" t="s">
        <v>3968</v>
      </c>
      <c r="E111" s="250">
        <v>43892</v>
      </c>
      <c r="F111" s="250"/>
      <c r="G111" s="191" t="s">
        <v>3969</v>
      </c>
      <c r="H111" s="159" t="s">
        <v>3970</v>
      </c>
      <c r="I111" s="160">
        <v>1</v>
      </c>
      <c r="J111" s="159" t="s">
        <v>3590</v>
      </c>
      <c r="K111" s="159" t="s">
        <v>3626</v>
      </c>
      <c r="L111" s="159" t="s">
        <v>3789</v>
      </c>
      <c r="M111" s="159" t="s">
        <v>3593</v>
      </c>
    </row>
    <row r="112" spans="1:13" s="242" customFormat="1" ht="15.75" customHeight="1" x14ac:dyDescent="0.2">
      <c r="A112" s="239"/>
      <c r="B112" s="240">
        <v>43874</v>
      </c>
      <c r="C112" s="243" t="s">
        <v>3971</v>
      </c>
      <c r="D112" s="242" t="s">
        <v>3972</v>
      </c>
      <c r="E112" s="250">
        <v>43890</v>
      </c>
      <c r="F112" s="250"/>
      <c r="G112" s="239" t="s">
        <v>3973</v>
      </c>
      <c r="H112" s="242" t="s">
        <v>3974</v>
      </c>
      <c r="I112" s="239">
        <v>1</v>
      </c>
      <c r="J112" s="242" t="s">
        <v>3857</v>
      </c>
      <c r="K112" s="242" t="s">
        <v>3783</v>
      </c>
      <c r="L112" s="242" t="s">
        <v>3975</v>
      </c>
      <c r="M112" s="242" t="s">
        <v>3858</v>
      </c>
    </row>
    <row r="113" spans="1:13" ht="15.75" customHeight="1" x14ac:dyDescent="0.2">
      <c r="B113" s="161">
        <v>43875</v>
      </c>
      <c r="C113" s="163" t="s">
        <v>3585</v>
      </c>
      <c r="D113" s="159" t="s">
        <v>3976</v>
      </c>
      <c r="E113" s="250" t="s">
        <v>3587</v>
      </c>
      <c r="F113" s="250"/>
      <c r="G113" s="191" t="s">
        <v>3588</v>
      </c>
      <c r="H113" s="159" t="s">
        <v>3977</v>
      </c>
      <c r="I113" s="160">
        <v>2</v>
      </c>
      <c r="J113" s="159" t="s">
        <v>3590</v>
      </c>
      <c r="K113" s="159" t="s">
        <v>3626</v>
      </c>
      <c r="L113" s="159" t="s">
        <v>3592</v>
      </c>
      <c r="M113" s="159" t="s">
        <v>3593</v>
      </c>
    </row>
    <row r="114" spans="1:13" s="242" customFormat="1" ht="15.75" customHeight="1" x14ac:dyDescent="0.2">
      <c r="A114" s="239"/>
      <c r="B114" s="240">
        <v>43875</v>
      </c>
      <c r="C114" s="243" t="s">
        <v>3978</v>
      </c>
      <c r="D114" s="242" t="s">
        <v>3979</v>
      </c>
      <c r="E114" s="250">
        <v>43890</v>
      </c>
      <c r="F114" s="250"/>
      <c r="G114" s="239" t="s">
        <v>3980</v>
      </c>
      <c r="H114" s="242" t="s">
        <v>3981</v>
      </c>
      <c r="I114" s="239" t="s">
        <v>3982</v>
      </c>
      <c r="J114" s="242" t="s">
        <v>3983</v>
      </c>
      <c r="K114" s="242" t="s">
        <v>3783</v>
      </c>
      <c r="L114" s="242" t="s">
        <v>3984</v>
      </c>
      <c r="M114" s="242" t="s">
        <v>3858</v>
      </c>
    </row>
    <row r="115" spans="1:13" ht="15.75" customHeight="1" x14ac:dyDescent="0.2">
      <c r="B115" s="161">
        <v>43876</v>
      </c>
      <c r="C115" s="163" t="s">
        <v>3985</v>
      </c>
      <c r="D115" s="159" t="s">
        <v>3986</v>
      </c>
      <c r="E115" s="250" t="s">
        <v>3587</v>
      </c>
      <c r="F115" s="250"/>
      <c r="G115" s="191" t="s">
        <v>3987</v>
      </c>
      <c r="H115" s="159" t="s">
        <v>3988</v>
      </c>
      <c r="I115" s="160">
        <v>1</v>
      </c>
      <c r="J115" s="159" t="s">
        <v>3989</v>
      </c>
      <c r="K115" s="159" t="s">
        <v>3582</v>
      </c>
      <c r="L115" s="159" t="s">
        <v>3583</v>
      </c>
      <c r="M115" s="159" t="s">
        <v>3584</v>
      </c>
    </row>
    <row r="116" spans="1:13" ht="15.75" customHeight="1" x14ac:dyDescent="0.2">
      <c r="B116" s="161">
        <v>43876</v>
      </c>
      <c r="C116" s="163" t="s">
        <v>3990</v>
      </c>
      <c r="D116" s="159" t="s">
        <v>3991</v>
      </c>
      <c r="E116" s="250" t="s">
        <v>3587</v>
      </c>
      <c r="F116" s="250"/>
      <c r="G116" s="191" t="s">
        <v>3992</v>
      </c>
      <c r="H116" s="159" t="s">
        <v>3993</v>
      </c>
      <c r="I116" s="160">
        <v>1</v>
      </c>
      <c r="J116" s="159" t="s">
        <v>3989</v>
      </c>
      <c r="K116" s="159" t="s">
        <v>3582</v>
      </c>
      <c r="L116" s="159" t="s">
        <v>3583</v>
      </c>
      <c r="M116" s="159" t="s">
        <v>3584</v>
      </c>
    </row>
    <row r="117" spans="1:13" ht="15.75" customHeight="1" x14ac:dyDescent="0.2">
      <c r="B117" s="161">
        <v>43876</v>
      </c>
      <c r="C117" s="163" t="s">
        <v>3702</v>
      </c>
      <c r="D117" s="159" t="s">
        <v>3986</v>
      </c>
      <c r="E117" s="250" t="s">
        <v>3587</v>
      </c>
      <c r="F117" s="250"/>
      <c r="G117" s="191" t="s">
        <v>3703</v>
      </c>
      <c r="H117" s="159" t="s">
        <v>3701</v>
      </c>
      <c r="I117" s="160">
        <v>1</v>
      </c>
      <c r="J117" s="159" t="s">
        <v>3989</v>
      </c>
      <c r="K117" s="159" t="s">
        <v>3582</v>
      </c>
      <c r="L117" s="159" t="s">
        <v>3583</v>
      </c>
      <c r="M117" s="159" t="s">
        <v>3584</v>
      </c>
    </row>
    <row r="118" spans="1:13" ht="15.75" customHeight="1" x14ac:dyDescent="0.2">
      <c r="B118" s="161">
        <v>43876</v>
      </c>
      <c r="C118" s="163" t="s">
        <v>3698</v>
      </c>
      <c r="D118" s="159" t="s">
        <v>3991</v>
      </c>
      <c r="E118" s="250" t="s">
        <v>3587</v>
      </c>
      <c r="F118" s="250"/>
      <c r="G118" s="191" t="s">
        <v>3700</v>
      </c>
      <c r="H118" s="159" t="s">
        <v>3701</v>
      </c>
      <c r="I118" s="160">
        <v>2</v>
      </c>
      <c r="J118" s="159" t="s">
        <v>3989</v>
      </c>
      <c r="K118" s="159" t="s">
        <v>3582</v>
      </c>
      <c r="L118" s="159" t="s">
        <v>3583</v>
      </c>
      <c r="M118" s="159" t="s">
        <v>3584</v>
      </c>
    </row>
    <row r="119" spans="1:13" ht="15.75" customHeight="1" x14ac:dyDescent="0.2">
      <c r="B119" s="161">
        <v>43876</v>
      </c>
      <c r="C119" s="163" t="s">
        <v>3693</v>
      </c>
      <c r="D119" s="159" t="s">
        <v>3986</v>
      </c>
      <c r="E119" s="250" t="s">
        <v>3587</v>
      </c>
      <c r="F119" s="250"/>
      <c r="G119" s="191" t="s">
        <v>3695</v>
      </c>
      <c r="H119" s="159" t="s">
        <v>3696</v>
      </c>
      <c r="I119" s="160">
        <v>1</v>
      </c>
      <c r="J119" s="159" t="s">
        <v>3989</v>
      </c>
      <c r="K119" s="159" t="s">
        <v>3582</v>
      </c>
      <c r="L119" s="159" t="s">
        <v>3583</v>
      </c>
      <c r="M119" s="159" t="s">
        <v>3584</v>
      </c>
    </row>
    <row r="120" spans="1:13" ht="15.75" customHeight="1" x14ac:dyDescent="0.2">
      <c r="B120" s="161">
        <v>43876</v>
      </c>
      <c r="C120" s="163" t="s">
        <v>3994</v>
      </c>
      <c r="D120" s="159" t="s">
        <v>3986</v>
      </c>
      <c r="E120" s="250" t="s">
        <v>3587</v>
      </c>
      <c r="F120" s="250"/>
      <c r="G120" s="191" t="s">
        <v>3995</v>
      </c>
      <c r="H120" s="159" t="s">
        <v>3996</v>
      </c>
      <c r="I120" s="160">
        <v>2</v>
      </c>
      <c r="J120" s="159" t="s">
        <v>3989</v>
      </c>
      <c r="K120" s="159" t="s">
        <v>3582</v>
      </c>
      <c r="L120" s="159" t="s">
        <v>3583</v>
      </c>
      <c r="M120" s="159" t="s">
        <v>3584</v>
      </c>
    </row>
    <row r="121" spans="1:13" s="242" customFormat="1" ht="15.75" customHeight="1" x14ac:dyDescent="0.2">
      <c r="A121" s="239"/>
      <c r="B121" s="240">
        <v>43876</v>
      </c>
      <c r="C121" s="241" t="s">
        <v>3997</v>
      </c>
      <c r="D121" s="242" t="s">
        <v>3998</v>
      </c>
      <c r="E121" s="249" t="s">
        <v>3878</v>
      </c>
      <c r="F121" s="249"/>
      <c r="G121" s="243" t="s">
        <v>3999</v>
      </c>
      <c r="H121" s="242" t="s">
        <v>4000</v>
      </c>
      <c r="I121" s="239">
        <v>1</v>
      </c>
      <c r="J121" s="242" t="s">
        <v>4001</v>
      </c>
      <c r="K121" s="242" t="s">
        <v>3783</v>
      </c>
      <c r="L121" s="242" t="s">
        <v>3684</v>
      </c>
      <c r="M121" s="242" t="s">
        <v>3858</v>
      </c>
    </row>
    <row r="122" spans="1:13" s="242" customFormat="1" ht="15.75" customHeight="1" x14ac:dyDescent="0.2">
      <c r="A122" s="239"/>
      <c r="B122" s="240">
        <v>43876</v>
      </c>
      <c r="C122" s="241" t="s">
        <v>4002</v>
      </c>
      <c r="D122" s="242" t="s">
        <v>3998</v>
      </c>
      <c r="E122" s="249" t="s">
        <v>3878</v>
      </c>
      <c r="F122" s="249"/>
      <c r="G122" s="243" t="s">
        <v>4003</v>
      </c>
      <c r="H122" s="242" t="s">
        <v>3936</v>
      </c>
      <c r="I122" s="239">
        <v>1</v>
      </c>
      <c r="J122" s="242" t="s">
        <v>4001</v>
      </c>
      <c r="K122" s="242" t="s">
        <v>3783</v>
      </c>
      <c r="L122" s="242" t="s">
        <v>3684</v>
      </c>
      <c r="M122" s="242" t="s">
        <v>3858</v>
      </c>
    </row>
    <row r="123" spans="1:13" s="242" customFormat="1" ht="15.75" customHeight="1" x14ac:dyDescent="0.2">
      <c r="A123" s="239"/>
      <c r="B123" s="240">
        <v>43876</v>
      </c>
      <c r="C123" s="241" t="s">
        <v>4004</v>
      </c>
      <c r="D123" s="242" t="s">
        <v>3998</v>
      </c>
      <c r="E123" s="249" t="s">
        <v>3878</v>
      </c>
      <c r="F123" s="249"/>
      <c r="G123" s="243" t="s">
        <v>4005</v>
      </c>
      <c r="H123" s="242" t="s">
        <v>4006</v>
      </c>
      <c r="I123" s="239">
        <v>1</v>
      </c>
      <c r="J123" s="242" t="s">
        <v>4001</v>
      </c>
      <c r="K123" s="242" t="s">
        <v>3783</v>
      </c>
      <c r="L123" s="242" t="s">
        <v>3684</v>
      </c>
      <c r="M123" s="242" t="s">
        <v>3858</v>
      </c>
    </row>
    <row r="124" spans="1:13" s="242" customFormat="1" ht="15.75" customHeight="1" x14ac:dyDescent="0.2">
      <c r="A124" s="239"/>
      <c r="B124" s="240">
        <v>43876</v>
      </c>
      <c r="C124" s="241" t="s">
        <v>4007</v>
      </c>
      <c r="D124" s="242" t="s">
        <v>3998</v>
      </c>
      <c r="E124" s="249" t="s">
        <v>3587</v>
      </c>
      <c r="F124" s="249"/>
      <c r="G124" s="243" t="s">
        <v>4008</v>
      </c>
      <c r="H124" s="242" t="s">
        <v>4009</v>
      </c>
      <c r="I124" s="239">
        <v>1</v>
      </c>
      <c r="J124" s="242" t="s">
        <v>4001</v>
      </c>
      <c r="K124" s="242" t="s">
        <v>3783</v>
      </c>
      <c r="L124" s="242" t="s">
        <v>3684</v>
      </c>
      <c r="M124" s="242" t="s">
        <v>3858</v>
      </c>
    </row>
    <row r="125" spans="1:13" s="242" customFormat="1" ht="15.75" customHeight="1" x14ac:dyDescent="0.2">
      <c r="A125" s="239"/>
      <c r="B125" s="240">
        <v>43876</v>
      </c>
      <c r="C125" s="241" t="s">
        <v>4010</v>
      </c>
      <c r="D125" s="242" t="s">
        <v>3998</v>
      </c>
      <c r="E125" s="249" t="s">
        <v>3587</v>
      </c>
      <c r="F125" s="249"/>
      <c r="G125" s="243" t="s">
        <v>4011</v>
      </c>
      <c r="H125" s="242" t="s">
        <v>4012</v>
      </c>
      <c r="I125" s="239" t="s">
        <v>4013</v>
      </c>
      <c r="J125" s="242" t="s">
        <v>4001</v>
      </c>
      <c r="K125" s="242" t="s">
        <v>3783</v>
      </c>
      <c r="L125" s="242" t="s">
        <v>3684</v>
      </c>
      <c r="M125" s="242" t="s">
        <v>3858</v>
      </c>
    </row>
    <row r="126" spans="1:13" ht="15.75" customHeight="1" x14ac:dyDescent="0.2">
      <c r="B126" s="161">
        <v>43877</v>
      </c>
      <c r="C126" s="163" t="s">
        <v>4014</v>
      </c>
      <c r="D126" s="159" t="s">
        <v>3986</v>
      </c>
      <c r="E126" s="250" t="s">
        <v>3587</v>
      </c>
      <c r="F126" s="250"/>
      <c r="G126" s="191" t="s">
        <v>4015</v>
      </c>
      <c r="H126" s="159" t="s">
        <v>4016</v>
      </c>
      <c r="I126" s="160">
        <v>1</v>
      </c>
      <c r="J126" s="159" t="s">
        <v>4017</v>
      </c>
      <c r="K126" s="159" t="s">
        <v>3582</v>
      </c>
      <c r="L126" s="159" t="s">
        <v>3583</v>
      </c>
      <c r="M126" s="159" t="s">
        <v>3584</v>
      </c>
    </row>
    <row r="127" spans="1:13" ht="15.75" customHeight="1" x14ac:dyDescent="0.2">
      <c r="B127" s="161">
        <v>43877</v>
      </c>
      <c r="C127" s="163" t="s">
        <v>3727</v>
      </c>
      <c r="D127" s="159" t="s">
        <v>3991</v>
      </c>
      <c r="E127" s="250" t="s">
        <v>3587</v>
      </c>
      <c r="F127" s="250"/>
      <c r="G127" s="191" t="s">
        <v>3728</v>
      </c>
      <c r="H127" s="159" t="s">
        <v>3729</v>
      </c>
      <c r="I127" s="160">
        <v>1</v>
      </c>
      <c r="J127" s="159" t="s">
        <v>4017</v>
      </c>
      <c r="K127" s="159" t="s">
        <v>3582</v>
      </c>
      <c r="L127" s="159" t="s">
        <v>3583</v>
      </c>
      <c r="M127" s="159" t="s">
        <v>3584</v>
      </c>
    </row>
    <row r="128" spans="1:13" s="242" customFormat="1" ht="15.75" customHeight="1" x14ac:dyDescent="0.2">
      <c r="A128" s="239"/>
      <c r="B128" s="240">
        <v>43877</v>
      </c>
      <c r="C128" s="241">
        <v>2303</v>
      </c>
      <c r="E128" s="239"/>
      <c r="F128" s="239"/>
      <c r="G128" s="243" t="e">
        <v>#N/A</v>
      </c>
      <c r="H128" s="242" t="s">
        <v>4018</v>
      </c>
      <c r="I128" s="239">
        <v>1</v>
      </c>
      <c r="J128" s="242" t="s">
        <v>3817</v>
      </c>
      <c r="K128" s="242" t="s">
        <v>3648</v>
      </c>
      <c r="L128" s="242" t="s">
        <v>3684</v>
      </c>
      <c r="M128" s="242" t="s">
        <v>3858</v>
      </c>
    </row>
    <row r="129" spans="1:13" s="242" customFormat="1" ht="15.75" customHeight="1" x14ac:dyDescent="0.2">
      <c r="A129" s="239"/>
      <c r="B129" s="240">
        <v>43877</v>
      </c>
      <c r="C129" s="241"/>
      <c r="E129" s="239"/>
      <c r="F129" s="239"/>
      <c r="G129" s="243" t="e">
        <v>#N/A</v>
      </c>
      <c r="H129" s="242" t="s">
        <v>4019</v>
      </c>
      <c r="I129" s="239">
        <v>1</v>
      </c>
      <c r="L129" s="242" t="s">
        <v>3789</v>
      </c>
      <c r="M129" s="242" t="s">
        <v>3858</v>
      </c>
    </row>
    <row r="130" spans="1:13" s="242" customFormat="1" ht="15.75" customHeight="1" x14ac:dyDescent="0.2">
      <c r="A130" s="239"/>
      <c r="B130" s="240">
        <v>43877</v>
      </c>
      <c r="C130" s="241" t="s">
        <v>4020</v>
      </c>
      <c r="E130" s="239"/>
      <c r="F130" s="239"/>
      <c r="G130" s="229" t="e">
        <v>#N/A</v>
      </c>
      <c r="H130" s="242" t="s">
        <v>4021</v>
      </c>
      <c r="I130" s="239">
        <v>1</v>
      </c>
      <c r="J130" s="242" t="s">
        <v>3833</v>
      </c>
      <c r="K130" s="242" t="s">
        <v>3834</v>
      </c>
      <c r="L130" s="242" t="s">
        <v>3618</v>
      </c>
      <c r="M130" s="242" t="s">
        <v>3858</v>
      </c>
    </row>
    <row r="131" spans="1:13" ht="15.75" customHeight="1" x14ac:dyDescent="0.2">
      <c r="B131" s="161">
        <v>43878</v>
      </c>
      <c r="C131" s="163" t="s">
        <v>4022</v>
      </c>
      <c r="D131" s="159" t="s">
        <v>4023</v>
      </c>
      <c r="G131" s="191" t="e">
        <v>#N/A</v>
      </c>
      <c r="H131" s="159" t="s">
        <v>4024</v>
      </c>
      <c r="I131" s="160">
        <v>2</v>
      </c>
      <c r="J131" s="159" t="s">
        <v>3708</v>
      </c>
      <c r="K131" s="159" t="s">
        <v>3670</v>
      </c>
      <c r="L131" s="159" t="s">
        <v>3789</v>
      </c>
      <c r="M131" s="159" t="s">
        <v>3708</v>
      </c>
    </row>
    <row r="132" spans="1:13" ht="15.75" customHeight="1" x14ac:dyDescent="0.2">
      <c r="B132" s="161">
        <v>43880</v>
      </c>
      <c r="C132" s="163" t="s">
        <v>4025</v>
      </c>
      <c r="D132" s="159" t="s">
        <v>4026</v>
      </c>
      <c r="E132" s="250">
        <v>43904</v>
      </c>
      <c r="G132" s="191" t="s">
        <v>4027</v>
      </c>
      <c r="H132" s="159" t="s">
        <v>4028</v>
      </c>
      <c r="I132" s="160">
        <v>1</v>
      </c>
      <c r="J132" s="159" t="s">
        <v>3662</v>
      </c>
      <c r="K132" s="159" t="s">
        <v>3648</v>
      </c>
      <c r="L132" s="159" t="s">
        <v>3618</v>
      </c>
      <c r="M132" s="159" t="s">
        <v>3593</v>
      </c>
    </row>
    <row r="133" spans="1:13" s="242" customFormat="1" ht="15.75" customHeight="1" x14ac:dyDescent="0.2">
      <c r="A133" s="239"/>
      <c r="B133" s="240">
        <v>43880</v>
      </c>
      <c r="C133" s="241"/>
      <c r="E133" s="239"/>
      <c r="F133" s="239"/>
      <c r="G133" s="243" t="e">
        <v>#N/A</v>
      </c>
      <c r="H133" s="242" t="s">
        <v>4029</v>
      </c>
      <c r="I133" s="239">
        <v>1</v>
      </c>
      <c r="J133" s="242" t="s">
        <v>3662</v>
      </c>
      <c r="K133" s="242" t="s">
        <v>3648</v>
      </c>
      <c r="L133" s="242" t="s">
        <v>3618</v>
      </c>
      <c r="M133" s="242" t="s">
        <v>3858</v>
      </c>
    </row>
    <row r="134" spans="1:13" s="242" customFormat="1" ht="15.75" customHeight="1" x14ac:dyDescent="0.2">
      <c r="A134" s="239"/>
      <c r="B134" s="240">
        <v>43880</v>
      </c>
      <c r="C134" s="243" t="s">
        <v>4030</v>
      </c>
      <c r="D134" s="242" t="s">
        <v>4031</v>
      </c>
      <c r="E134" s="250">
        <v>43890</v>
      </c>
      <c r="F134" s="250"/>
      <c r="G134" s="239" t="s">
        <v>4032</v>
      </c>
      <c r="H134" s="242" t="s">
        <v>4033</v>
      </c>
      <c r="I134" s="239">
        <v>2</v>
      </c>
      <c r="J134" s="231" t="s">
        <v>3647</v>
      </c>
      <c r="K134" s="231" t="s">
        <v>3648</v>
      </c>
      <c r="L134" s="231" t="s">
        <v>3975</v>
      </c>
      <c r="M134" s="242" t="s">
        <v>3858</v>
      </c>
    </row>
    <row r="135" spans="1:13" s="242" customFormat="1" ht="15.75" customHeight="1" x14ac:dyDescent="0.2">
      <c r="A135" s="239"/>
      <c r="B135" s="240">
        <v>43880</v>
      </c>
      <c r="C135" s="243" t="s">
        <v>4034</v>
      </c>
      <c r="D135" s="242" t="s">
        <v>4031</v>
      </c>
      <c r="E135" s="250">
        <v>43890</v>
      </c>
      <c r="F135" s="250"/>
      <c r="G135" s="239" t="s">
        <v>4035</v>
      </c>
      <c r="H135" s="242" t="s">
        <v>4036</v>
      </c>
      <c r="I135" s="239">
        <v>1</v>
      </c>
      <c r="J135" s="231" t="s">
        <v>3616</v>
      </c>
      <c r="K135" s="231"/>
      <c r="L135" s="231" t="s">
        <v>2031</v>
      </c>
      <c r="M135" s="242" t="s">
        <v>3858</v>
      </c>
    </row>
    <row r="136" spans="1:13" s="242" customFormat="1" ht="15.75" customHeight="1" x14ac:dyDescent="0.2">
      <c r="A136" s="239"/>
      <c r="B136" s="240">
        <v>43880</v>
      </c>
      <c r="C136" s="241" t="s">
        <v>4037</v>
      </c>
      <c r="D136" s="242" t="s">
        <v>4031</v>
      </c>
      <c r="E136" s="250">
        <v>43890</v>
      </c>
      <c r="F136" s="250"/>
      <c r="G136" s="243" t="s">
        <v>4038</v>
      </c>
      <c r="H136" s="242" t="s">
        <v>4039</v>
      </c>
      <c r="I136" s="239" t="s">
        <v>3773</v>
      </c>
      <c r="J136" s="242" t="s">
        <v>3662</v>
      </c>
      <c r="K136" s="242" t="s">
        <v>3648</v>
      </c>
      <c r="L136" s="242" t="s">
        <v>3618</v>
      </c>
      <c r="M136" s="242" t="s">
        <v>3858</v>
      </c>
    </row>
    <row r="137" spans="1:13" s="242" customFormat="1" ht="15.75" customHeight="1" x14ac:dyDescent="0.2">
      <c r="A137" s="239"/>
      <c r="B137" s="240">
        <v>43880</v>
      </c>
      <c r="C137" s="241"/>
      <c r="E137" s="239"/>
      <c r="F137" s="239"/>
      <c r="G137" s="243" t="e">
        <v>#N/A</v>
      </c>
      <c r="H137" s="242" t="s">
        <v>4040</v>
      </c>
      <c r="I137" s="239">
        <v>1</v>
      </c>
      <c r="J137" s="242" t="s">
        <v>3616</v>
      </c>
      <c r="L137" s="242" t="s">
        <v>3684</v>
      </c>
      <c r="M137" s="242" t="s">
        <v>3858</v>
      </c>
    </row>
    <row r="138" spans="1:13" ht="15.75" customHeight="1" x14ac:dyDescent="0.2">
      <c r="B138" s="161">
        <v>43881</v>
      </c>
      <c r="C138" s="163" t="s">
        <v>4041</v>
      </c>
      <c r="D138" s="159" t="s">
        <v>4042</v>
      </c>
      <c r="G138" s="191" t="e">
        <v>#N/A</v>
      </c>
      <c r="H138" s="159" t="s">
        <v>4043</v>
      </c>
      <c r="I138" s="160">
        <v>1</v>
      </c>
      <c r="J138" s="159" t="s">
        <v>3662</v>
      </c>
      <c r="K138" s="159" t="s">
        <v>3648</v>
      </c>
      <c r="L138" s="159" t="s">
        <v>3684</v>
      </c>
      <c r="M138" s="159" t="s">
        <v>3593</v>
      </c>
    </row>
    <row r="139" spans="1:13" s="242" customFormat="1" ht="15.75" customHeight="1" x14ac:dyDescent="0.2">
      <c r="A139" s="239"/>
      <c r="B139" s="240">
        <v>43881</v>
      </c>
      <c r="C139" s="241" t="s">
        <v>4044</v>
      </c>
      <c r="D139" s="242" t="s">
        <v>4045</v>
      </c>
      <c r="E139" s="249">
        <v>43891</v>
      </c>
      <c r="F139" s="239"/>
      <c r="G139" s="235" t="s">
        <v>3897</v>
      </c>
      <c r="H139" s="242" t="s">
        <v>4046</v>
      </c>
      <c r="I139" s="239">
        <v>2</v>
      </c>
      <c r="J139" s="242" t="s">
        <v>3947</v>
      </c>
      <c r="K139" s="242" t="s">
        <v>3791</v>
      </c>
      <c r="L139" s="242" t="s">
        <v>3592</v>
      </c>
      <c r="M139" s="242" t="s">
        <v>3858</v>
      </c>
    </row>
    <row r="140" spans="1:13" s="242" customFormat="1" ht="15.75" customHeight="1" x14ac:dyDescent="0.2">
      <c r="A140" s="239"/>
      <c r="B140" s="240">
        <v>43881</v>
      </c>
      <c r="C140" s="241" t="s">
        <v>4047</v>
      </c>
      <c r="D140" s="231" t="s">
        <v>4048</v>
      </c>
      <c r="E140" s="232" t="s">
        <v>4049</v>
      </c>
      <c r="F140" s="232"/>
      <c r="G140" s="229" t="e">
        <v>#N/A</v>
      </c>
      <c r="H140" s="231" t="s">
        <v>4050</v>
      </c>
      <c r="I140" s="239">
        <v>1</v>
      </c>
      <c r="J140" s="242" t="s">
        <v>4051</v>
      </c>
      <c r="K140" s="242" t="s">
        <v>4052</v>
      </c>
      <c r="L140" s="242" t="s">
        <v>3684</v>
      </c>
      <c r="M140" s="242" t="s">
        <v>3858</v>
      </c>
    </row>
    <row r="141" spans="1:13" ht="15.75" customHeight="1" x14ac:dyDescent="0.2">
      <c r="B141" s="161">
        <v>43882</v>
      </c>
      <c r="C141" s="163" t="s">
        <v>4053</v>
      </c>
      <c r="D141" s="159" t="s">
        <v>4054</v>
      </c>
      <c r="E141" s="250">
        <v>43892</v>
      </c>
      <c r="F141" s="250"/>
      <c r="G141" s="191" t="s">
        <v>4055</v>
      </c>
      <c r="H141" s="159" t="s">
        <v>4056</v>
      </c>
      <c r="I141" s="160">
        <v>1</v>
      </c>
      <c r="J141" s="159" t="s">
        <v>3708</v>
      </c>
      <c r="K141" s="159" t="s">
        <v>3670</v>
      </c>
      <c r="L141" s="159" t="s">
        <v>3592</v>
      </c>
      <c r="M141" s="159" t="s">
        <v>3708</v>
      </c>
    </row>
    <row r="142" spans="1:13" ht="15.75" customHeight="1" x14ac:dyDescent="0.2">
      <c r="B142" s="161">
        <v>43882</v>
      </c>
      <c r="C142" s="163" t="s">
        <v>4057</v>
      </c>
      <c r="D142" s="159" t="s">
        <v>4058</v>
      </c>
      <c r="E142" s="250">
        <v>43891</v>
      </c>
      <c r="F142" s="160" t="s">
        <v>4059</v>
      </c>
      <c r="G142" s="235" t="s">
        <v>4060</v>
      </c>
      <c r="H142" s="159" t="s">
        <v>4061</v>
      </c>
      <c r="I142" s="160">
        <v>1</v>
      </c>
      <c r="J142" s="159" t="s">
        <v>4062</v>
      </c>
      <c r="K142" s="159" t="s">
        <v>3783</v>
      </c>
      <c r="L142" s="159" t="s">
        <v>3618</v>
      </c>
      <c r="M142" s="159" t="s">
        <v>3593</v>
      </c>
    </row>
    <row r="143" spans="1:13" ht="15.75" customHeight="1" x14ac:dyDescent="0.2">
      <c r="B143" s="161">
        <v>43882</v>
      </c>
      <c r="C143" s="163" t="s">
        <v>4063</v>
      </c>
      <c r="D143" s="159" t="s">
        <v>4058</v>
      </c>
      <c r="E143" s="250">
        <v>43891</v>
      </c>
      <c r="G143" s="235" t="s">
        <v>4064</v>
      </c>
      <c r="H143" s="159" t="s">
        <v>4065</v>
      </c>
      <c r="I143" s="160">
        <v>1</v>
      </c>
      <c r="J143" s="159" t="s">
        <v>4062</v>
      </c>
      <c r="K143" s="159" t="s">
        <v>3783</v>
      </c>
      <c r="L143" s="159" t="s">
        <v>3684</v>
      </c>
      <c r="M143" s="159" t="s">
        <v>3593</v>
      </c>
    </row>
    <row r="144" spans="1:13" ht="15.75" customHeight="1" x14ac:dyDescent="0.2">
      <c r="B144" s="161">
        <v>43882</v>
      </c>
      <c r="C144" s="163" t="s">
        <v>4057</v>
      </c>
      <c r="D144" s="159" t="s">
        <v>4058</v>
      </c>
      <c r="E144" s="250">
        <v>43891</v>
      </c>
      <c r="F144" s="160" t="s">
        <v>4059</v>
      </c>
      <c r="G144" s="235" t="s">
        <v>4060</v>
      </c>
      <c r="H144" s="159" t="s">
        <v>4061</v>
      </c>
      <c r="I144" s="160">
        <v>1</v>
      </c>
      <c r="J144" s="159" t="s">
        <v>4066</v>
      </c>
      <c r="K144" s="159" t="s">
        <v>3783</v>
      </c>
      <c r="L144" s="159" t="s">
        <v>3618</v>
      </c>
      <c r="M144" s="159" t="s">
        <v>3593</v>
      </c>
    </row>
    <row r="145" spans="1:13" ht="15.75" customHeight="1" x14ac:dyDescent="0.2">
      <c r="B145" s="161">
        <v>43882</v>
      </c>
      <c r="C145" s="163" t="s">
        <v>4063</v>
      </c>
      <c r="D145" s="159" t="s">
        <v>4058</v>
      </c>
      <c r="E145" s="250">
        <v>43891</v>
      </c>
      <c r="G145" s="191" t="s">
        <v>4064</v>
      </c>
      <c r="H145" s="159" t="s">
        <v>4065</v>
      </c>
      <c r="I145" s="160">
        <v>1</v>
      </c>
      <c r="J145" s="159" t="s">
        <v>4066</v>
      </c>
      <c r="K145" s="159" t="s">
        <v>3783</v>
      </c>
      <c r="L145" s="159" t="s">
        <v>3684</v>
      </c>
      <c r="M145" s="159" t="s">
        <v>3593</v>
      </c>
    </row>
    <row r="146" spans="1:13" ht="15.75" customHeight="1" x14ac:dyDescent="0.25">
      <c r="B146" s="161">
        <v>43882</v>
      </c>
      <c r="C146" s="163" t="s">
        <v>3808</v>
      </c>
      <c r="D146" s="159" t="s">
        <v>4067</v>
      </c>
      <c r="E146" s="250" t="s">
        <v>3587</v>
      </c>
      <c r="F146" s="250"/>
      <c r="G146" s="268" t="s">
        <v>3810</v>
      </c>
      <c r="H146" s="159" t="s">
        <v>4068</v>
      </c>
      <c r="I146" s="160">
        <v>4</v>
      </c>
      <c r="J146" s="159" t="s">
        <v>4069</v>
      </c>
      <c r="K146" s="159" t="s">
        <v>3626</v>
      </c>
      <c r="L146" s="159" t="s">
        <v>3789</v>
      </c>
      <c r="M146" s="159" t="s">
        <v>3593</v>
      </c>
    </row>
    <row r="147" spans="1:13" ht="15.75" customHeight="1" x14ac:dyDescent="0.25">
      <c r="B147" s="161">
        <v>43882</v>
      </c>
      <c r="C147" s="163" t="s">
        <v>3808</v>
      </c>
      <c r="D147" s="159" t="s">
        <v>4070</v>
      </c>
      <c r="E147" s="250" t="s">
        <v>3587</v>
      </c>
      <c r="F147" s="250"/>
      <c r="G147" s="268" t="s">
        <v>3810</v>
      </c>
      <c r="H147" s="159" t="s">
        <v>4068</v>
      </c>
      <c r="I147" s="160">
        <v>2</v>
      </c>
      <c r="J147" s="159" t="s">
        <v>4069</v>
      </c>
      <c r="K147" s="159" t="s">
        <v>3591</v>
      </c>
      <c r="L147" s="159" t="s">
        <v>3789</v>
      </c>
      <c r="M147" s="159" t="s">
        <v>3593</v>
      </c>
    </row>
    <row r="148" spans="1:13" ht="15.75" customHeight="1" x14ac:dyDescent="0.2">
      <c r="B148" s="161">
        <v>43882</v>
      </c>
      <c r="C148" s="163" t="s">
        <v>4071</v>
      </c>
      <c r="D148" s="159" t="s">
        <v>4070</v>
      </c>
      <c r="E148" s="250" t="s">
        <v>3587</v>
      </c>
      <c r="F148" s="250"/>
      <c r="G148" s="191" t="s">
        <v>4072</v>
      </c>
      <c r="H148" s="159" t="s">
        <v>4073</v>
      </c>
      <c r="I148" s="160">
        <v>2</v>
      </c>
      <c r="J148" s="159" t="s">
        <v>4069</v>
      </c>
      <c r="K148" s="159" t="s">
        <v>3591</v>
      </c>
      <c r="L148" s="159" t="s">
        <v>3789</v>
      </c>
      <c r="M148" s="159" t="s">
        <v>3593</v>
      </c>
    </row>
    <row r="149" spans="1:13" ht="15.75" customHeight="1" x14ac:dyDescent="0.2">
      <c r="B149" s="161">
        <v>43882</v>
      </c>
      <c r="C149" s="163" t="s">
        <v>4074</v>
      </c>
      <c r="D149" s="159" t="s">
        <v>4070</v>
      </c>
      <c r="E149" s="250" t="s">
        <v>3587</v>
      </c>
      <c r="F149" s="250"/>
      <c r="G149" s="191" t="s">
        <v>4075</v>
      </c>
      <c r="H149" s="159" t="s">
        <v>4076</v>
      </c>
      <c r="I149" s="160">
        <v>4</v>
      </c>
      <c r="J149" s="159" t="s">
        <v>4069</v>
      </c>
      <c r="K149" s="159" t="s">
        <v>3591</v>
      </c>
      <c r="L149" s="159" t="s">
        <v>3789</v>
      </c>
      <c r="M149" s="159" t="s">
        <v>3593</v>
      </c>
    </row>
    <row r="150" spans="1:13" ht="15.75" customHeight="1" x14ac:dyDescent="0.2">
      <c r="B150" s="161">
        <v>43882</v>
      </c>
      <c r="C150" s="163" t="s">
        <v>4077</v>
      </c>
      <c r="D150" s="159" t="s">
        <v>4070</v>
      </c>
      <c r="E150" s="250" t="s">
        <v>3587</v>
      </c>
      <c r="F150" s="250"/>
      <c r="G150" s="191" t="s">
        <v>4078</v>
      </c>
      <c r="H150" s="159" t="s">
        <v>4079</v>
      </c>
      <c r="I150" s="160">
        <v>2</v>
      </c>
      <c r="J150" s="159" t="s">
        <v>4069</v>
      </c>
      <c r="K150" s="159" t="s">
        <v>3591</v>
      </c>
      <c r="L150" s="159" t="s">
        <v>3789</v>
      </c>
      <c r="M150" s="159" t="s">
        <v>3593</v>
      </c>
    </row>
    <row r="151" spans="1:13" ht="15.75" customHeight="1" x14ac:dyDescent="0.2">
      <c r="B151" s="161">
        <v>43882</v>
      </c>
      <c r="C151" s="163" t="s">
        <v>4080</v>
      </c>
      <c r="D151" s="159" t="s">
        <v>4070</v>
      </c>
      <c r="E151" s="250" t="s">
        <v>3587</v>
      </c>
      <c r="F151" s="250"/>
      <c r="G151" s="191" t="s">
        <v>4081</v>
      </c>
      <c r="H151" s="159" t="s">
        <v>4082</v>
      </c>
      <c r="I151" s="160">
        <v>1</v>
      </c>
      <c r="J151" s="159" t="s">
        <v>4069</v>
      </c>
      <c r="K151" s="159" t="s">
        <v>3591</v>
      </c>
      <c r="L151" s="159" t="s">
        <v>3789</v>
      </c>
      <c r="M151" s="159" t="s">
        <v>3593</v>
      </c>
    </row>
    <row r="152" spans="1:13" ht="15.75" customHeight="1" x14ac:dyDescent="0.2">
      <c r="B152" s="161">
        <v>43882</v>
      </c>
      <c r="C152" s="163" t="s">
        <v>4083</v>
      </c>
      <c r="D152" s="159" t="s">
        <v>4084</v>
      </c>
      <c r="E152" s="250" t="s">
        <v>3587</v>
      </c>
      <c r="F152" s="250"/>
      <c r="G152" s="191" t="s">
        <v>4085</v>
      </c>
      <c r="H152" s="159" t="s">
        <v>4086</v>
      </c>
      <c r="I152" s="160">
        <v>1</v>
      </c>
      <c r="L152" s="159" t="s">
        <v>3789</v>
      </c>
      <c r="M152" s="159" t="s">
        <v>3593</v>
      </c>
    </row>
    <row r="153" spans="1:13" s="242" customFormat="1" ht="15.75" customHeight="1" x14ac:dyDescent="0.2">
      <c r="A153" s="239"/>
      <c r="B153" s="240">
        <v>43882</v>
      </c>
      <c r="C153" s="241" t="s">
        <v>4087</v>
      </c>
      <c r="D153" s="242" t="s">
        <v>4088</v>
      </c>
      <c r="E153" s="249">
        <v>43890</v>
      </c>
      <c r="F153" s="239"/>
      <c r="G153" s="243" t="s">
        <v>4038</v>
      </c>
      <c r="H153" s="242" t="s">
        <v>4089</v>
      </c>
      <c r="I153" s="239" t="s">
        <v>4090</v>
      </c>
      <c r="J153" s="242" t="s">
        <v>4091</v>
      </c>
      <c r="K153" s="242" t="s">
        <v>3626</v>
      </c>
      <c r="L153" s="242" t="s">
        <v>4092</v>
      </c>
      <c r="M153" s="242" t="s">
        <v>3858</v>
      </c>
    </row>
    <row r="154" spans="1:13" s="242" customFormat="1" ht="15.75" customHeight="1" x14ac:dyDescent="0.2">
      <c r="A154" s="239"/>
      <c r="B154" s="240">
        <v>43882</v>
      </c>
      <c r="C154" s="241" t="s">
        <v>4093</v>
      </c>
      <c r="D154" s="242" t="s">
        <v>4094</v>
      </c>
      <c r="E154" s="249">
        <v>43890</v>
      </c>
      <c r="F154" s="239"/>
      <c r="G154" s="243" t="s">
        <v>3897</v>
      </c>
      <c r="H154" s="242" t="s">
        <v>4095</v>
      </c>
      <c r="I154" s="239">
        <v>3</v>
      </c>
      <c r="J154" s="242" t="s">
        <v>4096</v>
      </c>
      <c r="K154" s="242" t="s">
        <v>3626</v>
      </c>
      <c r="L154" s="242" t="s">
        <v>3803</v>
      </c>
      <c r="M154" s="242" t="s">
        <v>3858</v>
      </c>
    </row>
    <row r="155" spans="1:13" s="242" customFormat="1" ht="15.75" customHeight="1" x14ac:dyDescent="0.2">
      <c r="A155" s="239"/>
      <c r="B155" s="240">
        <v>43882</v>
      </c>
      <c r="C155" s="241" t="s">
        <v>4087</v>
      </c>
      <c r="D155" s="242" t="s">
        <v>4088</v>
      </c>
      <c r="E155" s="249">
        <v>43890</v>
      </c>
      <c r="F155" s="239"/>
      <c r="G155" s="243" t="s">
        <v>4038</v>
      </c>
      <c r="H155" s="242" t="s">
        <v>4089</v>
      </c>
      <c r="I155" s="239" t="s">
        <v>4097</v>
      </c>
      <c r="J155" s="242" t="s">
        <v>4091</v>
      </c>
      <c r="K155" s="242" t="s">
        <v>3626</v>
      </c>
      <c r="L155" s="242" t="s">
        <v>3792</v>
      </c>
      <c r="M155" s="242" t="s">
        <v>3858</v>
      </c>
    </row>
    <row r="156" spans="1:13" ht="15.75" customHeight="1" x14ac:dyDescent="0.2">
      <c r="B156" s="161">
        <v>43883</v>
      </c>
      <c r="C156" s="163" t="s">
        <v>3611</v>
      </c>
      <c r="D156" s="159" t="s">
        <v>4098</v>
      </c>
      <c r="E156" s="250" t="s">
        <v>3587</v>
      </c>
      <c r="F156" s="250"/>
      <c r="G156" s="191" t="s">
        <v>3613</v>
      </c>
      <c r="H156" s="159" t="s">
        <v>3614</v>
      </c>
      <c r="I156" s="160">
        <v>1</v>
      </c>
      <c r="J156" s="159" t="s">
        <v>3615</v>
      </c>
      <c r="K156" s="159" t="s">
        <v>3791</v>
      </c>
      <c r="L156" s="159" t="s">
        <v>3803</v>
      </c>
      <c r="M156" s="159" t="s">
        <v>3593</v>
      </c>
    </row>
    <row r="157" spans="1:13" ht="15.75" customHeight="1" x14ac:dyDescent="0.2">
      <c r="B157" s="161">
        <v>43883</v>
      </c>
      <c r="C157" s="163" t="s">
        <v>3714</v>
      </c>
      <c r="G157" s="191" t="s">
        <v>3715</v>
      </c>
      <c r="H157" s="159" t="s">
        <v>3716</v>
      </c>
      <c r="I157" s="160">
        <v>1</v>
      </c>
      <c r="L157" s="159" t="s">
        <v>3792</v>
      </c>
      <c r="M157" s="159" t="s">
        <v>3584</v>
      </c>
    </row>
    <row r="158" spans="1:13" s="242" customFormat="1" ht="15.75" customHeight="1" x14ac:dyDescent="0.2">
      <c r="A158" s="239"/>
      <c r="B158" s="240">
        <v>43883</v>
      </c>
      <c r="C158" s="241" t="s">
        <v>4030</v>
      </c>
      <c r="D158" s="242" t="s">
        <v>4088</v>
      </c>
      <c r="E158" s="249">
        <v>43890</v>
      </c>
      <c r="F158" s="239"/>
      <c r="G158" s="243" t="s">
        <v>4099</v>
      </c>
      <c r="H158" s="242" t="s">
        <v>4100</v>
      </c>
      <c r="I158" s="239">
        <v>2</v>
      </c>
      <c r="J158" s="242" t="s">
        <v>3783</v>
      </c>
      <c r="K158" s="242" t="s">
        <v>3783</v>
      </c>
      <c r="L158" s="242" t="s">
        <v>3618</v>
      </c>
      <c r="M158" s="242" t="s">
        <v>3858</v>
      </c>
    </row>
    <row r="159" spans="1:13" s="242" customFormat="1" ht="15.75" customHeight="1" x14ac:dyDescent="0.2">
      <c r="A159" s="239"/>
      <c r="B159" s="240">
        <v>43883</v>
      </c>
      <c r="C159" s="241" t="s">
        <v>4093</v>
      </c>
      <c r="D159" s="242" t="s">
        <v>4101</v>
      </c>
      <c r="E159" s="249">
        <v>43890</v>
      </c>
      <c r="F159" s="239"/>
      <c r="G159" s="235" t="s">
        <v>3897</v>
      </c>
      <c r="H159" s="242" t="s">
        <v>4095</v>
      </c>
      <c r="I159" s="239">
        <v>3</v>
      </c>
      <c r="J159" s="242" t="s">
        <v>4102</v>
      </c>
      <c r="K159" s="242" t="s">
        <v>3591</v>
      </c>
      <c r="L159" s="242" t="s">
        <v>3803</v>
      </c>
      <c r="M159" s="242" t="s">
        <v>3858</v>
      </c>
    </row>
    <row r="160" spans="1:13" ht="15.75" customHeight="1" x14ac:dyDescent="0.2">
      <c r="B160" s="161">
        <v>43884</v>
      </c>
      <c r="C160" s="163" t="s">
        <v>3793</v>
      </c>
      <c r="D160" s="159" t="s">
        <v>4103</v>
      </c>
      <c r="E160" s="250">
        <v>43891</v>
      </c>
      <c r="F160" s="250"/>
      <c r="G160" s="191" t="s">
        <v>3795</v>
      </c>
      <c r="H160" s="159" t="s">
        <v>3796</v>
      </c>
      <c r="I160" s="160">
        <v>1</v>
      </c>
      <c r="J160" s="159" t="s">
        <v>4104</v>
      </c>
      <c r="K160" s="159" t="s">
        <v>3783</v>
      </c>
      <c r="L160" s="159" t="s">
        <v>3684</v>
      </c>
      <c r="M160" s="159" t="s">
        <v>3593</v>
      </c>
    </row>
    <row r="161" spans="1:13" ht="15.75" customHeight="1" x14ac:dyDescent="0.2">
      <c r="B161" s="161">
        <v>43884</v>
      </c>
      <c r="C161" s="163" t="s">
        <v>4105</v>
      </c>
      <c r="D161" s="159" t="s">
        <v>4106</v>
      </c>
      <c r="E161" s="250" t="s">
        <v>3587</v>
      </c>
      <c r="G161" s="191" t="s">
        <v>4107</v>
      </c>
      <c r="H161" s="159" t="s">
        <v>4108</v>
      </c>
      <c r="I161" s="160">
        <v>1</v>
      </c>
      <c r="J161" s="159" t="s">
        <v>3625</v>
      </c>
      <c r="K161" s="159" t="s">
        <v>3582</v>
      </c>
      <c r="L161" s="159" t="s">
        <v>3583</v>
      </c>
      <c r="M161" s="159" t="s">
        <v>3584</v>
      </c>
    </row>
    <row r="162" spans="1:13" ht="15.75" customHeight="1" x14ac:dyDescent="0.2">
      <c r="B162" s="161">
        <v>43884</v>
      </c>
      <c r="C162" s="163" t="s">
        <v>4109</v>
      </c>
      <c r="D162" s="159" t="s">
        <v>4106</v>
      </c>
      <c r="E162" s="250" t="s">
        <v>3587</v>
      </c>
      <c r="G162" s="191" t="s">
        <v>4110</v>
      </c>
      <c r="H162" s="159" t="s">
        <v>4111</v>
      </c>
      <c r="I162" s="160">
        <v>2</v>
      </c>
      <c r="J162" s="159" t="s">
        <v>3625</v>
      </c>
      <c r="K162" s="159" t="s">
        <v>3582</v>
      </c>
      <c r="L162" s="159" t="s">
        <v>3583</v>
      </c>
      <c r="M162" s="159" t="s">
        <v>3584</v>
      </c>
    </row>
    <row r="163" spans="1:13" ht="15.75" customHeight="1" x14ac:dyDescent="0.2">
      <c r="B163" s="161">
        <v>43884</v>
      </c>
      <c r="C163" s="163" t="s">
        <v>4112</v>
      </c>
      <c r="E163" s="232"/>
      <c r="G163" s="191" t="e">
        <v>#N/A</v>
      </c>
      <c r="H163" s="159" t="s">
        <v>4113</v>
      </c>
      <c r="I163" s="160">
        <v>1</v>
      </c>
      <c r="J163" s="159" t="s">
        <v>4091</v>
      </c>
      <c r="K163" s="159" t="s">
        <v>3626</v>
      </c>
      <c r="L163" s="159" t="s">
        <v>3592</v>
      </c>
      <c r="M163" s="159" t="s">
        <v>3593</v>
      </c>
    </row>
    <row r="164" spans="1:13" ht="15.75" customHeight="1" x14ac:dyDescent="0.2">
      <c r="B164" s="161">
        <v>43884</v>
      </c>
      <c r="C164" s="163" t="s">
        <v>3714</v>
      </c>
      <c r="G164" s="191" t="s">
        <v>3715</v>
      </c>
      <c r="H164" s="159" t="s">
        <v>3716</v>
      </c>
      <c r="I164" s="160">
        <v>2</v>
      </c>
      <c r="L164" s="159" t="s">
        <v>3792</v>
      </c>
      <c r="M164" s="159" t="s">
        <v>3584</v>
      </c>
    </row>
    <row r="165" spans="1:13" ht="15.75" customHeight="1" x14ac:dyDescent="0.2">
      <c r="B165" s="161">
        <v>43884</v>
      </c>
      <c r="C165" s="163" t="s">
        <v>4114</v>
      </c>
      <c r="D165" s="159" t="s">
        <v>4115</v>
      </c>
      <c r="E165" s="250" t="s">
        <v>3587</v>
      </c>
      <c r="F165" s="250"/>
      <c r="G165" s="191" t="s">
        <v>4116</v>
      </c>
      <c r="H165" s="159" t="s">
        <v>4117</v>
      </c>
      <c r="I165" s="160">
        <v>1</v>
      </c>
      <c r="J165" s="159" t="s">
        <v>4118</v>
      </c>
      <c r="K165" s="159" t="s">
        <v>3626</v>
      </c>
      <c r="L165" s="159" t="s">
        <v>3592</v>
      </c>
      <c r="M165" s="159" t="s">
        <v>3593</v>
      </c>
    </row>
    <row r="166" spans="1:13" s="242" customFormat="1" ht="15.75" customHeight="1" x14ac:dyDescent="0.25">
      <c r="A166" s="239"/>
      <c r="B166" s="240">
        <v>43884</v>
      </c>
      <c r="C166" s="241"/>
      <c r="D166" s="242" t="s">
        <v>4119</v>
      </c>
      <c r="E166" s="249">
        <v>43895</v>
      </c>
      <c r="F166" s="274" t="s">
        <v>4120</v>
      </c>
      <c r="G166" s="274" t="s">
        <v>4121</v>
      </c>
      <c r="H166" s="274" t="s">
        <v>4122</v>
      </c>
      <c r="I166" s="239">
        <v>1</v>
      </c>
      <c r="J166" s="274" t="s">
        <v>4123</v>
      </c>
      <c r="K166" s="242" t="s">
        <v>3591</v>
      </c>
      <c r="L166" s="274" t="s">
        <v>978</v>
      </c>
      <c r="M166" s="242" t="s">
        <v>3858</v>
      </c>
    </row>
    <row r="167" spans="1:13" s="242" customFormat="1" ht="15.75" customHeight="1" x14ac:dyDescent="0.25">
      <c r="A167" s="239"/>
      <c r="B167" s="240">
        <v>43884</v>
      </c>
      <c r="C167" s="241"/>
      <c r="D167" s="242" t="s">
        <v>4119</v>
      </c>
      <c r="E167" s="249">
        <v>43895</v>
      </c>
      <c r="F167" s="249" t="s">
        <v>4124</v>
      </c>
      <c r="G167" t="s">
        <v>4038</v>
      </c>
      <c r="H167" s="274" t="s">
        <v>4125</v>
      </c>
      <c r="I167" s="239" t="s">
        <v>4126</v>
      </c>
      <c r="J167" s="274" t="s">
        <v>4123</v>
      </c>
      <c r="K167" s="242" t="s">
        <v>3591</v>
      </c>
      <c r="L167" s="274" t="s">
        <v>978</v>
      </c>
      <c r="M167" s="242" t="s">
        <v>3858</v>
      </c>
    </row>
    <row r="168" spans="1:13" s="242" customFormat="1" ht="15.75" customHeight="1" x14ac:dyDescent="0.2">
      <c r="A168" s="239"/>
      <c r="B168" s="240">
        <v>43884</v>
      </c>
      <c r="C168" s="241" t="s">
        <v>3997</v>
      </c>
      <c r="D168" s="242" t="s">
        <v>4127</v>
      </c>
      <c r="E168" s="249">
        <v>43888</v>
      </c>
      <c r="F168" s="239"/>
      <c r="G168" s="243" t="s">
        <v>3999</v>
      </c>
      <c r="H168" s="242" t="s">
        <v>4000</v>
      </c>
      <c r="I168" s="239">
        <v>1</v>
      </c>
      <c r="J168" s="242" t="s">
        <v>4128</v>
      </c>
      <c r="K168" s="242" t="s">
        <v>3791</v>
      </c>
      <c r="L168" s="242" t="s">
        <v>3789</v>
      </c>
      <c r="M168" s="242" t="s">
        <v>3858</v>
      </c>
    </row>
    <row r="169" spans="1:13" s="242" customFormat="1" ht="15.75" customHeight="1" x14ac:dyDescent="0.2">
      <c r="A169" s="239"/>
      <c r="B169" s="240">
        <v>43884</v>
      </c>
      <c r="C169" s="241" t="s">
        <v>4002</v>
      </c>
      <c r="D169" s="242" t="s">
        <v>4127</v>
      </c>
      <c r="E169" s="249">
        <v>43888</v>
      </c>
      <c r="F169" s="239"/>
      <c r="G169" s="243" t="s">
        <v>4003</v>
      </c>
      <c r="H169" s="242" t="s">
        <v>3936</v>
      </c>
      <c r="I169" s="239">
        <v>1</v>
      </c>
      <c r="J169" s="242" t="s">
        <v>4128</v>
      </c>
      <c r="K169" s="242" t="s">
        <v>3791</v>
      </c>
      <c r="L169" s="242" t="s">
        <v>3789</v>
      </c>
      <c r="M169" s="242" t="s">
        <v>3858</v>
      </c>
    </row>
    <row r="170" spans="1:13" s="242" customFormat="1" ht="15.75" customHeight="1" x14ac:dyDescent="0.2">
      <c r="A170" s="239"/>
      <c r="B170" s="240">
        <v>43884</v>
      </c>
      <c r="C170" s="241" t="s">
        <v>4004</v>
      </c>
      <c r="D170" s="242" t="s">
        <v>4127</v>
      </c>
      <c r="E170" s="249">
        <v>43888</v>
      </c>
      <c r="F170" s="241" t="s">
        <v>4129</v>
      </c>
      <c r="G170" s="243" t="s">
        <v>4005</v>
      </c>
      <c r="H170" s="242" t="s">
        <v>4130</v>
      </c>
      <c r="I170" s="239">
        <v>1</v>
      </c>
      <c r="J170" s="242" t="s">
        <v>4128</v>
      </c>
      <c r="K170" s="242" t="s">
        <v>3791</v>
      </c>
      <c r="L170" s="242" t="s">
        <v>3789</v>
      </c>
      <c r="M170" s="242" t="s">
        <v>3858</v>
      </c>
    </row>
    <row r="171" spans="1:13" s="242" customFormat="1" ht="15.75" customHeight="1" x14ac:dyDescent="0.2">
      <c r="A171" s="239"/>
      <c r="B171" s="240">
        <v>43884</v>
      </c>
      <c r="C171" s="241" t="s">
        <v>4131</v>
      </c>
      <c r="D171" s="242" t="s">
        <v>4127</v>
      </c>
      <c r="E171" s="249">
        <v>43888</v>
      </c>
      <c r="F171" s="241" t="s">
        <v>4132</v>
      </c>
      <c r="G171" s="243" t="s">
        <v>4133</v>
      </c>
      <c r="H171" s="242" t="s">
        <v>4134</v>
      </c>
      <c r="I171" s="239" t="s">
        <v>4135</v>
      </c>
      <c r="J171" s="242" t="s">
        <v>4128</v>
      </c>
      <c r="K171" s="242" t="s">
        <v>3791</v>
      </c>
      <c r="L171" s="242" t="s">
        <v>3789</v>
      </c>
      <c r="M171" s="242" t="s">
        <v>3858</v>
      </c>
    </row>
    <row r="172" spans="1:13" s="242" customFormat="1" ht="15.75" customHeight="1" x14ac:dyDescent="0.2">
      <c r="A172" s="239"/>
      <c r="B172" s="240">
        <v>43884</v>
      </c>
      <c r="C172" s="241"/>
      <c r="D172" s="242" t="s">
        <v>4127</v>
      </c>
      <c r="E172" s="249">
        <v>43888</v>
      </c>
      <c r="F172" s="239" t="s">
        <v>4136</v>
      </c>
      <c r="G172" s="243" t="s">
        <v>4137</v>
      </c>
      <c r="H172" s="242" t="s">
        <v>4138</v>
      </c>
      <c r="I172" s="239">
        <v>4</v>
      </c>
      <c r="J172" s="242" t="s">
        <v>4128</v>
      </c>
      <c r="K172" s="242" t="s">
        <v>3791</v>
      </c>
      <c r="L172" s="242" t="s">
        <v>3789</v>
      </c>
      <c r="M172" s="242" t="s">
        <v>3858</v>
      </c>
    </row>
    <row r="173" spans="1:13" s="242" customFormat="1" ht="15.75" customHeight="1" x14ac:dyDescent="0.2">
      <c r="A173" s="239"/>
      <c r="B173" s="240">
        <v>43884</v>
      </c>
      <c r="C173" s="241" t="s">
        <v>4139</v>
      </c>
      <c r="D173" s="242" t="s">
        <v>4140</v>
      </c>
      <c r="E173" s="249">
        <v>43890</v>
      </c>
      <c r="F173" s="239" t="s">
        <v>4120</v>
      </c>
      <c r="G173" s="243" t="s">
        <v>4121</v>
      </c>
      <c r="H173" s="242" t="s">
        <v>4141</v>
      </c>
      <c r="I173" s="239">
        <v>1</v>
      </c>
      <c r="J173" s="242" t="s">
        <v>4091</v>
      </c>
      <c r="K173" s="242" t="s">
        <v>3591</v>
      </c>
      <c r="L173" s="242" t="s">
        <v>3792</v>
      </c>
      <c r="M173" s="242" t="s">
        <v>3858</v>
      </c>
    </row>
    <row r="174" spans="1:13" s="242" customFormat="1" ht="15.75" customHeight="1" x14ac:dyDescent="0.2">
      <c r="A174" s="239"/>
      <c r="B174" s="240">
        <v>43884</v>
      </c>
      <c r="C174" s="241"/>
      <c r="D174" s="242" t="s">
        <v>4140</v>
      </c>
      <c r="E174" s="249">
        <v>43890</v>
      </c>
      <c r="F174" s="239" t="s">
        <v>4124</v>
      </c>
      <c r="G174" s="243" t="s">
        <v>4038</v>
      </c>
      <c r="H174" s="242" t="s">
        <v>4142</v>
      </c>
      <c r="I174" s="239" t="s">
        <v>4126</v>
      </c>
      <c r="J174" s="242" t="s">
        <v>4091</v>
      </c>
      <c r="K174" s="242" t="s">
        <v>3591</v>
      </c>
      <c r="L174" s="242" t="s">
        <v>3792</v>
      </c>
      <c r="M174" s="242" t="s">
        <v>3858</v>
      </c>
    </row>
    <row r="175" spans="1:13" ht="15.75" customHeight="1" x14ac:dyDescent="0.2">
      <c r="B175" s="161">
        <v>43885</v>
      </c>
      <c r="C175" s="163" t="s">
        <v>4143</v>
      </c>
      <c r="D175" s="159" t="s">
        <v>4144</v>
      </c>
      <c r="E175" s="270" t="s">
        <v>3587</v>
      </c>
      <c r="G175" s="191" t="s">
        <v>4145</v>
      </c>
      <c r="H175" s="159" t="s">
        <v>4146</v>
      </c>
      <c r="I175" s="160">
        <v>1</v>
      </c>
      <c r="J175" s="159" t="s">
        <v>4091</v>
      </c>
      <c r="K175" s="159" t="s">
        <v>3591</v>
      </c>
      <c r="L175" s="159" t="s">
        <v>3583</v>
      </c>
      <c r="M175" s="159" t="s">
        <v>3593</v>
      </c>
    </row>
    <row r="176" spans="1:13" ht="15.75" customHeight="1" x14ac:dyDescent="0.2">
      <c r="B176" s="161">
        <v>43885</v>
      </c>
      <c r="C176" s="163">
        <v>20026</v>
      </c>
      <c r="D176" s="159" t="s">
        <v>4147</v>
      </c>
      <c r="E176" s="250" t="s">
        <v>3587</v>
      </c>
      <c r="F176" s="250"/>
      <c r="G176" s="191" t="s">
        <v>4148</v>
      </c>
      <c r="H176" s="159" t="s">
        <v>4149</v>
      </c>
      <c r="I176" s="160">
        <v>1</v>
      </c>
      <c r="J176" s="159" t="s">
        <v>4150</v>
      </c>
      <c r="K176" s="159" t="s">
        <v>3783</v>
      </c>
      <c r="L176" s="159" t="s">
        <v>3618</v>
      </c>
      <c r="M176" s="159" t="s">
        <v>3929</v>
      </c>
    </row>
    <row r="177" spans="1:13" ht="15.75" customHeight="1" x14ac:dyDescent="0.25">
      <c r="B177" s="161">
        <v>43885</v>
      </c>
      <c r="C177" s="163" t="s">
        <v>4151</v>
      </c>
      <c r="D177" s="159" t="s">
        <v>4152</v>
      </c>
      <c r="E177" s="250" t="s">
        <v>3587</v>
      </c>
      <c r="F177" s="250"/>
      <c r="G177" s="268" t="s">
        <v>3810</v>
      </c>
      <c r="H177" s="159" t="s">
        <v>3811</v>
      </c>
      <c r="I177" s="160">
        <v>2</v>
      </c>
      <c r="J177" s="159" t="s">
        <v>4153</v>
      </c>
      <c r="K177" s="159" t="s">
        <v>3791</v>
      </c>
      <c r="L177" s="159" t="s">
        <v>3583</v>
      </c>
      <c r="M177" s="159" t="s">
        <v>3593</v>
      </c>
    </row>
    <row r="178" spans="1:13" ht="15.75" customHeight="1" x14ac:dyDescent="0.2">
      <c r="B178" s="161">
        <v>43885</v>
      </c>
      <c r="C178" s="163">
        <v>30071</v>
      </c>
      <c r="D178" s="159" t="s">
        <v>4154</v>
      </c>
      <c r="E178" s="250">
        <v>43895</v>
      </c>
      <c r="F178" s="250"/>
      <c r="G178" s="191" t="s">
        <v>4155</v>
      </c>
      <c r="H178" s="159" t="s">
        <v>4156</v>
      </c>
      <c r="I178" s="160">
        <v>2</v>
      </c>
      <c r="J178" s="159" t="s">
        <v>4150</v>
      </c>
      <c r="K178" s="159" t="s">
        <v>3783</v>
      </c>
      <c r="L178" s="159" t="s">
        <v>3684</v>
      </c>
      <c r="M178" s="159" t="s">
        <v>3593</v>
      </c>
    </row>
    <row r="179" spans="1:13" ht="15.75" customHeight="1" x14ac:dyDescent="0.25">
      <c r="B179" s="161">
        <v>43885</v>
      </c>
      <c r="C179" s="163" t="s">
        <v>3842</v>
      </c>
      <c r="D179" t="s">
        <v>4157</v>
      </c>
      <c r="E179" s="250" t="s">
        <v>3587</v>
      </c>
      <c r="F179" s="250"/>
      <c r="G179" s="191" t="e">
        <v>#N/A</v>
      </c>
      <c r="H179" s="159" t="s">
        <v>4158</v>
      </c>
      <c r="J179" s="159" t="s">
        <v>3616</v>
      </c>
      <c r="M179" s="159" t="e">
        <v>#N/A</v>
      </c>
    </row>
    <row r="180" spans="1:13" ht="15.75" customHeight="1" x14ac:dyDescent="0.25">
      <c r="B180" s="161">
        <v>43885</v>
      </c>
      <c r="C180" s="163" t="s">
        <v>3842</v>
      </c>
      <c r="D180" t="s">
        <v>4159</v>
      </c>
      <c r="E180" s="250" t="s">
        <v>3587</v>
      </c>
      <c r="F180" s="250"/>
      <c r="G180" s="191" t="e">
        <v>#N/A</v>
      </c>
      <c r="H180" s="159" t="s">
        <v>4158</v>
      </c>
      <c r="J180" s="159" t="s">
        <v>3783</v>
      </c>
      <c r="M180" s="159" t="e">
        <v>#N/A</v>
      </c>
    </row>
    <row r="181" spans="1:13" s="242" customFormat="1" ht="15.75" customHeight="1" x14ac:dyDescent="0.25">
      <c r="A181" s="239"/>
      <c r="B181" s="276">
        <v>43885</v>
      </c>
      <c r="C181" s="274"/>
      <c r="D181" s="274" t="s">
        <v>4160</v>
      </c>
      <c r="E181" s="249">
        <v>43895</v>
      </c>
      <c r="F181" s="274" t="s">
        <v>4161</v>
      </c>
      <c r="G181" s="274" t="s">
        <v>4162</v>
      </c>
      <c r="H181" s="274" t="s">
        <v>4163</v>
      </c>
      <c r="I181" s="274" t="s">
        <v>4090</v>
      </c>
      <c r="J181" s="242" t="s">
        <v>3868</v>
      </c>
      <c r="K181" s="242" t="s">
        <v>3626</v>
      </c>
      <c r="L181" s="242" t="s">
        <v>3641</v>
      </c>
      <c r="M181" s="242" t="s">
        <v>3858</v>
      </c>
    </row>
    <row r="182" spans="1:13" s="242" customFormat="1" ht="15.75" customHeight="1" x14ac:dyDescent="0.25">
      <c r="A182" s="239"/>
      <c r="B182" s="276">
        <v>43885</v>
      </c>
      <c r="C182" s="241"/>
      <c r="D182" s="242" t="s">
        <v>4160</v>
      </c>
      <c r="E182" s="249">
        <v>43895</v>
      </c>
      <c r="F182" s="274" t="s">
        <v>4161</v>
      </c>
      <c r="G182" s="274" t="s">
        <v>3973</v>
      </c>
      <c r="H182" s="274" t="s">
        <v>3955</v>
      </c>
      <c r="I182" s="277">
        <v>1</v>
      </c>
      <c r="J182" s="242" t="s">
        <v>3868</v>
      </c>
      <c r="K182" s="242" t="s">
        <v>3626</v>
      </c>
      <c r="L182" s="242" t="s">
        <v>3641</v>
      </c>
      <c r="M182" s="242" t="s">
        <v>3858</v>
      </c>
    </row>
    <row r="183" spans="1:13" ht="15.75" customHeight="1" x14ac:dyDescent="0.2">
      <c r="B183" s="161">
        <v>43886</v>
      </c>
      <c r="C183" s="163" t="s">
        <v>3733</v>
      </c>
      <c r="D183" s="159" t="s">
        <v>4164</v>
      </c>
      <c r="E183" s="250" t="s">
        <v>3587</v>
      </c>
      <c r="F183" s="250"/>
      <c r="G183" s="191" t="s">
        <v>3735</v>
      </c>
      <c r="H183" s="159" t="s">
        <v>3736</v>
      </c>
      <c r="I183" s="160">
        <v>1</v>
      </c>
      <c r="J183" s="159" t="s">
        <v>4153</v>
      </c>
      <c r="K183" s="159" t="s">
        <v>3791</v>
      </c>
      <c r="L183" s="159" t="s">
        <v>3803</v>
      </c>
      <c r="M183" s="159" t="s">
        <v>3593</v>
      </c>
    </row>
    <row r="184" spans="1:13" s="242" customFormat="1" ht="15.75" customHeight="1" x14ac:dyDescent="0.2">
      <c r="A184" s="239"/>
      <c r="B184" s="240">
        <v>43886</v>
      </c>
      <c r="C184" s="241"/>
      <c r="D184" s="242" t="s">
        <v>4042</v>
      </c>
      <c r="E184" s="249"/>
      <c r="F184" s="239" t="s">
        <v>4165</v>
      </c>
      <c r="G184" s="243" t="s">
        <v>4166</v>
      </c>
      <c r="H184" s="242" t="s">
        <v>4042</v>
      </c>
      <c r="I184" s="239">
        <v>8</v>
      </c>
      <c r="J184" s="242" t="s">
        <v>4150</v>
      </c>
      <c r="K184" s="242" t="s">
        <v>3783</v>
      </c>
      <c r="L184" s="242" t="s">
        <v>3684</v>
      </c>
      <c r="M184" s="242" t="s">
        <v>3858</v>
      </c>
    </row>
    <row r="185" spans="1:13" ht="15.75" customHeight="1" x14ac:dyDescent="0.2">
      <c r="B185" s="161">
        <v>43888</v>
      </c>
      <c r="C185" s="163" t="s">
        <v>4167</v>
      </c>
      <c r="G185" s="191" t="s">
        <v>3760</v>
      </c>
      <c r="H185" s="159" t="s">
        <v>4168</v>
      </c>
      <c r="I185" s="160">
        <v>4</v>
      </c>
      <c r="J185" s="159" t="s">
        <v>4169</v>
      </c>
      <c r="L185" s="159" t="s">
        <v>3789</v>
      </c>
      <c r="M185" s="159" t="s">
        <v>3593</v>
      </c>
    </row>
    <row r="186" spans="1:13" ht="15.75" customHeight="1" x14ac:dyDescent="0.25">
      <c r="B186" s="161">
        <v>43888</v>
      </c>
      <c r="C186" s="163" t="s">
        <v>4151</v>
      </c>
      <c r="D186" s="159" t="s">
        <v>4170</v>
      </c>
      <c r="E186" s="250" t="s">
        <v>3587</v>
      </c>
      <c r="G186" s="268" t="s">
        <v>3810</v>
      </c>
      <c r="H186" s="159" t="s">
        <v>4138</v>
      </c>
      <c r="I186" s="160">
        <v>2</v>
      </c>
      <c r="J186" s="159" t="s">
        <v>4096</v>
      </c>
      <c r="K186" s="159" t="s">
        <v>3791</v>
      </c>
      <c r="L186" s="159" t="s">
        <v>3592</v>
      </c>
      <c r="M186" s="159" t="s">
        <v>3593</v>
      </c>
    </row>
    <row r="187" spans="1:13" ht="15.75" customHeight="1" x14ac:dyDescent="0.2">
      <c r="B187" s="161">
        <v>43888</v>
      </c>
      <c r="C187" s="163" t="s">
        <v>3818</v>
      </c>
      <c r="D187" s="159" t="s">
        <v>4106</v>
      </c>
      <c r="E187" s="250" t="s">
        <v>3587</v>
      </c>
      <c r="G187" s="235" t="s">
        <v>3819</v>
      </c>
      <c r="H187" s="203" t="s">
        <v>3820</v>
      </c>
      <c r="I187" s="160">
        <v>1</v>
      </c>
      <c r="J187" s="159" t="s">
        <v>3625</v>
      </c>
      <c r="K187" s="159" t="s">
        <v>3582</v>
      </c>
      <c r="L187" s="159" t="s">
        <v>3618</v>
      </c>
      <c r="M187" s="159" t="s">
        <v>3584</v>
      </c>
    </row>
    <row r="188" spans="1:13" s="203" customFormat="1" ht="15.75" customHeight="1" x14ac:dyDescent="0.2">
      <c r="A188" s="233"/>
      <c r="B188" s="234">
        <v>43888</v>
      </c>
      <c r="C188" s="275" t="s">
        <v>4171</v>
      </c>
      <c r="D188" s="203" t="s">
        <v>4172</v>
      </c>
      <c r="E188" s="271" t="s">
        <v>3587</v>
      </c>
      <c r="F188" s="233"/>
      <c r="G188" s="235" t="s">
        <v>4173</v>
      </c>
      <c r="H188" s="203" t="s">
        <v>4174</v>
      </c>
      <c r="I188" s="233">
        <v>1</v>
      </c>
      <c r="J188" s="203" t="s">
        <v>4051</v>
      </c>
      <c r="K188" s="203" t="s">
        <v>4052</v>
      </c>
      <c r="L188" s="203" t="s">
        <v>3684</v>
      </c>
      <c r="M188" s="203" t="s">
        <v>3858</v>
      </c>
    </row>
    <row r="189" spans="1:13" s="242" customFormat="1" ht="15.75" customHeight="1" x14ac:dyDescent="0.2">
      <c r="A189" s="239"/>
      <c r="B189" s="240">
        <v>43888</v>
      </c>
      <c r="C189" s="241"/>
      <c r="D189" s="242" t="s">
        <v>4175</v>
      </c>
      <c r="E189" s="249" t="s">
        <v>3587</v>
      </c>
      <c r="F189" s="239" t="s">
        <v>4176</v>
      </c>
      <c r="G189" s="243" t="s">
        <v>4177</v>
      </c>
      <c r="H189" s="242" t="s">
        <v>4178</v>
      </c>
      <c r="I189" s="239">
        <v>2</v>
      </c>
      <c r="J189" s="242" t="s">
        <v>4179</v>
      </c>
      <c r="K189" s="242" t="s">
        <v>3783</v>
      </c>
      <c r="L189" s="242" t="s">
        <v>3618</v>
      </c>
      <c r="M189" s="242" t="s">
        <v>3858</v>
      </c>
    </row>
    <row r="190" spans="1:13" s="242" customFormat="1" ht="15.75" customHeight="1" x14ac:dyDescent="0.25">
      <c r="A190" s="239"/>
      <c r="B190" s="240">
        <v>43889</v>
      </c>
      <c r="C190" s="241"/>
      <c r="D190" s="242" t="s">
        <v>4180</v>
      </c>
      <c r="E190" s="249">
        <v>43895</v>
      </c>
      <c r="F190" s="274" t="s">
        <v>4181</v>
      </c>
      <c r="G190" s="274" t="s">
        <v>4182</v>
      </c>
      <c r="H190" s="274" t="s">
        <v>4183</v>
      </c>
      <c r="I190" s="239">
        <v>1</v>
      </c>
      <c r="J190" s="242" t="s">
        <v>4184</v>
      </c>
      <c r="K190" s="242" t="s">
        <v>3626</v>
      </c>
      <c r="L190" s="242" t="s">
        <v>3789</v>
      </c>
      <c r="M190" s="242" t="s">
        <v>3858</v>
      </c>
    </row>
    <row r="191" spans="1:13" ht="15.75" customHeight="1" x14ac:dyDescent="0.2">
      <c r="B191" s="161">
        <v>43890</v>
      </c>
      <c r="C191" s="163" t="s">
        <v>4185</v>
      </c>
      <c r="D191" s="159" t="s">
        <v>4186</v>
      </c>
      <c r="E191" s="250" t="s">
        <v>3587</v>
      </c>
      <c r="G191" s="191" t="s">
        <v>4187</v>
      </c>
      <c r="H191" s="159" t="s">
        <v>4188</v>
      </c>
      <c r="I191" s="160">
        <v>1</v>
      </c>
      <c r="J191" s="159" t="s">
        <v>4091</v>
      </c>
      <c r="K191" s="159" t="s">
        <v>3626</v>
      </c>
      <c r="L191" s="159" t="s">
        <v>3592</v>
      </c>
      <c r="M191" s="159" t="s">
        <v>3593</v>
      </c>
    </row>
    <row r="192" spans="1:13" ht="15.75" customHeight="1" x14ac:dyDescent="0.2">
      <c r="B192" s="161">
        <v>43890</v>
      </c>
      <c r="C192" s="163" t="s">
        <v>4189</v>
      </c>
      <c r="D192" s="159" t="s">
        <v>4190</v>
      </c>
      <c r="E192" s="250">
        <v>43895</v>
      </c>
      <c r="G192" s="191" t="s">
        <v>4191</v>
      </c>
      <c r="H192" s="159" t="s">
        <v>4192</v>
      </c>
      <c r="I192" s="160">
        <v>2</v>
      </c>
      <c r="J192" s="159" t="s">
        <v>4091</v>
      </c>
      <c r="K192" s="159" t="s">
        <v>3626</v>
      </c>
      <c r="L192" s="159" t="s">
        <v>3592</v>
      </c>
      <c r="M192" s="159" t="s">
        <v>3593</v>
      </c>
    </row>
    <row r="193" spans="1:13" s="242" customFormat="1" ht="15.75" customHeight="1" x14ac:dyDescent="0.25">
      <c r="A193" s="239"/>
      <c r="B193" s="240">
        <v>43890</v>
      </c>
      <c r="C193" s="241"/>
      <c r="D193" s="242" t="s">
        <v>4193</v>
      </c>
      <c r="E193" s="249">
        <v>43895</v>
      </c>
      <c r="F193" s="274" t="s">
        <v>3971</v>
      </c>
      <c r="G193" s="274" t="s">
        <v>4162</v>
      </c>
      <c r="H193" s="274" t="s">
        <v>4194</v>
      </c>
      <c r="I193" s="239" t="s">
        <v>4090</v>
      </c>
      <c r="J193" s="242" t="s">
        <v>3857</v>
      </c>
      <c r="K193" s="242" t="s">
        <v>3783</v>
      </c>
      <c r="L193" s="242" t="s">
        <v>3618</v>
      </c>
      <c r="M193" s="242" t="s">
        <v>3858</v>
      </c>
    </row>
    <row r="194" spans="1:13" s="242" customFormat="1" ht="15.75" customHeight="1" x14ac:dyDescent="0.25">
      <c r="A194" s="239"/>
      <c r="B194" s="240">
        <v>43890</v>
      </c>
      <c r="C194" s="241"/>
      <c r="D194" s="242" t="s">
        <v>4193</v>
      </c>
      <c r="E194" s="249">
        <v>43895</v>
      </c>
      <c r="F194" s="274" t="s">
        <v>3971</v>
      </c>
      <c r="G194" s="274" t="s">
        <v>3973</v>
      </c>
      <c r="H194" s="274" t="s">
        <v>4195</v>
      </c>
      <c r="I194" s="239">
        <v>1</v>
      </c>
      <c r="J194" s="242" t="s">
        <v>3857</v>
      </c>
      <c r="K194" s="242" t="s">
        <v>3783</v>
      </c>
      <c r="L194" s="242" t="s">
        <v>3618</v>
      </c>
      <c r="M194" s="242" t="s">
        <v>3858</v>
      </c>
    </row>
    <row r="195" spans="1:13" s="242" customFormat="1" ht="15.75" customHeight="1" x14ac:dyDescent="0.2">
      <c r="A195" s="239"/>
      <c r="B195" s="240">
        <v>43890</v>
      </c>
      <c r="C195" s="241"/>
      <c r="D195" s="242" t="s">
        <v>4196</v>
      </c>
      <c r="E195" s="239"/>
      <c r="F195" s="239" t="s">
        <v>4197</v>
      </c>
      <c r="G195" s="243" t="e">
        <v>#N/A</v>
      </c>
      <c r="H195" s="242" t="s">
        <v>4198</v>
      </c>
      <c r="I195" s="239">
        <v>1</v>
      </c>
      <c r="J195" s="242" t="s">
        <v>3648</v>
      </c>
      <c r="K195" s="242" t="s">
        <v>3961</v>
      </c>
      <c r="L195" s="242" t="s">
        <v>3583</v>
      </c>
      <c r="M195" s="242" t="s">
        <v>3858</v>
      </c>
    </row>
    <row r="196" spans="1:13" s="285" customFormat="1" ht="15.75" customHeight="1" x14ac:dyDescent="0.25">
      <c r="A196" s="280"/>
      <c r="B196" s="281">
        <v>43882</v>
      </c>
      <c r="C196" s="282" t="s">
        <v>3842</v>
      </c>
      <c r="D196" s="279" t="s">
        <v>4199</v>
      </c>
      <c r="E196" s="283" t="s">
        <v>3587</v>
      </c>
      <c r="F196" s="280"/>
      <c r="G196" s="284"/>
      <c r="H196" s="285" t="s">
        <v>3842</v>
      </c>
      <c r="I196" s="280"/>
      <c r="J196" s="285" t="s">
        <v>3842</v>
      </c>
      <c r="K196" s="285" t="s">
        <v>3783</v>
      </c>
      <c r="M196" s="285" t="s">
        <v>3842</v>
      </c>
    </row>
    <row r="197" spans="1:13" s="285" customFormat="1" ht="15.75" customHeight="1" x14ac:dyDescent="0.25">
      <c r="A197" s="280"/>
      <c r="B197" s="281">
        <v>43883</v>
      </c>
      <c r="C197" s="282" t="s">
        <v>3842</v>
      </c>
      <c r="D197" s="279" t="s">
        <v>4200</v>
      </c>
      <c r="E197" s="283" t="s">
        <v>3587</v>
      </c>
      <c r="F197" s="280"/>
      <c r="G197" s="284"/>
      <c r="H197" s="285" t="s">
        <v>3842</v>
      </c>
      <c r="I197" s="280"/>
      <c r="J197" s="285" t="s">
        <v>3842</v>
      </c>
      <c r="K197" s="285" t="s">
        <v>3783</v>
      </c>
      <c r="M197" s="285" t="s">
        <v>3842</v>
      </c>
    </row>
    <row r="198" spans="1:13" s="285" customFormat="1" ht="15.75" customHeight="1" x14ac:dyDescent="0.25">
      <c r="A198" s="280"/>
      <c r="B198" s="281">
        <v>43884</v>
      </c>
      <c r="C198" s="282" t="s">
        <v>3842</v>
      </c>
      <c r="D198" s="279" t="s">
        <v>4201</v>
      </c>
      <c r="E198" s="283">
        <v>43895</v>
      </c>
      <c r="F198" s="280"/>
      <c r="G198" s="284"/>
      <c r="H198" s="285" t="s">
        <v>3842</v>
      </c>
      <c r="I198" s="280"/>
      <c r="J198" s="285" t="s">
        <v>3842</v>
      </c>
      <c r="K198" s="285" t="s">
        <v>3783</v>
      </c>
      <c r="M198" s="285" t="s">
        <v>3842</v>
      </c>
    </row>
    <row r="199" spans="1:13" s="285" customFormat="1" ht="15.75" customHeight="1" x14ac:dyDescent="0.2">
      <c r="A199" s="280"/>
      <c r="B199" s="281">
        <v>43885</v>
      </c>
      <c r="C199" s="282" t="s">
        <v>3842</v>
      </c>
      <c r="D199" s="285" t="s">
        <v>4202</v>
      </c>
      <c r="E199" s="283">
        <v>43895</v>
      </c>
      <c r="F199" s="280"/>
      <c r="G199" s="284"/>
      <c r="H199" s="285" t="s">
        <v>3842</v>
      </c>
      <c r="I199" s="280"/>
      <c r="J199" s="285" t="s">
        <v>3842</v>
      </c>
      <c r="K199" s="285" t="s">
        <v>3783</v>
      </c>
      <c r="M199" s="285" t="s">
        <v>3842</v>
      </c>
    </row>
    <row r="200" spans="1:13" s="285" customFormat="1" ht="15.75" customHeight="1" x14ac:dyDescent="0.2">
      <c r="A200" s="280"/>
      <c r="B200" s="281">
        <v>43886</v>
      </c>
      <c r="C200" s="282" t="s">
        <v>3842</v>
      </c>
      <c r="D200" s="285" t="s">
        <v>4203</v>
      </c>
      <c r="E200" s="283" t="s">
        <v>3587</v>
      </c>
      <c r="F200" s="280"/>
      <c r="G200" s="284"/>
      <c r="H200" s="285" t="s">
        <v>3842</v>
      </c>
      <c r="I200" s="280"/>
      <c r="J200" s="285" t="s">
        <v>3842</v>
      </c>
      <c r="K200" s="285" t="s">
        <v>3783</v>
      </c>
      <c r="M200" s="285" t="s">
        <v>3842</v>
      </c>
    </row>
    <row r="201" spans="1:13" s="285" customFormat="1" ht="15.75" customHeight="1" x14ac:dyDescent="0.2">
      <c r="A201" s="280"/>
      <c r="B201" s="281">
        <v>43887</v>
      </c>
      <c r="C201" s="282" t="s">
        <v>3842</v>
      </c>
      <c r="D201" s="285" t="s">
        <v>4204</v>
      </c>
      <c r="E201" s="283" t="s">
        <v>3587</v>
      </c>
      <c r="F201" s="280"/>
      <c r="G201" s="284"/>
      <c r="H201" s="285" t="s">
        <v>3842</v>
      </c>
      <c r="I201" s="280"/>
      <c r="J201" s="285" t="s">
        <v>3842</v>
      </c>
      <c r="K201" s="285" t="s">
        <v>3783</v>
      </c>
      <c r="M201" s="285" t="s">
        <v>3842</v>
      </c>
    </row>
    <row r="202" spans="1:13" s="285" customFormat="1" ht="15.75" customHeight="1" x14ac:dyDescent="0.2">
      <c r="A202" s="280"/>
      <c r="B202" s="281">
        <v>43888</v>
      </c>
      <c r="C202" s="282" t="s">
        <v>3842</v>
      </c>
      <c r="D202" s="285" t="s">
        <v>4205</v>
      </c>
      <c r="E202" s="283" t="s">
        <v>3587</v>
      </c>
      <c r="F202" s="280"/>
      <c r="G202" s="284"/>
      <c r="H202" s="285" t="s">
        <v>3842</v>
      </c>
      <c r="I202" s="280"/>
      <c r="J202" s="285" t="s">
        <v>3842</v>
      </c>
      <c r="K202" s="285" t="s">
        <v>3783</v>
      </c>
      <c r="M202" s="285" t="s">
        <v>3842</v>
      </c>
    </row>
    <row r="203" spans="1:13" s="285" customFormat="1" ht="15.75" customHeight="1" x14ac:dyDescent="0.2">
      <c r="A203" s="280"/>
      <c r="B203" s="281">
        <v>43889</v>
      </c>
      <c r="C203" s="282" t="s">
        <v>3842</v>
      </c>
      <c r="D203" s="285" t="s">
        <v>4206</v>
      </c>
      <c r="E203" s="283" t="s">
        <v>3587</v>
      </c>
      <c r="F203" s="280"/>
      <c r="G203" s="284"/>
      <c r="H203" s="285" t="s">
        <v>3842</v>
      </c>
      <c r="I203" s="280"/>
      <c r="J203" s="285" t="s">
        <v>3842</v>
      </c>
      <c r="K203" s="285" t="s">
        <v>3783</v>
      </c>
      <c r="M203" s="285" t="s">
        <v>3842</v>
      </c>
    </row>
    <row r="204" spans="1:13" s="285" customFormat="1" ht="15.75" customHeight="1" x14ac:dyDescent="0.2">
      <c r="A204" s="280"/>
      <c r="B204" s="281">
        <v>43890</v>
      </c>
      <c r="C204" s="282" t="s">
        <v>3842</v>
      </c>
      <c r="D204" s="285" t="s">
        <v>4207</v>
      </c>
      <c r="E204" s="283" t="s">
        <v>3587</v>
      </c>
      <c r="F204" s="280"/>
      <c r="H204" s="285" t="s">
        <v>3842</v>
      </c>
      <c r="I204" s="280"/>
      <c r="J204" s="285" t="s">
        <v>3842</v>
      </c>
      <c r="K204" s="285" t="s">
        <v>3783</v>
      </c>
      <c r="M204" s="285" t="s">
        <v>3842</v>
      </c>
    </row>
    <row r="205" spans="1:13" ht="15.75" customHeight="1" x14ac:dyDescent="0.2">
      <c r="B205" s="161">
        <v>43890</v>
      </c>
      <c r="C205" s="282" t="s">
        <v>3842</v>
      </c>
      <c r="D205" s="286" t="s">
        <v>4208</v>
      </c>
      <c r="E205" s="283">
        <v>43895</v>
      </c>
      <c r="F205" s="280"/>
      <c r="G205" s="285"/>
      <c r="H205" s="285" t="s">
        <v>3842</v>
      </c>
      <c r="I205" s="280"/>
      <c r="J205" s="285" t="s">
        <v>3842</v>
      </c>
      <c r="K205" s="285" t="s">
        <v>3616</v>
      </c>
      <c r="L205" s="285"/>
      <c r="M205" s="285" t="s">
        <v>3842</v>
      </c>
    </row>
    <row r="206" spans="1:13" ht="15.75" customHeight="1" x14ac:dyDescent="0.2">
      <c r="B206" s="161">
        <v>43892</v>
      </c>
      <c r="C206" s="163" t="s">
        <v>4209</v>
      </c>
      <c r="D206" s="159" t="s">
        <v>4210</v>
      </c>
      <c r="E206" s="271" t="s">
        <v>3587</v>
      </c>
      <c r="G206" s="191" t="s">
        <v>4211</v>
      </c>
      <c r="H206" s="159" t="s">
        <v>4212</v>
      </c>
      <c r="I206" s="160">
        <v>1</v>
      </c>
      <c r="J206" s="159" t="s">
        <v>3782</v>
      </c>
      <c r="K206" s="159" t="s">
        <v>3783</v>
      </c>
      <c r="L206" s="159" t="s">
        <v>4213</v>
      </c>
      <c r="M206" s="159" t="s">
        <v>3593</v>
      </c>
    </row>
    <row r="207" spans="1:13" ht="15.75" customHeight="1" x14ac:dyDescent="0.25">
      <c r="B207" s="161">
        <v>43892</v>
      </c>
      <c r="D207" s="159" t="s">
        <v>4214</v>
      </c>
      <c r="E207" s="271">
        <v>43920</v>
      </c>
      <c r="F207" s="160" t="s">
        <v>4215</v>
      </c>
      <c r="G207" t="s">
        <v>4216</v>
      </c>
      <c r="H207" s="159" t="s">
        <v>4217</v>
      </c>
      <c r="I207" s="160">
        <v>1</v>
      </c>
      <c r="J207" s="159" t="s">
        <v>3782</v>
      </c>
      <c r="K207" s="159" t="s">
        <v>3783</v>
      </c>
      <c r="L207" s="159" t="s">
        <v>4213</v>
      </c>
    </row>
    <row r="208" spans="1:13" s="242" customFormat="1" ht="15.75" customHeight="1" x14ac:dyDescent="0.2">
      <c r="A208" s="239"/>
      <c r="B208" s="240">
        <v>43892</v>
      </c>
      <c r="C208" s="241"/>
      <c r="D208" s="242" t="s">
        <v>4218</v>
      </c>
      <c r="E208" s="239" t="s">
        <v>4219</v>
      </c>
      <c r="F208" s="239" t="s">
        <v>4220</v>
      </c>
      <c r="G208" s="243" t="s">
        <v>4221</v>
      </c>
      <c r="H208" s="242" t="s">
        <v>4222</v>
      </c>
      <c r="I208" s="239">
        <v>1</v>
      </c>
      <c r="J208" s="242" t="s">
        <v>4223</v>
      </c>
      <c r="K208" s="242" t="s">
        <v>3616</v>
      </c>
      <c r="L208" s="242" t="s">
        <v>4224</v>
      </c>
      <c r="M208" s="242" t="s">
        <v>3858</v>
      </c>
    </row>
    <row r="209" spans="1:13" s="242" customFormat="1" ht="15.75" customHeight="1" x14ac:dyDescent="0.2">
      <c r="A209" s="239"/>
      <c r="B209" s="240">
        <v>43892</v>
      </c>
      <c r="C209" s="241"/>
      <c r="E209" s="232"/>
      <c r="F209" s="232" t="s">
        <v>4225</v>
      </c>
      <c r="G209" s="231"/>
      <c r="H209" s="243" t="s">
        <v>4226</v>
      </c>
      <c r="I209" s="239">
        <v>1</v>
      </c>
      <c r="J209" s="242" t="s">
        <v>4223</v>
      </c>
      <c r="K209" s="242" t="s">
        <v>3616</v>
      </c>
      <c r="L209" s="242" t="s">
        <v>4224</v>
      </c>
      <c r="M209" s="242" t="s">
        <v>3858</v>
      </c>
    </row>
    <row r="210" spans="1:13" s="242" customFormat="1" ht="15.75" customHeight="1" x14ac:dyDescent="0.2">
      <c r="A210" s="239"/>
      <c r="B210" s="240">
        <v>43892</v>
      </c>
      <c r="C210" s="241"/>
      <c r="D210" s="242" t="s">
        <v>4218</v>
      </c>
      <c r="E210" s="239" t="s">
        <v>4219</v>
      </c>
      <c r="F210" s="239" t="s">
        <v>4227</v>
      </c>
      <c r="G210" s="243" t="s">
        <v>4228</v>
      </c>
      <c r="H210" s="242" t="s">
        <v>4229</v>
      </c>
      <c r="I210" s="239">
        <v>1</v>
      </c>
      <c r="J210" s="242" t="s">
        <v>4223</v>
      </c>
      <c r="K210" s="242" t="s">
        <v>3616</v>
      </c>
      <c r="L210" s="242" t="s">
        <v>4224</v>
      </c>
      <c r="M210" s="242" t="s">
        <v>3858</v>
      </c>
    </row>
    <row r="211" spans="1:13" s="242" customFormat="1" ht="15.75" customHeight="1" x14ac:dyDescent="0.2">
      <c r="A211" s="239"/>
      <c r="B211" s="240">
        <v>43892</v>
      </c>
      <c r="C211" s="241"/>
      <c r="E211" s="239"/>
      <c r="F211" s="239"/>
      <c r="G211" s="243"/>
      <c r="H211" s="242" t="s">
        <v>4230</v>
      </c>
      <c r="I211" s="239" t="s">
        <v>4231</v>
      </c>
      <c r="L211" s="242" t="s">
        <v>3592</v>
      </c>
      <c r="M211" s="242" t="s">
        <v>3858</v>
      </c>
    </row>
    <row r="212" spans="1:13" s="242" customFormat="1" ht="15.75" customHeight="1" x14ac:dyDescent="0.25">
      <c r="A212" s="239"/>
      <c r="B212" s="240">
        <v>43892</v>
      </c>
      <c r="C212" s="241"/>
      <c r="D212" s="242" t="s">
        <v>4232</v>
      </c>
      <c r="E212" s="232" t="s">
        <v>4219</v>
      </c>
      <c r="F212" s="232"/>
      <c r="G212" s="229" t="s">
        <v>4233</v>
      </c>
      <c r="H212" s="274" t="s">
        <v>4234</v>
      </c>
      <c r="I212" s="239" t="s">
        <v>4235</v>
      </c>
      <c r="J212" s="242" t="s">
        <v>3582</v>
      </c>
      <c r="K212" s="242" t="s">
        <v>3582</v>
      </c>
      <c r="L212" s="242" t="s">
        <v>3618</v>
      </c>
      <c r="M212" s="242" t="s">
        <v>3858</v>
      </c>
    </row>
    <row r="213" spans="1:13" ht="15.75" customHeight="1" x14ac:dyDescent="0.25">
      <c r="B213" s="161">
        <v>43893</v>
      </c>
      <c r="C213" s="162" t="s">
        <v>4236</v>
      </c>
      <c r="D213" s="235" t="s">
        <v>4237</v>
      </c>
      <c r="E213" s="287" t="s">
        <v>3587</v>
      </c>
      <c r="F213" t="s">
        <v>4238</v>
      </c>
      <c r="G213" t="s">
        <v>4239</v>
      </c>
      <c r="H213" s="203" t="s">
        <v>4240</v>
      </c>
      <c r="I213" s="160">
        <v>1</v>
      </c>
      <c r="J213" s="159" t="s">
        <v>3783</v>
      </c>
      <c r="K213" s="159" t="s">
        <v>3783</v>
      </c>
      <c r="L213" s="159" t="s">
        <v>3618</v>
      </c>
      <c r="M213" s="159" t="s">
        <v>3593</v>
      </c>
    </row>
    <row r="214" spans="1:13" ht="15.75" customHeight="1" x14ac:dyDescent="0.2">
      <c r="B214" s="161">
        <v>43893</v>
      </c>
      <c r="G214" s="191"/>
      <c r="H214" s="159" t="s">
        <v>4241</v>
      </c>
      <c r="I214" s="160">
        <v>2</v>
      </c>
      <c r="J214" s="159" t="s">
        <v>3648</v>
      </c>
      <c r="K214" s="159" t="s">
        <v>4052</v>
      </c>
      <c r="L214" s="159" t="s">
        <v>3684</v>
      </c>
      <c r="M214" s="159" t="e">
        <v>#N/A</v>
      </c>
    </row>
    <row r="215" spans="1:13" s="242" customFormat="1" ht="15.75" customHeight="1" x14ac:dyDescent="0.2">
      <c r="A215" s="239"/>
      <c r="B215" s="240">
        <v>43894</v>
      </c>
      <c r="C215" s="241"/>
      <c r="D215" s="242" t="s">
        <v>4242</v>
      </c>
      <c r="E215" s="232" t="s">
        <v>4219</v>
      </c>
      <c r="F215" s="232"/>
      <c r="G215" s="229" t="s">
        <v>4243</v>
      </c>
      <c r="H215" s="242" t="s">
        <v>4244</v>
      </c>
      <c r="I215" s="239">
        <v>1</v>
      </c>
      <c r="J215" s="242" t="s">
        <v>4245</v>
      </c>
      <c r="K215" s="242" t="s">
        <v>3591</v>
      </c>
      <c r="L215" s="242" t="s">
        <v>3792</v>
      </c>
      <c r="M215" s="242" t="s">
        <v>3858</v>
      </c>
    </row>
    <row r="216" spans="1:13" s="242" customFormat="1" ht="15.75" customHeight="1" x14ac:dyDescent="0.2">
      <c r="A216" s="239"/>
      <c r="B216" s="240">
        <v>43895</v>
      </c>
      <c r="C216" s="241"/>
      <c r="D216" s="242" t="s">
        <v>4246</v>
      </c>
      <c r="E216" s="249">
        <v>43899</v>
      </c>
      <c r="F216" s="239" t="s">
        <v>4247</v>
      </c>
      <c r="G216" s="243" t="s">
        <v>4248</v>
      </c>
      <c r="H216" s="242" t="s">
        <v>4249</v>
      </c>
      <c r="I216" s="239">
        <v>1</v>
      </c>
      <c r="J216" s="242" t="s">
        <v>3590</v>
      </c>
      <c r="K216" s="242" t="s">
        <v>3626</v>
      </c>
      <c r="L216" s="242" t="s">
        <v>3592</v>
      </c>
      <c r="M216" s="242" t="s">
        <v>3858</v>
      </c>
    </row>
    <row r="217" spans="1:13" s="242" customFormat="1" ht="15.75" customHeight="1" x14ac:dyDescent="0.2">
      <c r="A217" s="239"/>
      <c r="B217" s="240">
        <v>43895</v>
      </c>
      <c r="C217" s="241"/>
      <c r="D217" s="242" t="s">
        <v>4246</v>
      </c>
      <c r="E217" s="249">
        <v>43899</v>
      </c>
      <c r="F217" s="239" t="s">
        <v>4250</v>
      </c>
      <c r="G217" s="243" t="s">
        <v>4248</v>
      </c>
      <c r="H217" s="242" t="s">
        <v>4251</v>
      </c>
      <c r="I217" s="239">
        <v>1</v>
      </c>
      <c r="J217" s="242" t="s">
        <v>3590</v>
      </c>
      <c r="K217" s="242" t="s">
        <v>3626</v>
      </c>
      <c r="L217" s="242" t="s">
        <v>3592</v>
      </c>
      <c r="M217" s="242" t="s">
        <v>3858</v>
      </c>
    </row>
    <row r="218" spans="1:13" s="242" customFormat="1" ht="15.75" customHeight="1" x14ac:dyDescent="0.2">
      <c r="A218" s="239"/>
      <c r="B218" s="240">
        <v>43895</v>
      </c>
      <c r="C218" s="241"/>
      <c r="D218" s="242" t="s">
        <v>4246</v>
      </c>
      <c r="E218" s="249">
        <v>43899</v>
      </c>
      <c r="F218" s="239" t="s">
        <v>4252</v>
      </c>
      <c r="G218" s="243" t="s">
        <v>4248</v>
      </c>
      <c r="H218" s="242" t="s">
        <v>4253</v>
      </c>
      <c r="I218" s="239">
        <v>1</v>
      </c>
      <c r="J218" s="242" t="s">
        <v>3590</v>
      </c>
      <c r="K218" s="242" t="s">
        <v>3626</v>
      </c>
      <c r="L218" s="242" t="s">
        <v>3592</v>
      </c>
      <c r="M218" s="242" t="s">
        <v>3858</v>
      </c>
    </row>
    <row r="219" spans="1:13" s="242" customFormat="1" ht="15.75" customHeight="1" x14ac:dyDescent="0.2">
      <c r="A219" s="239"/>
      <c r="B219" s="240">
        <v>43895</v>
      </c>
      <c r="C219" s="241"/>
      <c r="D219" s="242" t="s">
        <v>4246</v>
      </c>
      <c r="E219" s="249">
        <v>43899</v>
      </c>
      <c r="F219" s="239" t="s">
        <v>4254</v>
      </c>
      <c r="G219" s="243" t="s">
        <v>4248</v>
      </c>
      <c r="H219" s="242" t="s">
        <v>4255</v>
      </c>
      <c r="I219" s="239">
        <v>1</v>
      </c>
      <c r="J219" s="242" t="s">
        <v>3590</v>
      </c>
      <c r="K219" s="242" t="s">
        <v>3626</v>
      </c>
      <c r="L219" s="242" t="s">
        <v>3592</v>
      </c>
      <c r="M219" s="242" t="s">
        <v>3858</v>
      </c>
    </row>
    <row r="220" spans="1:13" s="242" customFormat="1" ht="15.75" customHeight="1" x14ac:dyDescent="0.2">
      <c r="A220" s="239"/>
      <c r="B220" s="240">
        <v>43895</v>
      </c>
      <c r="C220" s="241"/>
      <c r="D220" s="242" t="s">
        <v>4246</v>
      </c>
      <c r="E220" s="249">
        <v>43899</v>
      </c>
      <c r="F220" s="239" t="s">
        <v>4256</v>
      </c>
      <c r="G220" s="243" t="s">
        <v>4257</v>
      </c>
      <c r="H220" s="242" t="s">
        <v>4258</v>
      </c>
      <c r="I220" s="239">
        <v>1</v>
      </c>
      <c r="J220" s="242" t="s">
        <v>3590</v>
      </c>
      <c r="K220" s="242" t="s">
        <v>3626</v>
      </c>
      <c r="L220" s="242" t="s">
        <v>3592</v>
      </c>
      <c r="M220" s="242" t="s">
        <v>3858</v>
      </c>
    </row>
    <row r="221" spans="1:13" s="242" customFormat="1" ht="15.75" customHeight="1" x14ac:dyDescent="0.2">
      <c r="A221" s="239"/>
      <c r="B221" s="240">
        <v>43895</v>
      </c>
      <c r="C221" s="241"/>
      <c r="D221" s="242" t="s">
        <v>4246</v>
      </c>
      <c r="E221" s="249">
        <v>43899</v>
      </c>
      <c r="F221" s="239" t="s">
        <v>4259</v>
      </c>
      <c r="G221" s="243" t="s">
        <v>4260</v>
      </c>
      <c r="H221" s="242" t="s">
        <v>4261</v>
      </c>
      <c r="I221" s="239">
        <v>2</v>
      </c>
      <c r="J221" s="242" t="s">
        <v>3590</v>
      </c>
      <c r="K221" s="242" t="s">
        <v>3626</v>
      </c>
      <c r="L221" s="242" t="s">
        <v>3592</v>
      </c>
      <c r="M221" s="242" t="s">
        <v>3858</v>
      </c>
    </row>
    <row r="222" spans="1:13" ht="15.75" customHeight="1" x14ac:dyDescent="0.2">
      <c r="B222" s="161">
        <v>43896</v>
      </c>
      <c r="C222" s="162" t="s">
        <v>4262</v>
      </c>
      <c r="D222" s="191" t="s">
        <v>4263</v>
      </c>
      <c r="E222" s="226">
        <v>43908</v>
      </c>
      <c r="F222" s="158"/>
      <c r="G222" s="191" t="s">
        <v>4264</v>
      </c>
      <c r="H222" s="159" t="s">
        <v>4265</v>
      </c>
      <c r="I222" s="160">
        <v>1</v>
      </c>
      <c r="J222" s="159" t="s">
        <v>4266</v>
      </c>
      <c r="K222" s="159" t="s">
        <v>4267</v>
      </c>
      <c r="L222" s="159" t="s">
        <v>3592</v>
      </c>
      <c r="M222" s="159" t="s">
        <v>3593</v>
      </c>
    </row>
    <row r="223" spans="1:13" ht="15.75" customHeight="1" x14ac:dyDescent="0.2">
      <c r="B223" s="161">
        <v>43896</v>
      </c>
      <c r="C223" s="162" t="s">
        <v>4268</v>
      </c>
      <c r="D223" s="191" t="s">
        <v>4269</v>
      </c>
      <c r="E223" s="226" t="s">
        <v>3587</v>
      </c>
      <c r="F223" s="158"/>
      <c r="G223" s="191" t="s">
        <v>4270</v>
      </c>
      <c r="H223" s="159" t="s">
        <v>4271</v>
      </c>
      <c r="I223" s="160">
        <v>1</v>
      </c>
      <c r="J223" s="159" t="s">
        <v>4272</v>
      </c>
      <c r="K223" s="159" t="s">
        <v>3783</v>
      </c>
      <c r="L223" s="159" t="s">
        <v>3684</v>
      </c>
      <c r="M223" s="159" t="s">
        <v>3593</v>
      </c>
    </row>
    <row r="224" spans="1:13" ht="15.75" customHeight="1" x14ac:dyDescent="0.2">
      <c r="B224" s="161">
        <v>43896</v>
      </c>
      <c r="C224" s="162" t="s">
        <v>4273</v>
      </c>
      <c r="D224" s="191" t="s">
        <v>4269</v>
      </c>
      <c r="E224" s="226" t="s">
        <v>3587</v>
      </c>
      <c r="F224" s="158"/>
      <c r="G224" s="191" t="s">
        <v>4274</v>
      </c>
      <c r="H224" s="159" t="s">
        <v>4275</v>
      </c>
      <c r="I224" s="160">
        <v>1</v>
      </c>
      <c r="J224" s="159" t="s">
        <v>4272</v>
      </c>
      <c r="K224" s="159" t="s">
        <v>3783</v>
      </c>
      <c r="L224" s="159" t="s">
        <v>3684</v>
      </c>
      <c r="M224" s="159" t="s">
        <v>3593</v>
      </c>
    </row>
    <row r="225" spans="1:13" ht="15.75" customHeight="1" x14ac:dyDescent="0.2">
      <c r="B225" s="161">
        <v>43896</v>
      </c>
      <c r="C225" s="163" t="s">
        <v>3872</v>
      </c>
      <c r="D225" s="159" t="s">
        <v>4276</v>
      </c>
      <c r="E225" s="250">
        <v>43908</v>
      </c>
      <c r="G225" s="191" t="s">
        <v>3874</v>
      </c>
      <c r="H225" s="159" t="s">
        <v>3875</v>
      </c>
      <c r="I225" s="160">
        <v>1</v>
      </c>
      <c r="K225" s="159" t="s">
        <v>3791</v>
      </c>
      <c r="L225" s="159" t="s">
        <v>4277</v>
      </c>
      <c r="M225" s="159" t="s">
        <v>3593</v>
      </c>
    </row>
    <row r="226" spans="1:13" s="242" customFormat="1" ht="15.75" customHeight="1" x14ac:dyDescent="0.25">
      <c r="A226" s="239"/>
      <c r="B226" s="240">
        <v>43896</v>
      </c>
      <c r="C226" s="241"/>
      <c r="D226" s="242" t="s">
        <v>4276</v>
      </c>
      <c r="E226" s="249">
        <v>43908</v>
      </c>
      <c r="F226" s="274" t="s">
        <v>3971</v>
      </c>
      <c r="G226" s="274" t="s">
        <v>4162</v>
      </c>
      <c r="H226" s="274" t="s">
        <v>4278</v>
      </c>
      <c r="I226" s="274" t="s">
        <v>4279</v>
      </c>
      <c r="L226" s="274" t="s">
        <v>3592</v>
      </c>
      <c r="M226" s="242" t="s">
        <v>3858</v>
      </c>
    </row>
    <row r="227" spans="1:13" s="242" customFormat="1" ht="15.75" customHeight="1" x14ac:dyDescent="0.25">
      <c r="A227" s="239"/>
      <c r="B227" s="240">
        <v>43896</v>
      </c>
      <c r="C227" s="241"/>
      <c r="D227" s="242" t="s">
        <v>4276</v>
      </c>
      <c r="E227" s="249">
        <v>43908</v>
      </c>
      <c r="F227" s="274" t="s">
        <v>3971</v>
      </c>
      <c r="G227" s="274" t="s">
        <v>3973</v>
      </c>
      <c r="H227" s="274" t="s">
        <v>4280</v>
      </c>
      <c r="I227" s="274">
        <v>2</v>
      </c>
      <c r="L227" s="274" t="s">
        <v>3592</v>
      </c>
      <c r="M227" s="242" t="s">
        <v>3858</v>
      </c>
    </row>
    <row r="228" spans="1:13" s="242" customFormat="1" ht="15.75" customHeight="1" x14ac:dyDescent="0.25">
      <c r="A228" s="239"/>
      <c r="B228" s="240">
        <v>43896</v>
      </c>
      <c r="C228" s="241"/>
      <c r="D228" s="242" t="s">
        <v>4276</v>
      </c>
      <c r="E228" s="249">
        <v>43908</v>
      </c>
      <c r="F228" s="274" t="s">
        <v>3971</v>
      </c>
      <c r="G228" s="274" t="s">
        <v>4162</v>
      </c>
      <c r="H228" s="274" t="s">
        <v>4278</v>
      </c>
      <c r="I228" s="274" t="s">
        <v>4279</v>
      </c>
      <c r="L228" s="274" t="s">
        <v>3757</v>
      </c>
      <c r="M228" s="242" t="s">
        <v>3858</v>
      </c>
    </row>
    <row r="229" spans="1:13" ht="15.75" customHeight="1" x14ac:dyDescent="0.2">
      <c r="B229" s="161">
        <v>43897</v>
      </c>
      <c r="C229" s="163" t="s">
        <v>4281</v>
      </c>
      <c r="D229" s="159" t="s">
        <v>4282</v>
      </c>
      <c r="E229" s="249" t="s">
        <v>3587</v>
      </c>
      <c r="G229" s="191" t="s">
        <v>4283</v>
      </c>
      <c r="H229" s="159" t="s">
        <v>4284</v>
      </c>
      <c r="I229" s="160" t="s">
        <v>4285</v>
      </c>
      <c r="J229" s="159" t="s">
        <v>4286</v>
      </c>
      <c r="K229" s="159" t="s">
        <v>3791</v>
      </c>
      <c r="L229" s="159" t="s">
        <v>3592</v>
      </c>
      <c r="M229" s="159" t="s">
        <v>3593</v>
      </c>
    </row>
    <row r="230" spans="1:13" s="242" customFormat="1" ht="15.75" customHeight="1" x14ac:dyDescent="0.2">
      <c r="A230" s="239"/>
      <c r="B230" s="240">
        <v>43897</v>
      </c>
      <c r="C230" s="241"/>
      <c r="D230" s="242" t="s">
        <v>4287</v>
      </c>
      <c r="E230" s="232" t="s">
        <v>4219</v>
      </c>
      <c r="F230" s="232"/>
      <c r="G230" s="229"/>
      <c r="H230" s="242" t="s">
        <v>4288</v>
      </c>
      <c r="I230" s="239">
        <v>1</v>
      </c>
      <c r="J230" s="242" t="s">
        <v>3868</v>
      </c>
      <c r="K230" s="242" t="s">
        <v>3791</v>
      </c>
      <c r="L230" s="242" t="s">
        <v>3592</v>
      </c>
      <c r="M230" s="242" t="s">
        <v>3858</v>
      </c>
    </row>
    <row r="231" spans="1:13" ht="15.75" customHeight="1" x14ac:dyDescent="0.2">
      <c r="B231" s="161">
        <v>43898</v>
      </c>
      <c r="C231" s="163" t="s">
        <v>4289</v>
      </c>
      <c r="D231" s="159" t="s">
        <v>4290</v>
      </c>
      <c r="E231" s="250" t="s">
        <v>3587</v>
      </c>
      <c r="G231" s="191" t="s">
        <v>4291</v>
      </c>
      <c r="H231" s="159" t="s">
        <v>3996</v>
      </c>
      <c r="I231" s="160">
        <v>1</v>
      </c>
      <c r="J231" s="159" t="s">
        <v>3625</v>
      </c>
      <c r="K231" s="159" t="s">
        <v>3582</v>
      </c>
      <c r="L231" s="159" t="s">
        <v>3792</v>
      </c>
      <c r="M231" s="159" t="s">
        <v>3584</v>
      </c>
    </row>
    <row r="232" spans="1:13" ht="15.75" customHeight="1" x14ac:dyDescent="0.25">
      <c r="B232" s="161">
        <v>43898</v>
      </c>
      <c r="C232" s="160" t="s">
        <v>4292</v>
      </c>
      <c r="D232" s="159" t="s">
        <v>4293</v>
      </c>
      <c r="E232" s="270" t="s">
        <v>3587</v>
      </c>
      <c r="F232"/>
      <c r="G232" t="s">
        <v>4294</v>
      </c>
      <c r="H232" s="159" t="s">
        <v>4295</v>
      </c>
      <c r="I232" s="160">
        <v>1</v>
      </c>
      <c r="J232" s="159" t="s">
        <v>4150</v>
      </c>
      <c r="K232" s="159" t="s">
        <v>3783</v>
      </c>
      <c r="L232" s="159" t="s">
        <v>3684</v>
      </c>
      <c r="M232" s="159" t="s">
        <v>3929</v>
      </c>
    </row>
    <row r="233" spans="1:13" ht="15.75" customHeight="1" x14ac:dyDescent="0.2">
      <c r="B233" s="161">
        <v>43898</v>
      </c>
      <c r="C233" s="163" t="s">
        <v>3727</v>
      </c>
      <c r="D233" s="159" t="s">
        <v>4296</v>
      </c>
      <c r="E233" s="250">
        <v>43908</v>
      </c>
      <c r="G233" s="191" t="s">
        <v>3728</v>
      </c>
      <c r="H233" s="159" t="s">
        <v>3729</v>
      </c>
      <c r="I233" s="160">
        <v>1</v>
      </c>
      <c r="L233" s="159" t="s">
        <v>3583</v>
      </c>
      <c r="M233" s="159" t="s">
        <v>3584</v>
      </c>
    </row>
    <row r="234" spans="1:13" s="242" customFormat="1" ht="15.75" customHeight="1" x14ac:dyDescent="0.25">
      <c r="A234" s="239"/>
      <c r="B234" s="240">
        <v>43898</v>
      </c>
      <c r="C234" s="241"/>
      <c r="D234" s="242" t="s">
        <v>4297</v>
      </c>
      <c r="E234" s="249" t="s">
        <v>3587</v>
      </c>
      <c r="F234" s="239"/>
      <c r="G234" s="274" t="s">
        <v>4298</v>
      </c>
      <c r="H234" s="274" t="s">
        <v>4299</v>
      </c>
      <c r="I234" s="274" t="s">
        <v>4300</v>
      </c>
      <c r="J234" s="242" t="s">
        <v>3616</v>
      </c>
      <c r="K234" s="242" t="s">
        <v>3616</v>
      </c>
      <c r="L234" s="242" t="s">
        <v>3592</v>
      </c>
      <c r="M234" s="242" t="s">
        <v>3858</v>
      </c>
    </row>
    <row r="235" spans="1:13" ht="15.75" customHeight="1" x14ac:dyDescent="0.2">
      <c r="B235" s="161">
        <v>43899</v>
      </c>
      <c r="C235" s="163" t="s">
        <v>4268</v>
      </c>
      <c r="D235" s="159" t="s">
        <v>4301</v>
      </c>
      <c r="E235" s="249" t="s">
        <v>3587</v>
      </c>
      <c r="G235" s="191" t="s">
        <v>4270</v>
      </c>
      <c r="H235" s="159" t="s">
        <v>4271</v>
      </c>
      <c r="I235" s="160">
        <v>1</v>
      </c>
      <c r="J235" s="159" t="s">
        <v>4272</v>
      </c>
      <c r="K235" s="159" t="s">
        <v>3783</v>
      </c>
      <c r="L235" s="159" t="s">
        <v>3684</v>
      </c>
      <c r="M235" s="159" t="s">
        <v>3593</v>
      </c>
    </row>
    <row r="236" spans="1:13" ht="15.75" customHeight="1" x14ac:dyDescent="0.2">
      <c r="B236" s="161">
        <v>43900</v>
      </c>
      <c r="C236" s="163" t="s">
        <v>3611</v>
      </c>
      <c r="D236" s="159" t="s">
        <v>4302</v>
      </c>
      <c r="E236" s="249" t="s">
        <v>3587</v>
      </c>
      <c r="G236" s="191" t="s">
        <v>3613</v>
      </c>
      <c r="H236" s="159" t="s">
        <v>3614</v>
      </c>
      <c r="I236" s="160">
        <v>1</v>
      </c>
      <c r="J236" s="159" t="s">
        <v>3942</v>
      </c>
      <c r="K236" s="159" t="s">
        <v>3791</v>
      </c>
      <c r="L236" s="159" t="s">
        <v>4224</v>
      </c>
      <c r="M236" s="159" t="s">
        <v>3593</v>
      </c>
    </row>
    <row r="237" spans="1:13" ht="15.75" customHeight="1" x14ac:dyDescent="0.2">
      <c r="B237" s="161">
        <v>43900</v>
      </c>
      <c r="C237" s="163" t="s">
        <v>4303</v>
      </c>
      <c r="D237" s="159" t="s">
        <v>4304</v>
      </c>
      <c r="E237" s="250" t="s">
        <v>3587</v>
      </c>
      <c r="G237" s="191" t="s">
        <v>4305</v>
      </c>
      <c r="H237" s="159" t="s">
        <v>4306</v>
      </c>
      <c r="I237" s="160">
        <v>1</v>
      </c>
      <c r="J237" s="159" t="s">
        <v>3688</v>
      </c>
      <c r="K237" s="159" t="s">
        <v>3591</v>
      </c>
      <c r="L237" s="159" t="s">
        <v>3792</v>
      </c>
      <c r="M237" s="159" t="s">
        <v>3593</v>
      </c>
    </row>
    <row r="238" spans="1:13" ht="15.75" customHeight="1" x14ac:dyDescent="0.2">
      <c r="B238" s="161">
        <v>43900</v>
      </c>
      <c r="C238" s="163" t="s">
        <v>3671</v>
      </c>
      <c r="D238" s="159" t="s">
        <v>4307</v>
      </c>
      <c r="E238" s="250">
        <v>43908</v>
      </c>
      <c r="G238" s="191" t="s">
        <v>3672</v>
      </c>
      <c r="H238" s="159" t="s">
        <v>3673</v>
      </c>
      <c r="I238" s="160">
        <v>1</v>
      </c>
      <c r="J238" s="159" t="s">
        <v>4308</v>
      </c>
      <c r="K238" s="159" t="s">
        <v>3626</v>
      </c>
      <c r="L238" s="159" t="s">
        <v>3789</v>
      </c>
      <c r="M238" s="159" t="s">
        <v>3593</v>
      </c>
    </row>
    <row r="239" spans="1:13" ht="15.75" customHeight="1" x14ac:dyDescent="0.2">
      <c r="B239" s="161">
        <v>43900</v>
      </c>
      <c r="C239" s="163" t="s">
        <v>3674</v>
      </c>
      <c r="D239" s="159" t="s">
        <v>4307</v>
      </c>
      <c r="E239" s="250">
        <v>43908</v>
      </c>
      <c r="G239" s="191" t="s">
        <v>3675</v>
      </c>
      <c r="H239" s="159" t="s">
        <v>3676</v>
      </c>
      <c r="I239" s="160">
        <v>1</v>
      </c>
      <c r="J239" s="159" t="s">
        <v>4308</v>
      </c>
      <c r="K239" s="159" t="s">
        <v>3626</v>
      </c>
      <c r="L239" s="159" t="s">
        <v>3789</v>
      </c>
      <c r="M239" s="159" t="s">
        <v>3593</v>
      </c>
    </row>
    <row r="240" spans="1:13" ht="15.75" customHeight="1" x14ac:dyDescent="0.2">
      <c r="B240" s="161">
        <v>43900</v>
      </c>
      <c r="C240" s="163" t="s">
        <v>4309</v>
      </c>
      <c r="D240" s="159" t="s">
        <v>4310</v>
      </c>
      <c r="E240" s="250" t="s">
        <v>3587</v>
      </c>
      <c r="G240" s="191" t="s">
        <v>4311</v>
      </c>
      <c r="H240" s="159" t="s">
        <v>4312</v>
      </c>
      <c r="I240" s="160">
        <v>1</v>
      </c>
      <c r="J240" s="159" t="s">
        <v>3868</v>
      </c>
      <c r="K240" s="159" t="s">
        <v>3791</v>
      </c>
      <c r="L240" s="159" t="s">
        <v>3789</v>
      </c>
      <c r="M240" s="159" t="s">
        <v>3593</v>
      </c>
    </row>
    <row r="241" spans="1:13" s="242" customFormat="1" ht="15.75" customHeight="1" x14ac:dyDescent="0.2">
      <c r="A241" s="239"/>
      <c r="B241" s="240">
        <v>43900</v>
      </c>
      <c r="C241" s="241"/>
      <c r="E241" s="249"/>
      <c r="F241" s="239" t="s">
        <v>4313</v>
      </c>
      <c r="G241" s="243"/>
      <c r="H241" s="242" t="s">
        <v>4288</v>
      </c>
      <c r="I241" s="239">
        <v>1</v>
      </c>
      <c r="L241" s="242" t="s">
        <v>3792</v>
      </c>
      <c r="M241" s="242" t="s">
        <v>3858</v>
      </c>
    </row>
    <row r="242" spans="1:13" ht="15.75" customHeight="1" x14ac:dyDescent="0.25">
      <c r="B242" s="161">
        <v>43901</v>
      </c>
      <c r="C242" s="163" t="s">
        <v>4151</v>
      </c>
      <c r="D242" s="159" t="s">
        <v>4314</v>
      </c>
      <c r="E242" s="250" t="s">
        <v>3587</v>
      </c>
      <c r="G242" s="268" t="s">
        <v>3810</v>
      </c>
      <c r="H242" s="159" t="s">
        <v>4068</v>
      </c>
      <c r="I242" s="160">
        <v>2</v>
      </c>
      <c r="L242" s="159" t="s">
        <v>3940</v>
      </c>
      <c r="M242" s="159" t="s">
        <v>3593</v>
      </c>
    </row>
    <row r="243" spans="1:13" ht="15.75" customHeight="1" x14ac:dyDescent="0.2">
      <c r="B243" s="161">
        <v>43901</v>
      </c>
      <c r="C243" s="163" t="s">
        <v>3671</v>
      </c>
      <c r="D243" s="159" t="s">
        <v>4315</v>
      </c>
      <c r="E243" s="250">
        <v>43908</v>
      </c>
      <c r="G243" s="191" t="s">
        <v>3672</v>
      </c>
      <c r="H243" s="159" t="s">
        <v>3673</v>
      </c>
      <c r="I243" s="160">
        <v>1</v>
      </c>
      <c r="J243" s="159" t="s">
        <v>3590</v>
      </c>
      <c r="K243" s="159" t="s">
        <v>3791</v>
      </c>
      <c r="L243" s="159" t="s">
        <v>3789</v>
      </c>
      <c r="M243" s="159" t="s">
        <v>3593</v>
      </c>
    </row>
    <row r="244" spans="1:13" ht="15.75" customHeight="1" x14ac:dyDescent="0.2">
      <c r="B244" s="161">
        <v>43901</v>
      </c>
      <c r="C244" s="163" t="s">
        <v>3674</v>
      </c>
      <c r="D244" s="159" t="s">
        <v>4315</v>
      </c>
      <c r="E244" s="250">
        <v>43908</v>
      </c>
      <c r="G244" s="191" t="s">
        <v>3675</v>
      </c>
      <c r="H244" s="159" t="s">
        <v>3676</v>
      </c>
      <c r="I244" s="160">
        <v>1</v>
      </c>
      <c r="J244" s="159" t="s">
        <v>3590</v>
      </c>
      <c r="K244" s="159" t="s">
        <v>3791</v>
      </c>
      <c r="L244" s="159" t="s">
        <v>3789</v>
      </c>
      <c r="M244" s="159" t="s">
        <v>3593</v>
      </c>
    </row>
    <row r="245" spans="1:13" s="242" customFormat="1" ht="15.75" customHeight="1" x14ac:dyDescent="0.2">
      <c r="A245" s="239"/>
      <c r="B245" s="240">
        <v>43901</v>
      </c>
      <c r="C245" s="241"/>
      <c r="E245" s="249"/>
      <c r="F245" s="239" t="s">
        <v>4256</v>
      </c>
      <c r="G245" s="243" t="s">
        <v>4257</v>
      </c>
      <c r="H245" s="242" t="s">
        <v>4258</v>
      </c>
      <c r="I245" s="239">
        <v>1</v>
      </c>
      <c r="L245" s="242" t="s">
        <v>3789</v>
      </c>
      <c r="M245" s="242" t="s">
        <v>3858</v>
      </c>
    </row>
    <row r="246" spans="1:13" ht="15.75" customHeight="1" x14ac:dyDescent="0.2">
      <c r="B246" s="161">
        <v>43903</v>
      </c>
      <c r="D246" s="159" t="s">
        <v>4316</v>
      </c>
      <c r="E246" s="250" t="s">
        <v>3587</v>
      </c>
      <c r="F246" s="233">
        <v>2</v>
      </c>
      <c r="G246" s="191" t="s">
        <v>4317</v>
      </c>
      <c r="H246" s="159" t="s">
        <v>4318</v>
      </c>
      <c r="I246" s="160">
        <v>2</v>
      </c>
      <c r="J246" s="159" t="s">
        <v>3647</v>
      </c>
      <c r="K246" s="159" t="s">
        <v>3648</v>
      </c>
      <c r="L246" s="159" t="s">
        <v>3684</v>
      </c>
      <c r="M246" s="159" t="s">
        <v>4319</v>
      </c>
    </row>
    <row r="247" spans="1:13" s="242" customFormat="1" ht="15.75" customHeight="1" x14ac:dyDescent="0.2">
      <c r="A247" s="239"/>
      <c r="B247" s="240">
        <v>43903</v>
      </c>
      <c r="C247" s="241"/>
      <c r="E247" s="239"/>
      <c r="F247" s="239" t="s">
        <v>4320</v>
      </c>
      <c r="G247" s="243" t="s">
        <v>3897</v>
      </c>
      <c r="H247" s="242" t="s">
        <v>4321</v>
      </c>
      <c r="I247" s="239">
        <v>1</v>
      </c>
      <c r="L247" s="242" t="s">
        <v>3940</v>
      </c>
      <c r="M247" s="242" t="s">
        <v>3858</v>
      </c>
    </row>
    <row r="248" spans="1:13" s="285" customFormat="1" ht="15.75" customHeight="1" x14ac:dyDescent="0.2">
      <c r="A248" s="280"/>
      <c r="B248" s="281">
        <v>43891</v>
      </c>
      <c r="C248" s="282"/>
      <c r="D248" s="285" t="s">
        <v>4322</v>
      </c>
      <c r="E248" s="280" t="s">
        <v>3587</v>
      </c>
      <c r="F248" s="280"/>
      <c r="G248" s="284"/>
      <c r="H248" s="285" t="s">
        <v>3842</v>
      </c>
      <c r="I248" s="280"/>
      <c r="M248" s="285" t="s">
        <v>3842</v>
      </c>
    </row>
    <row r="249" spans="1:13" s="285" customFormat="1" ht="15.75" customHeight="1" x14ac:dyDescent="0.2">
      <c r="A249" s="280"/>
      <c r="B249" s="281">
        <v>43892</v>
      </c>
      <c r="C249" s="282"/>
      <c r="D249" s="285" t="s">
        <v>4323</v>
      </c>
      <c r="E249" s="280" t="s">
        <v>3587</v>
      </c>
      <c r="F249" s="280"/>
      <c r="G249" s="284"/>
      <c r="H249" s="285" t="s">
        <v>3842</v>
      </c>
      <c r="I249" s="280"/>
      <c r="M249" s="285" t="s">
        <v>3842</v>
      </c>
    </row>
    <row r="250" spans="1:13" s="285" customFormat="1" ht="15.75" customHeight="1" x14ac:dyDescent="0.2">
      <c r="A250" s="280"/>
      <c r="B250" s="281">
        <v>43893</v>
      </c>
      <c r="C250" s="282"/>
      <c r="D250" s="285" t="s">
        <v>4324</v>
      </c>
      <c r="E250" s="280"/>
      <c r="F250" s="280"/>
      <c r="G250" s="284"/>
      <c r="H250" s="285" t="s">
        <v>3842</v>
      </c>
      <c r="I250" s="280"/>
      <c r="M250" s="285" t="s">
        <v>3842</v>
      </c>
    </row>
    <row r="251" spans="1:13" s="285" customFormat="1" ht="15.75" customHeight="1" x14ac:dyDescent="0.2">
      <c r="A251" s="280"/>
      <c r="B251" s="281">
        <v>43894</v>
      </c>
      <c r="C251" s="282"/>
      <c r="D251" s="285" t="s">
        <v>4325</v>
      </c>
      <c r="E251" s="280" t="s">
        <v>3587</v>
      </c>
      <c r="F251" s="280"/>
      <c r="G251" s="284"/>
      <c r="H251" s="285" t="s">
        <v>3842</v>
      </c>
      <c r="I251" s="280"/>
      <c r="M251" s="285" t="s">
        <v>3842</v>
      </c>
    </row>
    <row r="252" spans="1:13" s="285" customFormat="1" ht="15.75" customHeight="1" x14ac:dyDescent="0.2">
      <c r="A252" s="280"/>
      <c r="B252" s="281">
        <v>43895</v>
      </c>
      <c r="C252" s="282"/>
      <c r="D252" s="285" t="s">
        <v>4326</v>
      </c>
      <c r="E252" s="280" t="s">
        <v>3587</v>
      </c>
      <c r="F252" s="280"/>
      <c r="G252" s="284"/>
      <c r="H252" s="285" t="s">
        <v>3842</v>
      </c>
      <c r="I252" s="280"/>
      <c r="M252" s="285" t="s">
        <v>3842</v>
      </c>
    </row>
    <row r="253" spans="1:13" s="285" customFormat="1" ht="15.75" customHeight="1" x14ac:dyDescent="0.2">
      <c r="A253" s="280"/>
      <c r="B253" s="281">
        <v>43896</v>
      </c>
      <c r="C253" s="282"/>
      <c r="D253" s="285" t="s">
        <v>4327</v>
      </c>
      <c r="E253" s="280" t="s">
        <v>3587</v>
      </c>
      <c r="F253" s="280"/>
      <c r="G253" s="284"/>
      <c r="H253" s="285" t="s">
        <v>3842</v>
      </c>
      <c r="I253" s="280"/>
      <c r="M253" s="285" t="s">
        <v>3842</v>
      </c>
    </row>
    <row r="254" spans="1:13" s="285" customFormat="1" ht="15.75" customHeight="1" x14ac:dyDescent="0.2">
      <c r="A254" s="280"/>
      <c r="B254" s="281">
        <v>43897</v>
      </c>
      <c r="C254" s="282"/>
      <c r="D254" s="285" t="s">
        <v>4328</v>
      </c>
      <c r="E254" s="280" t="s">
        <v>3587</v>
      </c>
      <c r="F254" s="280"/>
      <c r="H254" s="285" t="s">
        <v>3842</v>
      </c>
      <c r="I254" s="280"/>
      <c r="M254" s="285" t="s">
        <v>3842</v>
      </c>
    </row>
    <row r="255" spans="1:13" s="285" customFormat="1" ht="15.75" customHeight="1" x14ac:dyDescent="0.2">
      <c r="A255" s="280"/>
      <c r="B255" s="281">
        <v>43898</v>
      </c>
      <c r="C255" s="282"/>
      <c r="D255" s="285" t="s">
        <v>4329</v>
      </c>
      <c r="E255" s="280" t="s">
        <v>3587</v>
      </c>
      <c r="F255" s="280"/>
      <c r="H255" s="285" t="s">
        <v>3842</v>
      </c>
      <c r="I255" s="280"/>
      <c r="M255" s="285" t="s">
        <v>3842</v>
      </c>
    </row>
    <row r="256" spans="1:13" s="285" customFormat="1" ht="15.75" customHeight="1" x14ac:dyDescent="0.2">
      <c r="A256" s="280"/>
      <c r="B256" s="281">
        <v>43899</v>
      </c>
      <c r="C256" s="282"/>
      <c r="D256" s="285" t="s">
        <v>4330</v>
      </c>
      <c r="E256" s="280"/>
      <c r="F256" s="280"/>
      <c r="H256" s="285" t="s">
        <v>3842</v>
      </c>
      <c r="I256" s="280"/>
      <c r="M256" s="285" t="s">
        <v>3842</v>
      </c>
    </row>
    <row r="257" spans="1:13" s="285" customFormat="1" ht="15.75" customHeight="1" x14ac:dyDescent="0.2">
      <c r="A257" s="280"/>
      <c r="B257" s="281">
        <v>43900</v>
      </c>
      <c r="C257" s="282"/>
      <c r="D257" s="285" t="s">
        <v>4331</v>
      </c>
      <c r="E257" s="280" t="s">
        <v>3587</v>
      </c>
      <c r="F257" s="280"/>
      <c r="H257" s="285" t="s">
        <v>3842</v>
      </c>
      <c r="I257" s="280"/>
      <c r="M257" s="285" t="s">
        <v>3842</v>
      </c>
    </row>
    <row r="258" spans="1:13" ht="15.75" customHeight="1" x14ac:dyDescent="0.25">
      <c r="B258" s="161">
        <v>43904</v>
      </c>
      <c r="D258" s="191" t="s">
        <v>4332</v>
      </c>
      <c r="E258" s="250" t="s">
        <v>3587</v>
      </c>
      <c r="G258" t="s">
        <v>4333</v>
      </c>
      <c r="H258" s="159" t="s">
        <v>4334</v>
      </c>
      <c r="I258" s="160">
        <v>1</v>
      </c>
      <c r="J258" s="159" t="s">
        <v>3669</v>
      </c>
      <c r="K258" s="159" t="s">
        <v>3669</v>
      </c>
      <c r="L258" s="159" t="s">
        <v>3592</v>
      </c>
      <c r="M258" s="159" t="s">
        <v>3669</v>
      </c>
    </row>
    <row r="259" spans="1:13" ht="15.75" customHeight="1" x14ac:dyDescent="0.25">
      <c r="B259" s="161">
        <v>43904</v>
      </c>
      <c r="D259" s="191" t="s">
        <v>4332</v>
      </c>
      <c r="E259" s="250" t="s">
        <v>3587</v>
      </c>
      <c r="G259" t="s">
        <v>4335</v>
      </c>
      <c r="H259" s="159" t="s">
        <v>4336</v>
      </c>
      <c r="I259" s="160">
        <v>1</v>
      </c>
      <c r="J259" s="159" t="s">
        <v>3669</v>
      </c>
      <c r="K259" s="159" t="s">
        <v>3669</v>
      </c>
      <c r="L259" s="159" t="s">
        <v>3592</v>
      </c>
      <c r="M259" s="159" t="s">
        <v>3669</v>
      </c>
    </row>
    <row r="260" spans="1:13" ht="15.75" customHeight="1" x14ac:dyDescent="0.2">
      <c r="B260" s="161">
        <v>43905</v>
      </c>
      <c r="D260" s="159" t="s">
        <v>4337</v>
      </c>
      <c r="E260" s="160" t="s">
        <v>3587</v>
      </c>
      <c r="F260" s="160">
        <v>44976</v>
      </c>
      <c r="G260" s="159" t="s">
        <v>4338</v>
      </c>
      <c r="H260" s="159" t="s">
        <v>4339</v>
      </c>
      <c r="I260" s="160">
        <v>1</v>
      </c>
      <c r="J260" s="159" t="s">
        <v>4340</v>
      </c>
      <c r="K260" s="159" t="s">
        <v>3791</v>
      </c>
      <c r="L260" s="159" t="s">
        <v>3592</v>
      </c>
      <c r="M260" s="159" t="s">
        <v>4341</v>
      </c>
    </row>
    <row r="261" spans="1:13" ht="15.75" customHeight="1" x14ac:dyDescent="0.2">
      <c r="B261" s="161">
        <v>43906</v>
      </c>
      <c r="C261" s="162">
        <v>82200006</v>
      </c>
      <c r="D261" s="191" t="s">
        <v>4342</v>
      </c>
      <c r="E261" s="226" t="s">
        <v>3587</v>
      </c>
      <c r="F261" s="158"/>
      <c r="G261" s="191"/>
      <c r="H261" s="159" t="s">
        <v>4343</v>
      </c>
      <c r="I261" s="160">
        <v>32</v>
      </c>
      <c r="J261" s="159" t="s">
        <v>3768</v>
      </c>
      <c r="K261" s="159" t="s">
        <v>3768</v>
      </c>
      <c r="L261" s="159" t="s">
        <v>3792</v>
      </c>
      <c r="M261" s="159" t="s">
        <v>3768</v>
      </c>
    </row>
    <row r="262" spans="1:13" s="242" customFormat="1" ht="15.75" customHeight="1" x14ac:dyDescent="0.25">
      <c r="A262" s="239"/>
      <c r="B262" s="240">
        <v>43906</v>
      </c>
      <c r="C262" s="288"/>
      <c r="D262" s="243"/>
      <c r="E262" s="289"/>
      <c r="F262" s="274" t="s">
        <v>3971</v>
      </c>
      <c r="G262" s="274" t="s">
        <v>4162</v>
      </c>
      <c r="H262" s="274" t="s">
        <v>4344</v>
      </c>
      <c r="I262" s="274" t="s">
        <v>4345</v>
      </c>
      <c r="L262" s="274" t="s">
        <v>1547</v>
      </c>
      <c r="M262" s="242" t="s">
        <v>3858</v>
      </c>
    </row>
    <row r="263" spans="1:13" ht="15.75" customHeight="1" x14ac:dyDescent="0.2">
      <c r="B263" s="161">
        <v>43907</v>
      </c>
      <c r="C263" s="162"/>
      <c r="D263" s="191" t="s">
        <v>4346</v>
      </c>
      <c r="E263" s="226" t="s">
        <v>3587</v>
      </c>
      <c r="F263" s="158"/>
      <c r="G263" s="191" t="s">
        <v>4347</v>
      </c>
      <c r="H263" s="159" t="s">
        <v>4348</v>
      </c>
      <c r="I263" s="160">
        <v>1</v>
      </c>
      <c r="J263" s="159" t="s">
        <v>3683</v>
      </c>
      <c r="K263" s="159" t="s">
        <v>3648</v>
      </c>
      <c r="L263" s="159" t="s">
        <v>4213</v>
      </c>
      <c r="M263" s="159" t="s">
        <v>4319</v>
      </c>
    </row>
    <row r="264" spans="1:13" s="242" customFormat="1" ht="15.75" customHeight="1" x14ac:dyDescent="0.2">
      <c r="A264" s="239"/>
      <c r="B264" s="240">
        <v>43907</v>
      </c>
      <c r="C264" s="288"/>
      <c r="D264" s="243" t="s">
        <v>4349</v>
      </c>
      <c r="E264" s="290">
        <v>43914</v>
      </c>
      <c r="F264" s="289"/>
      <c r="G264" s="243" t="s">
        <v>4350</v>
      </c>
      <c r="H264" s="242" t="s">
        <v>4351</v>
      </c>
      <c r="I264" s="239">
        <v>2</v>
      </c>
      <c r="K264" s="242" t="s">
        <v>3648</v>
      </c>
      <c r="L264" s="242" t="s">
        <v>4352</v>
      </c>
      <c r="M264" s="242" t="s">
        <v>3858</v>
      </c>
    </row>
    <row r="265" spans="1:13" ht="15.75" customHeight="1" x14ac:dyDescent="0.2">
      <c r="B265" s="161">
        <v>43908</v>
      </c>
      <c r="C265" s="162" t="s">
        <v>3611</v>
      </c>
      <c r="D265" s="191" t="s">
        <v>4353</v>
      </c>
      <c r="E265" s="226" t="s">
        <v>3587</v>
      </c>
      <c r="F265" s="158"/>
      <c r="G265" s="191" t="s">
        <v>3613</v>
      </c>
      <c r="H265" s="159" t="s">
        <v>3614</v>
      </c>
      <c r="I265" s="160">
        <v>1</v>
      </c>
      <c r="J265" s="159" t="s">
        <v>3615</v>
      </c>
      <c r="K265" s="159" t="s">
        <v>3791</v>
      </c>
      <c r="L265" s="159" t="s">
        <v>3641</v>
      </c>
      <c r="M265" s="159" t="s">
        <v>3593</v>
      </c>
    </row>
    <row r="266" spans="1:13" ht="15.75" customHeight="1" x14ac:dyDescent="0.2">
      <c r="B266" s="161">
        <v>43908</v>
      </c>
      <c r="C266" s="162"/>
      <c r="D266" s="191" t="s">
        <v>4354</v>
      </c>
      <c r="E266" s="226" t="s">
        <v>3587</v>
      </c>
      <c r="F266" s="158">
        <v>1</v>
      </c>
      <c r="G266" s="191" t="s">
        <v>4355</v>
      </c>
      <c r="H266" s="159" t="s">
        <v>4356</v>
      </c>
      <c r="I266" s="160">
        <v>2</v>
      </c>
      <c r="J266" s="159" t="s">
        <v>3961</v>
      </c>
      <c r="K266" s="159" t="s">
        <v>3648</v>
      </c>
      <c r="L266" s="159" t="s">
        <v>3618</v>
      </c>
      <c r="M266" s="159" t="s">
        <v>4319</v>
      </c>
    </row>
    <row r="267" spans="1:13" ht="15.75" customHeight="1" x14ac:dyDescent="0.2">
      <c r="B267" s="161">
        <v>43908</v>
      </c>
      <c r="C267" s="162"/>
      <c r="D267" s="191" t="s">
        <v>4354</v>
      </c>
      <c r="E267" s="226" t="s">
        <v>3587</v>
      </c>
      <c r="F267" s="158">
        <v>1</v>
      </c>
      <c r="G267" s="191" t="s">
        <v>4355</v>
      </c>
      <c r="H267" s="159" t="s">
        <v>4356</v>
      </c>
      <c r="I267" s="160">
        <v>2</v>
      </c>
      <c r="J267" s="159" t="s">
        <v>3683</v>
      </c>
      <c r="K267" s="159" t="s">
        <v>3648</v>
      </c>
      <c r="L267" s="159" t="s">
        <v>3618</v>
      </c>
      <c r="M267" s="159" t="s">
        <v>4319</v>
      </c>
    </row>
    <row r="268" spans="1:13" ht="15.75" customHeight="1" x14ac:dyDescent="0.2">
      <c r="B268" s="161">
        <v>43909</v>
      </c>
      <c r="C268" s="162">
        <v>82200008</v>
      </c>
      <c r="D268" s="191" t="s">
        <v>4342</v>
      </c>
      <c r="E268" s="226" t="s">
        <v>3587</v>
      </c>
      <c r="F268" s="158"/>
      <c r="G268" s="191" t="s">
        <v>4357</v>
      </c>
      <c r="H268" s="159" t="s">
        <v>4358</v>
      </c>
      <c r="I268" s="160">
        <v>5</v>
      </c>
      <c r="J268" s="159" t="s">
        <v>3768</v>
      </c>
      <c r="K268" s="159" t="s">
        <v>3768</v>
      </c>
      <c r="L268" s="159" t="s">
        <v>3792</v>
      </c>
      <c r="M268" s="159" t="s">
        <v>3709</v>
      </c>
    </row>
    <row r="269" spans="1:13" ht="15.75" customHeight="1" x14ac:dyDescent="0.2">
      <c r="B269" s="161">
        <v>43909</v>
      </c>
      <c r="C269" s="162" t="s">
        <v>3693</v>
      </c>
      <c r="D269" s="191" t="s">
        <v>4359</v>
      </c>
      <c r="E269" s="226" t="s">
        <v>3587</v>
      </c>
      <c r="F269" s="158"/>
      <c r="G269" s="191" t="s">
        <v>3695</v>
      </c>
      <c r="H269" s="159" t="s">
        <v>3696</v>
      </c>
      <c r="I269" s="160">
        <v>1</v>
      </c>
      <c r="J269" s="159" t="s">
        <v>4360</v>
      </c>
      <c r="K269" s="159" t="s">
        <v>3582</v>
      </c>
      <c r="L269" s="159" t="s">
        <v>3583</v>
      </c>
      <c r="M269" s="159" t="s">
        <v>3584</v>
      </c>
    </row>
    <row r="270" spans="1:13" ht="15.75" customHeight="1" x14ac:dyDescent="0.2">
      <c r="B270" s="161">
        <v>43909</v>
      </c>
      <c r="C270" s="162" t="s">
        <v>4361</v>
      </c>
      <c r="D270" s="191" t="s">
        <v>4362</v>
      </c>
      <c r="E270" s="226">
        <v>43920</v>
      </c>
      <c r="F270" s="158"/>
      <c r="G270" s="191" t="s">
        <v>4363</v>
      </c>
      <c r="H270" s="159" t="s">
        <v>4364</v>
      </c>
      <c r="I270" s="160">
        <v>1</v>
      </c>
      <c r="J270" s="159" t="s">
        <v>4365</v>
      </c>
      <c r="K270" s="159" t="s">
        <v>3783</v>
      </c>
      <c r="L270" s="159" t="s">
        <v>4213</v>
      </c>
      <c r="M270" s="159" t="s">
        <v>3593</v>
      </c>
    </row>
    <row r="271" spans="1:13" s="242" customFormat="1" ht="15.75" customHeight="1" x14ac:dyDescent="0.2">
      <c r="A271" s="239"/>
      <c r="B271" s="240">
        <v>43909</v>
      </c>
      <c r="C271" s="288"/>
      <c r="D271" s="243" t="s">
        <v>4366</v>
      </c>
      <c r="E271" s="290" t="s">
        <v>3587</v>
      </c>
      <c r="F271" s="289" t="s">
        <v>4367</v>
      </c>
      <c r="G271" s="243" t="s">
        <v>4368</v>
      </c>
      <c r="H271" s="242" t="s">
        <v>4369</v>
      </c>
      <c r="I271" s="239">
        <v>1</v>
      </c>
      <c r="J271" s="242" t="s">
        <v>3857</v>
      </c>
      <c r="K271" s="242" t="s">
        <v>3783</v>
      </c>
      <c r="L271" s="242" t="s">
        <v>3618</v>
      </c>
      <c r="M271" s="242" t="s">
        <v>3858</v>
      </c>
    </row>
    <row r="272" spans="1:13" ht="15.75" customHeight="1" thickBot="1" x14ac:dyDescent="0.25">
      <c r="B272" s="161">
        <v>43910</v>
      </c>
      <c r="C272" s="162" t="s">
        <v>4370</v>
      </c>
      <c r="D272" s="191" t="s">
        <v>4371</v>
      </c>
      <c r="E272" s="226">
        <v>43942</v>
      </c>
      <c r="F272" s="297" t="s">
        <v>4372</v>
      </c>
      <c r="G272" s="297" t="s">
        <v>4373</v>
      </c>
      <c r="H272" s="159" t="s">
        <v>4374</v>
      </c>
      <c r="I272" s="160">
        <v>4</v>
      </c>
      <c r="L272" s="159" t="s">
        <v>3684</v>
      </c>
      <c r="M272" s="159" t="s">
        <v>3593</v>
      </c>
    </row>
    <row r="273" spans="1:13" ht="15.75" customHeight="1" x14ac:dyDescent="0.2">
      <c r="B273" s="161">
        <v>43910</v>
      </c>
      <c r="C273" s="162" t="s">
        <v>4375</v>
      </c>
      <c r="D273" s="191" t="s">
        <v>4376</v>
      </c>
      <c r="E273" s="226">
        <v>43914</v>
      </c>
      <c r="F273" s="158"/>
      <c r="G273" s="191" t="s">
        <v>4377</v>
      </c>
      <c r="H273" s="159" t="s">
        <v>4378</v>
      </c>
      <c r="I273" s="160">
        <v>4</v>
      </c>
      <c r="J273" s="159" t="s">
        <v>4379</v>
      </c>
      <c r="L273" s="159" t="s">
        <v>3792</v>
      </c>
      <c r="M273" s="159" t="s">
        <v>3593</v>
      </c>
    </row>
    <row r="274" spans="1:13" s="242" customFormat="1" ht="15.75" customHeight="1" x14ac:dyDescent="0.2">
      <c r="A274" s="239"/>
      <c r="B274" s="240">
        <v>43910</v>
      </c>
      <c r="C274" s="288"/>
      <c r="D274" s="243" t="s">
        <v>4376</v>
      </c>
      <c r="E274" s="226">
        <v>43914</v>
      </c>
      <c r="F274" s="289" t="s">
        <v>4380</v>
      </c>
      <c r="G274" s="243" t="s">
        <v>4381</v>
      </c>
      <c r="H274" s="242" t="s">
        <v>4382</v>
      </c>
      <c r="I274" s="239">
        <v>1</v>
      </c>
      <c r="K274" s="242" t="s">
        <v>3616</v>
      </c>
      <c r="L274" s="242" t="s">
        <v>3592</v>
      </c>
      <c r="M274" s="242" t="s">
        <v>3858</v>
      </c>
    </row>
    <row r="275" spans="1:13" s="242" customFormat="1" ht="15.75" customHeight="1" x14ac:dyDescent="0.25">
      <c r="A275" s="239"/>
      <c r="B275" s="240">
        <v>43910</v>
      </c>
      <c r="C275" s="288"/>
      <c r="D275" s="243" t="s">
        <v>4383</v>
      </c>
      <c r="E275" s="226" t="s">
        <v>3587</v>
      </c>
      <c r="F275" s="289"/>
      <c r="G275" s="274" t="s">
        <v>4298</v>
      </c>
      <c r="H275" s="242" t="s">
        <v>4299</v>
      </c>
      <c r="I275" s="239" t="s">
        <v>4384</v>
      </c>
      <c r="J275" s="242" t="s">
        <v>3783</v>
      </c>
      <c r="K275" s="242" t="s">
        <v>3783</v>
      </c>
      <c r="L275" s="242" t="s">
        <v>3684</v>
      </c>
      <c r="M275" s="242" t="s">
        <v>3858</v>
      </c>
    </row>
    <row r="276" spans="1:13" ht="15.75" customHeight="1" x14ac:dyDescent="0.2">
      <c r="B276" s="161">
        <v>43901</v>
      </c>
      <c r="C276" s="162"/>
      <c r="D276" s="191" t="s">
        <v>4385</v>
      </c>
      <c r="E276" s="226">
        <v>43915</v>
      </c>
      <c r="F276" s="158"/>
      <c r="G276" s="191" t="e">
        <v>#N/A</v>
      </c>
      <c r="H276" s="159" t="s">
        <v>3842</v>
      </c>
      <c r="M276" s="159" t="s">
        <v>3842</v>
      </c>
    </row>
    <row r="277" spans="1:13" ht="15.75" customHeight="1" x14ac:dyDescent="0.2">
      <c r="B277" s="161">
        <v>43902</v>
      </c>
      <c r="C277" s="162"/>
      <c r="D277" s="191" t="s">
        <v>4386</v>
      </c>
      <c r="E277" s="226" t="s">
        <v>3587</v>
      </c>
      <c r="F277" s="158"/>
      <c r="G277" s="191" t="e">
        <v>#N/A</v>
      </c>
      <c r="H277" s="159" t="s">
        <v>3842</v>
      </c>
      <c r="M277" s="159" t="s">
        <v>3842</v>
      </c>
    </row>
    <row r="278" spans="1:13" ht="15.75" customHeight="1" x14ac:dyDescent="0.2">
      <c r="B278" s="161">
        <v>43903</v>
      </c>
      <c r="C278" s="162"/>
      <c r="D278" s="191" t="s">
        <v>4387</v>
      </c>
      <c r="E278" s="226" t="s">
        <v>4388</v>
      </c>
      <c r="F278" s="158"/>
      <c r="G278" s="191" t="e">
        <v>#N/A</v>
      </c>
      <c r="H278" s="159" t="s">
        <v>3842</v>
      </c>
      <c r="M278" s="159" t="s">
        <v>3842</v>
      </c>
    </row>
    <row r="279" spans="1:13" ht="15.75" customHeight="1" x14ac:dyDescent="0.2">
      <c r="B279" s="161">
        <v>43904</v>
      </c>
      <c r="C279" s="162"/>
      <c r="D279" s="191" t="s">
        <v>4389</v>
      </c>
      <c r="E279" s="226" t="s">
        <v>3587</v>
      </c>
      <c r="F279" s="158"/>
      <c r="G279" s="191" t="e">
        <v>#N/A</v>
      </c>
      <c r="H279" s="159" t="s">
        <v>3842</v>
      </c>
      <c r="M279" s="159" t="s">
        <v>3842</v>
      </c>
    </row>
    <row r="280" spans="1:13" ht="15.75" customHeight="1" x14ac:dyDescent="0.2">
      <c r="B280" s="161">
        <v>43905</v>
      </c>
      <c r="C280" s="162"/>
      <c r="D280" s="191" t="s">
        <v>4390</v>
      </c>
      <c r="E280" s="226">
        <v>43915</v>
      </c>
      <c r="F280" s="158"/>
      <c r="G280" s="191" t="e">
        <v>#N/A</v>
      </c>
      <c r="H280" s="159" t="s">
        <v>3842</v>
      </c>
      <c r="M280" s="159" t="s">
        <v>3842</v>
      </c>
    </row>
    <row r="281" spans="1:13" ht="15.75" customHeight="1" x14ac:dyDescent="0.2">
      <c r="B281" s="161">
        <v>43906</v>
      </c>
      <c r="C281" s="162"/>
      <c r="D281" s="191" t="s">
        <v>4391</v>
      </c>
      <c r="E281" s="226">
        <v>43915</v>
      </c>
      <c r="F281" s="158"/>
      <c r="G281" s="191" t="e">
        <v>#N/A</v>
      </c>
      <c r="H281" s="159" t="s">
        <v>3842</v>
      </c>
      <c r="M281" s="159" t="s">
        <v>3842</v>
      </c>
    </row>
    <row r="282" spans="1:13" ht="15.75" customHeight="1" x14ac:dyDescent="0.2">
      <c r="B282" s="161">
        <v>43907</v>
      </c>
      <c r="C282" s="162"/>
      <c r="D282" s="191" t="s">
        <v>4392</v>
      </c>
      <c r="E282" s="226">
        <v>43915</v>
      </c>
      <c r="F282" s="158"/>
      <c r="G282" s="191" t="e">
        <v>#N/A</v>
      </c>
      <c r="H282" s="159" t="s">
        <v>3842</v>
      </c>
      <c r="M282" s="159" t="s">
        <v>3842</v>
      </c>
    </row>
    <row r="283" spans="1:13" ht="15.75" customHeight="1" x14ac:dyDescent="0.2">
      <c r="B283" s="161">
        <v>43908</v>
      </c>
      <c r="C283" s="162"/>
      <c r="D283" s="191" t="s">
        <v>4393</v>
      </c>
      <c r="E283" s="226">
        <v>43915</v>
      </c>
      <c r="F283" s="158"/>
      <c r="G283" s="191" t="e">
        <v>#N/A</v>
      </c>
      <c r="H283" s="159" t="s">
        <v>3842</v>
      </c>
      <c r="M283" s="159" t="s">
        <v>3842</v>
      </c>
    </row>
    <row r="284" spans="1:13" ht="15.75" customHeight="1" x14ac:dyDescent="0.2">
      <c r="B284" s="161">
        <v>43909</v>
      </c>
      <c r="C284" s="162"/>
      <c r="D284" s="191" t="s">
        <v>4394</v>
      </c>
      <c r="E284" s="226">
        <v>43915</v>
      </c>
      <c r="F284" s="158"/>
      <c r="G284" s="191" t="e">
        <v>#N/A</v>
      </c>
      <c r="H284" s="159" t="s">
        <v>3842</v>
      </c>
      <c r="M284" s="159" t="s">
        <v>3842</v>
      </c>
    </row>
    <row r="285" spans="1:13" ht="15.75" customHeight="1" x14ac:dyDescent="0.2">
      <c r="B285" s="161">
        <v>43910</v>
      </c>
      <c r="C285" s="162"/>
      <c r="D285" s="191" t="s">
        <v>4395</v>
      </c>
      <c r="E285" s="226" t="s">
        <v>3587</v>
      </c>
      <c r="F285" s="158"/>
      <c r="G285" s="191" t="e">
        <v>#N/A</v>
      </c>
      <c r="H285" s="159" t="s">
        <v>3842</v>
      </c>
      <c r="M285" s="159" t="s">
        <v>3842</v>
      </c>
    </row>
    <row r="286" spans="1:13" ht="15.75" customHeight="1" x14ac:dyDescent="0.2">
      <c r="B286" s="161">
        <v>43911</v>
      </c>
      <c r="C286" s="162"/>
      <c r="D286" s="191" t="s">
        <v>4396</v>
      </c>
      <c r="E286" s="226">
        <v>43920</v>
      </c>
      <c r="F286" s="158"/>
      <c r="G286" s="191" t="s">
        <v>4397</v>
      </c>
      <c r="H286" s="159" t="s">
        <v>4398</v>
      </c>
      <c r="I286" s="160">
        <v>1</v>
      </c>
      <c r="J286" s="159" t="s">
        <v>3768</v>
      </c>
      <c r="K286" s="159" t="s">
        <v>3768</v>
      </c>
      <c r="L286" s="159" t="s">
        <v>3592</v>
      </c>
      <c r="M286" s="159" t="s">
        <v>3768</v>
      </c>
    </row>
    <row r="287" spans="1:13" ht="15.75" customHeight="1" x14ac:dyDescent="0.2">
      <c r="B287" s="161">
        <v>43911</v>
      </c>
      <c r="C287" s="162"/>
      <c r="D287" s="191" t="s">
        <v>4396</v>
      </c>
      <c r="E287" s="226">
        <v>43920</v>
      </c>
      <c r="F287" s="158" t="s">
        <v>4399</v>
      </c>
      <c r="G287" s="191" t="s">
        <v>4400</v>
      </c>
      <c r="H287" s="159" t="s">
        <v>4401</v>
      </c>
      <c r="I287" s="160">
        <v>1</v>
      </c>
      <c r="J287" s="159" t="s">
        <v>3768</v>
      </c>
      <c r="K287" s="159" t="s">
        <v>3768</v>
      </c>
      <c r="L287" s="159" t="s">
        <v>3592</v>
      </c>
      <c r="M287" s="159" t="s">
        <v>3768</v>
      </c>
    </row>
    <row r="288" spans="1:13" ht="15.75" customHeight="1" x14ac:dyDescent="0.2">
      <c r="B288" s="161">
        <v>43911</v>
      </c>
      <c r="C288" s="162" t="s">
        <v>3693</v>
      </c>
      <c r="D288" s="191" t="s">
        <v>4402</v>
      </c>
      <c r="E288" s="226">
        <v>43919</v>
      </c>
      <c r="F288" s="158" t="s">
        <v>1322</v>
      </c>
      <c r="G288" s="191" t="s">
        <v>3695</v>
      </c>
      <c r="H288" s="159" t="s">
        <v>3696</v>
      </c>
      <c r="I288" s="160">
        <v>1</v>
      </c>
      <c r="J288" s="159" t="s">
        <v>4403</v>
      </c>
      <c r="K288" s="159" t="s">
        <v>3582</v>
      </c>
      <c r="L288" s="159" t="s">
        <v>3583</v>
      </c>
      <c r="M288" s="159" t="s">
        <v>3584</v>
      </c>
    </row>
    <row r="289" spans="1:13" ht="15.75" customHeight="1" x14ac:dyDescent="0.2">
      <c r="B289" s="161">
        <v>43911</v>
      </c>
      <c r="C289" s="162" t="s">
        <v>3698</v>
      </c>
      <c r="D289" s="191" t="s">
        <v>4404</v>
      </c>
      <c r="E289" s="226" t="s">
        <v>3587</v>
      </c>
      <c r="F289" s="158"/>
      <c r="G289" s="191" t="s">
        <v>3700</v>
      </c>
      <c r="H289" s="159" t="s">
        <v>3701</v>
      </c>
      <c r="I289" s="160">
        <v>2</v>
      </c>
      <c r="J289" s="159" t="s">
        <v>4403</v>
      </c>
      <c r="K289" s="159" t="s">
        <v>3582</v>
      </c>
      <c r="L289" s="159" t="s">
        <v>3583</v>
      </c>
      <c r="M289" s="159" t="s">
        <v>3584</v>
      </c>
    </row>
    <row r="290" spans="1:13" ht="15.75" customHeight="1" x14ac:dyDescent="0.2">
      <c r="B290" s="161">
        <v>43911</v>
      </c>
      <c r="C290" s="162" t="s">
        <v>3702</v>
      </c>
      <c r="D290" s="191" t="s">
        <v>4402</v>
      </c>
      <c r="E290" s="226">
        <v>43919</v>
      </c>
      <c r="F290" s="158"/>
      <c r="G290" s="191" t="s">
        <v>3703</v>
      </c>
      <c r="H290" s="159" t="s">
        <v>3701</v>
      </c>
      <c r="I290" s="160">
        <v>1</v>
      </c>
      <c r="J290" s="159" t="s">
        <v>4403</v>
      </c>
      <c r="K290" s="159" t="s">
        <v>3582</v>
      </c>
      <c r="L290" s="159" t="s">
        <v>3583</v>
      </c>
      <c r="M290" s="159" t="s">
        <v>3584</v>
      </c>
    </row>
    <row r="291" spans="1:13" ht="15.75" customHeight="1" x14ac:dyDescent="0.2">
      <c r="B291" s="161">
        <v>43911</v>
      </c>
      <c r="C291" s="162" t="s">
        <v>3724</v>
      </c>
      <c r="D291" s="191" t="s">
        <v>4404</v>
      </c>
      <c r="E291" s="226" t="s">
        <v>3587</v>
      </c>
      <c r="F291" s="158"/>
      <c r="G291" s="191" t="s">
        <v>3725</v>
      </c>
      <c r="H291" s="159" t="s">
        <v>3726</v>
      </c>
      <c r="I291" s="160">
        <v>1</v>
      </c>
      <c r="J291" s="159" t="s">
        <v>4403</v>
      </c>
      <c r="K291" s="159" t="s">
        <v>3582</v>
      </c>
      <c r="L291" s="159" t="s">
        <v>3583</v>
      </c>
      <c r="M291" s="159" t="s">
        <v>3584</v>
      </c>
    </row>
    <row r="292" spans="1:13" ht="15.75" customHeight="1" x14ac:dyDescent="0.2">
      <c r="B292" s="161">
        <v>43911</v>
      </c>
      <c r="C292" s="162" t="s">
        <v>3663</v>
      </c>
      <c r="D292" s="191" t="s">
        <v>4402</v>
      </c>
      <c r="E292" s="226">
        <v>43919</v>
      </c>
      <c r="F292" s="158"/>
      <c r="G292" s="191" t="s">
        <v>3665</v>
      </c>
      <c r="H292" s="159" t="s">
        <v>3666</v>
      </c>
      <c r="I292" s="160">
        <v>1</v>
      </c>
      <c r="J292" s="159" t="s">
        <v>4403</v>
      </c>
      <c r="K292" s="159" t="s">
        <v>3582</v>
      </c>
      <c r="L292" s="159" t="s">
        <v>3583</v>
      </c>
      <c r="M292" s="159" t="s">
        <v>3584</v>
      </c>
    </row>
    <row r="293" spans="1:13" ht="15.75" customHeight="1" x14ac:dyDescent="0.2">
      <c r="B293" s="161">
        <v>43912</v>
      </c>
      <c r="C293" s="162" t="s">
        <v>4405</v>
      </c>
      <c r="D293" s="191" t="s">
        <v>4406</v>
      </c>
      <c r="E293" s="158" t="s">
        <v>3587</v>
      </c>
      <c r="F293" s="158"/>
      <c r="G293" s="191" t="s">
        <v>4407</v>
      </c>
      <c r="H293" s="159" t="s">
        <v>4408</v>
      </c>
      <c r="I293" s="160">
        <v>1</v>
      </c>
      <c r="J293" s="159" t="s">
        <v>4409</v>
      </c>
      <c r="K293" s="159" t="s">
        <v>3783</v>
      </c>
      <c r="L293" s="159" t="s">
        <v>3684</v>
      </c>
      <c r="M293" s="159" t="s">
        <v>3593</v>
      </c>
    </row>
    <row r="294" spans="1:13" s="242" customFormat="1" ht="15.75" customHeight="1" x14ac:dyDescent="0.2">
      <c r="A294" s="239"/>
      <c r="B294" s="240">
        <v>43912</v>
      </c>
      <c r="C294" s="288"/>
      <c r="D294" s="243" t="s">
        <v>4410</v>
      </c>
      <c r="E294" s="290">
        <v>43919</v>
      </c>
      <c r="F294" s="289" t="s">
        <v>4411</v>
      </c>
      <c r="G294" s="243" t="s">
        <v>4038</v>
      </c>
      <c r="H294" s="242" t="s">
        <v>4412</v>
      </c>
      <c r="I294" s="239" t="s">
        <v>3773</v>
      </c>
      <c r="K294" s="242" t="s">
        <v>3648</v>
      </c>
      <c r="L294" s="242" t="s">
        <v>3618</v>
      </c>
      <c r="M294" s="242" t="s">
        <v>3858</v>
      </c>
    </row>
    <row r="295" spans="1:13" ht="15.75" customHeight="1" x14ac:dyDescent="0.2">
      <c r="B295" s="161">
        <v>43915</v>
      </c>
      <c r="C295" s="162" t="s">
        <v>4413</v>
      </c>
      <c r="D295" s="191" t="s">
        <v>4414</v>
      </c>
      <c r="E295" s="226" t="s">
        <v>3587</v>
      </c>
      <c r="F295" s="158"/>
      <c r="G295" s="191" t="s">
        <v>4415</v>
      </c>
      <c r="H295" s="159" t="s">
        <v>4416</v>
      </c>
      <c r="I295" s="160">
        <v>1</v>
      </c>
      <c r="J295" s="159" t="s">
        <v>4417</v>
      </c>
      <c r="K295" s="159" t="s">
        <v>3788</v>
      </c>
      <c r="L295" s="159" t="s">
        <v>3592</v>
      </c>
      <c r="M295" s="159" t="s">
        <v>3593</v>
      </c>
    </row>
    <row r="296" spans="1:13" ht="15.75" customHeight="1" x14ac:dyDescent="0.2">
      <c r="B296" s="161">
        <v>43915</v>
      </c>
      <c r="C296" s="162" t="s">
        <v>4418</v>
      </c>
      <c r="D296" s="191" t="s">
        <v>4419</v>
      </c>
      <c r="E296" s="226" t="s">
        <v>3587</v>
      </c>
      <c r="F296" s="158"/>
      <c r="G296" s="191" t="s">
        <v>4420</v>
      </c>
      <c r="H296" s="159" t="s">
        <v>4421</v>
      </c>
      <c r="I296" s="160">
        <v>2</v>
      </c>
      <c r="K296" s="159" t="s">
        <v>3783</v>
      </c>
      <c r="L296" s="159" t="s">
        <v>4213</v>
      </c>
      <c r="M296" s="159" t="s">
        <v>3593</v>
      </c>
    </row>
    <row r="297" spans="1:13" s="242" customFormat="1" ht="15.75" customHeight="1" x14ac:dyDescent="0.2">
      <c r="A297" s="239"/>
      <c r="B297" s="240">
        <v>43915</v>
      </c>
      <c r="C297" s="288"/>
      <c r="D297" s="243"/>
      <c r="E297" s="289"/>
      <c r="F297" s="289"/>
      <c r="G297" s="243" t="e">
        <v>#N/A</v>
      </c>
      <c r="H297" s="242" t="s">
        <v>4019</v>
      </c>
      <c r="I297" s="239">
        <v>1</v>
      </c>
      <c r="L297" s="242" t="s">
        <v>3641</v>
      </c>
      <c r="M297" s="242" t="s">
        <v>3858</v>
      </c>
    </row>
    <row r="298" spans="1:13" s="242" customFormat="1" ht="15.75" customHeight="1" x14ac:dyDescent="0.2">
      <c r="A298" s="239"/>
      <c r="B298" s="240">
        <v>43915</v>
      </c>
      <c r="C298" s="288"/>
      <c r="D298" s="243" t="s">
        <v>4410</v>
      </c>
      <c r="E298" s="290">
        <v>43919</v>
      </c>
      <c r="F298" s="289" t="s">
        <v>4411</v>
      </c>
      <c r="G298" s="243" t="s">
        <v>4038</v>
      </c>
      <c r="H298" s="242" t="s">
        <v>4412</v>
      </c>
      <c r="I298" s="239" t="s">
        <v>4279</v>
      </c>
      <c r="L298" s="242" t="s">
        <v>3641</v>
      </c>
      <c r="M298" s="242" t="s">
        <v>3858</v>
      </c>
    </row>
    <row r="299" spans="1:13" s="242" customFormat="1" ht="15.75" customHeight="1" x14ac:dyDescent="0.2">
      <c r="A299" s="239"/>
      <c r="B299" s="240">
        <v>43915</v>
      </c>
      <c r="C299" s="288"/>
      <c r="D299" s="243" t="s">
        <v>4422</v>
      </c>
      <c r="E299" s="290" t="s">
        <v>4049</v>
      </c>
      <c r="F299" s="289"/>
      <c r="G299" s="243" t="e">
        <v>#N/A</v>
      </c>
      <c r="H299" s="242" t="s">
        <v>4423</v>
      </c>
      <c r="I299" s="239">
        <v>2</v>
      </c>
      <c r="J299" s="242" t="s">
        <v>3590</v>
      </c>
      <c r="K299" s="242" t="s">
        <v>3626</v>
      </c>
      <c r="L299" s="242" t="s">
        <v>4424</v>
      </c>
      <c r="M299" s="242" t="s">
        <v>3858</v>
      </c>
    </row>
    <row r="300" spans="1:13" s="242" customFormat="1" ht="15.75" customHeight="1" x14ac:dyDescent="0.2">
      <c r="A300" s="239"/>
      <c r="B300" s="240">
        <v>43916</v>
      </c>
      <c r="C300" s="241" t="s">
        <v>3900</v>
      </c>
      <c r="E300" s="239"/>
      <c r="F300" s="291"/>
      <c r="G300" s="243"/>
      <c r="H300" s="242" t="s">
        <v>3903</v>
      </c>
      <c r="I300" s="239" t="s">
        <v>4425</v>
      </c>
      <c r="J300" s="242" t="s">
        <v>3905</v>
      </c>
      <c r="K300" s="242" t="s">
        <v>3783</v>
      </c>
      <c r="L300" s="242" t="s">
        <v>3684</v>
      </c>
      <c r="M300" s="242" t="s">
        <v>3858</v>
      </c>
    </row>
    <row r="301" spans="1:13" s="242" customFormat="1" ht="15.75" customHeight="1" x14ac:dyDescent="0.2">
      <c r="A301" s="239"/>
      <c r="B301" s="240">
        <v>43916</v>
      </c>
      <c r="C301" s="241" t="s">
        <v>4426</v>
      </c>
      <c r="E301" s="239"/>
      <c r="F301" s="239">
        <v>5773</v>
      </c>
      <c r="G301" s="243" t="e">
        <v>#N/A</v>
      </c>
      <c r="H301" s="242" t="s">
        <v>4427</v>
      </c>
      <c r="I301" s="239">
        <v>2</v>
      </c>
      <c r="J301" s="242" t="s">
        <v>3708</v>
      </c>
      <c r="K301" s="242" t="s">
        <v>3616</v>
      </c>
      <c r="L301" s="242" t="s">
        <v>3792</v>
      </c>
      <c r="M301" s="242" t="s">
        <v>3858</v>
      </c>
    </row>
    <row r="302" spans="1:13" s="242" customFormat="1" ht="15.75" customHeight="1" x14ac:dyDescent="0.2">
      <c r="A302" s="239"/>
      <c r="B302" s="240">
        <v>43916</v>
      </c>
      <c r="C302" s="241" t="s">
        <v>4010</v>
      </c>
      <c r="D302" s="242" t="s">
        <v>4428</v>
      </c>
      <c r="E302" s="249" t="s">
        <v>3587</v>
      </c>
      <c r="F302" s="239"/>
      <c r="G302" s="241" t="s">
        <v>4011</v>
      </c>
      <c r="H302" s="203" t="s">
        <v>4134</v>
      </c>
      <c r="I302" s="239" t="s">
        <v>4429</v>
      </c>
      <c r="J302" s="242" t="s">
        <v>4430</v>
      </c>
      <c r="K302" s="242" t="s">
        <v>3783</v>
      </c>
      <c r="L302" s="242" t="s">
        <v>3618</v>
      </c>
      <c r="M302" s="242" t="s">
        <v>3858</v>
      </c>
    </row>
    <row r="303" spans="1:13" ht="15.75" customHeight="1" x14ac:dyDescent="0.2">
      <c r="B303" s="161">
        <v>43918</v>
      </c>
      <c r="C303" s="163" t="s">
        <v>4431</v>
      </c>
      <c r="D303" s="159" t="s">
        <v>4432</v>
      </c>
      <c r="E303" s="250">
        <v>43920</v>
      </c>
      <c r="G303" s="191" t="s">
        <v>4433</v>
      </c>
      <c r="H303" s="159" t="s">
        <v>4434</v>
      </c>
      <c r="I303" s="160">
        <v>1</v>
      </c>
      <c r="J303" s="159" t="s">
        <v>4435</v>
      </c>
      <c r="K303" s="159" t="s">
        <v>3788</v>
      </c>
      <c r="L303" s="159" t="s">
        <v>3592</v>
      </c>
      <c r="M303" s="159" t="s">
        <v>3593</v>
      </c>
    </row>
    <row r="304" spans="1:13" ht="15.75" customHeight="1" x14ac:dyDescent="0.2">
      <c r="B304" s="161">
        <v>43918</v>
      </c>
      <c r="C304" s="163" t="s">
        <v>4436</v>
      </c>
      <c r="D304" s="159" t="s">
        <v>4437</v>
      </c>
      <c r="E304" s="250" t="s">
        <v>3587</v>
      </c>
      <c r="G304" s="191" t="s">
        <v>4438</v>
      </c>
      <c r="H304" s="159" t="s">
        <v>4439</v>
      </c>
      <c r="I304" s="160">
        <v>1</v>
      </c>
      <c r="J304" s="159" t="s">
        <v>3989</v>
      </c>
      <c r="K304" s="159" t="s">
        <v>3582</v>
      </c>
      <c r="L304" s="159" t="s">
        <v>3583</v>
      </c>
      <c r="M304" s="159" t="s">
        <v>3584</v>
      </c>
    </row>
    <row r="305" spans="1:13" ht="15.75" customHeight="1" x14ac:dyDescent="0.2">
      <c r="B305" s="161">
        <v>43919</v>
      </c>
      <c r="C305" s="163" t="s">
        <v>4440</v>
      </c>
      <c r="D305" s="159" t="s">
        <v>4441</v>
      </c>
      <c r="E305" s="250">
        <v>43920</v>
      </c>
      <c r="G305" s="191" t="s">
        <v>4442</v>
      </c>
      <c r="H305" s="159" t="s">
        <v>4443</v>
      </c>
      <c r="I305" s="160">
        <v>12</v>
      </c>
      <c r="J305" s="159" t="s">
        <v>3868</v>
      </c>
      <c r="K305" s="159" t="s">
        <v>3626</v>
      </c>
      <c r="L305" s="159" t="s">
        <v>3757</v>
      </c>
      <c r="M305" s="159" t="s">
        <v>3593</v>
      </c>
    </row>
    <row r="306" spans="1:13" ht="15.75" customHeight="1" x14ac:dyDescent="0.2">
      <c r="B306" s="161">
        <v>43919</v>
      </c>
      <c r="D306" s="159" t="s">
        <v>4444</v>
      </c>
      <c r="E306" s="250">
        <v>43920</v>
      </c>
      <c r="G306" s="191" t="s">
        <v>4363</v>
      </c>
      <c r="H306" s="159" t="s">
        <v>4445</v>
      </c>
      <c r="I306" s="160">
        <v>1</v>
      </c>
      <c r="J306" s="159" t="s">
        <v>4446</v>
      </c>
      <c r="K306" s="159" t="s">
        <v>3783</v>
      </c>
      <c r="L306" s="159" t="s">
        <v>3684</v>
      </c>
      <c r="M306" s="159" t="s">
        <v>4319</v>
      </c>
    </row>
    <row r="307" spans="1:13" ht="15.75" customHeight="1" x14ac:dyDescent="0.2">
      <c r="B307" s="161">
        <v>43920</v>
      </c>
      <c r="C307" s="162" t="s">
        <v>3727</v>
      </c>
      <c r="D307" s="191" t="s">
        <v>4447</v>
      </c>
      <c r="E307" s="226">
        <v>43920</v>
      </c>
      <c r="F307" s="158"/>
      <c r="G307" s="191" t="s">
        <v>3728</v>
      </c>
      <c r="H307" s="159" t="s">
        <v>3729</v>
      </c>
      <c r="I307" s="160">
        <v>1</v>
      </c>
      <c r="J307" s="159" t="s">
        <v>4448</v>
      </c>
      <c r="K307" s="159" t="s">
        <v>3582</v>
      </c>
      <c r="L307" s="159" t="s">
        <v>3618</v>
      </c>
      <c r="M307" s="159" t="s">
        <v>3584</v>
      </c>
    </row>
    <row r="308" spans="1:13" ht="15.75" customHeight="1" x14ac:dyDescent="0.2">
      <c r="B308" s="161">
        <v>43920</v>
      </c>
      <c r="C308" s="162" t="s">
        <v>4449</v>
      </c>
      <c r="D308" s="191" t="s">
        <v>4450</v>
      </c>
      <c r="E308" s="226">
        <v>43935</v>
      </c>
      <c r="F308" s="158"/>
      <c r="G308" s="191" t="s">
        <v>4451</v>
      </c>
      <c r="H308" s="159" t="s">
        <v>4452</v>
      </c>
      <c r="I308" s="160">
        <v>1</v>
      </c>
      <c r="J308" s="159" t="s">
        <v>4453</v>
      </c>
      <c r="K308" s="159" t="s">
        <v>3626</v>
      </c>
      <c r="L308" s="159" t="s">
        <v>3592</v>
      </c>
      <c r="M308" s="159" t="s">
        <v>3593</v>
      </c>
    </row>
    <row r="309" spans="1:13" s="242" customFormat="1" ht="15.75" customHeight="1" x14ac:dyDescent="0.2">
      <c r="A309" s="239"/>
      <c r="B309" s="240">
        <v>43921</v>
      </c>
      <c r="C309" s="288"/>
      <c r="D309" s="243" t="s">
        <v>4454</v>
      </c>
      <c r="E309" s="290" t="s">
        <v>4388</v>
      </c>
      <c r="F309" s="289" t="s">
        <v>4455</v>
      </c>
      <c r="G309" s="243" t="s">
        <v>3897</v>
      </c>
      <c r="H309" s="242" t="s">
        <v>4456</v>
      </c>
      <c r="I309" s="239">
        <v>4</v>
      </c>
      <c r="J309" s="242" t="s">
        <v>4457</v>
      </c>
      <c r="K309" s="242" t="s">
        <v>3591</v>
      </c>
      <c r="L309" s="242" t="s">
        <v>4424</v>
      </c>
      <c r="M309" s="242" t="s">
        <v>3858</v>
      </c>
    </row>
    <row r="310" spans="1:13" s="242" customFormat="1" ht="15.75" customHeight="1" x14ac:dyDescent="0.2">
      <c r="A310" s="239"/>
      <c r="B310" s="240">
        <v>43921</v>
      </c>
      <c r="C310" s="288"/>
      <c r="D310" s="243"/>
      <c r="E310" s="289"/>
      <c r="F310" s="289"/>
      <c r="G310" s="243" t="e">
        <v>#N/A</v>
      </c>
      <c r="H310" s="242" t="s">
        <v>4458</v>
      </c>
      <c r="I310" s="239">
        <v>2</v>
      </c>
      <c r="L310" s="242" t="s">
        <v>3789</v>
      </c>
      <c r="M310" s="242" t="s">
        <v>3858</v>
      </c>
    </row>
    <row r="311" spans="1:13" ht="15.75" customHeight="1" x14ac:dyDescent="0.2">
      <c r="B311" s="161">
        <v>43922</v>
      </c>
      <c r="C311" s="162" t="s">
        <v>4361</v>
      </c>
      <c r="D311" s="191" t="s">
        <v>4459</v>
      </c>
      <c r="E311" s="226" t="s">
        <v>3587</v>
      </c>
      <c r="F311" s="158" t="s">
        <v>4460</v>
      </c>
      <c r="G311" s="191" t="s">
        <v>4461</v>
      </c>
      <c r="H311" s="159" t="s">
        <v>4462</v>
      </c>
      <c r="I311" s="160">
        <v>1</v>
      </c>
      <c r="J311" s="159" t="s">
        <v>4463</v>
      </c>
      <c r="K311" s="159" t="s">
        <v>3783</v>
      </c>
      <c r="L311" s="159" t="s">
        <v>3684</v>
      </c>
      <c r="M311" s="159" t="s">
        <v>4319</v>
      </c>
    </row>
    <row r="312" spans="1:13" s="242" customFormat="1" ht="15.75" customHeight="1" x14ac:dyDescent="0.2">
      <c r="A312" s="239"/>
      <c r="B312" s="240">
        <v>43922</v>
      </c>
      <c r="C312" s="288"/>
      <c r="D312" s="243" t="s">
        <v>4464</v>
      </c>
      <c r="E312" s="290">
        <v>43939</v>
      </c>
      <c r="F312" s="289" t="s">
        <v>4465</v>
      </c>
      <c r="G312" s="243" t="s">
        <v>4466</v>
      </c>
      <c r="H312" s="242" t="s">
        <v>4467</v>
      </c>
      <c r="I312" s="239">
        <v>1</v>
      </c>
      <c r="J312" s="242" t="s">
        <v>4468</v>
      </c>
      <c r="K312" s="242" t="s">
        <v>3626</v>
      </c>
      <c r="L312" s="242" t="s">
        <v>3592</v>
      </c>
      <c r="M312" s="242" t="s">
        <v>3858</v>
      </c>
    </row>
    <row r="313" spans="1:13" s="242" customFormat="1" ht="15.75" customHeight="1" x14ac:dyDescent="0.2">
      <c r="A313" s="239"/>
      <c r="B313" s="240">
        <v>43922</v>
      </c>
      <c r="C313" s="288"/>
      <c r="D313" s="243" t="s">
        <v>4469</v>
      </c>
      <c r="E313" s="290">
        <v>43939</v>
      </c>
      <c r="F313" s="289" t="s">
        <v>4470</v>
      </c>
      <c r="G313" s="289" t="s">
        <v>3897</v>
      </c>
      <c r="H313" s="242" t="s">
        <v>4423</v>
      </c>
      <c r="I313" s="239">
        <v>2</v>
      </c>
      <c r="J313" s="242" t="s">
        <v>4471</v>
      </c>
      <c r="K313" s="242" t="s">
        <v>3791</v>
      </c>
      <c r="L313" s="242" t="s">
        <v>3803</v>
      </c>
      <c r="M313" s="242" t="s">
        <v>3858</v>
      </c>
    </row>
    <row r="314" spans="1:13" s="242" customFormat="1" ht="15.75" customHeight="1" x14ac:dyDescent="0.2">
      <c r="A314" s="239"/>
      <c r="B314" s="240">
        <v>43923</v>
      </c>
      <c r="C314" s="288"/>
      <c r="D314" s="243"/>
      <c r="E314" s="289"/>
      <c r="F314" s="289" t="s">
        <v>4472</v>
      </c>
      <c r="G314" s="243" t="s">
        <v>4313</v>
      </c>
      <c r="H314" s="242" t="s">
        <v>4473</v>
      </c>
      <c r="I314" s="239">
        <v>1</v>
      </c>
      <c r="J314" s="242" t="s">
        <v>4474</v>
      </c>
      <c r="K314" s="242" t="s">
        <v>3626</v>
      </c>
      <c r="L314" s="242" t="s">
        <v>3592</v>
      </c>
      <c r="M314" s="242" t="s">
        <v>3858</v>
      </c>
    </row>
    <row r="315" spans="1:13" ht="15.75" customHeight="1" x14ac:dyDescent="0.2">
      <c r="B315" s="161">
        <v>43923</v>
      </c>
      <c r="C315" s="162" t="s">
        <v>4475</v>
      </c>
      <c r="D315" s="191" t="s">
        <v>4450</v>
      </c>
      <c r="E315" s="287" t="s">
        <v>3587</v>
      </c>
      <c r="F315" s="158" t="s">
        <v>4238</v>
      </c>
      <c r="G315" s="191" t="s">
        <v>4239</v>
      </c>
      <c r="H315" s="203" t="s">
        <v>4476</v>
      </c>
      <c r="I315" s="160">
        <v>3</v>
      </c>
      <c r="J315" s="159" t="s">
        <v>4477</v>
      </c>
      <c r="K315" s="159" t="s">
        <v>3791</v>
      </c>
      <c r="L315" s="159" t="s">
        <v>3789</v>
      </c>
      <c r="M315" s="159" t="s">
        <v>3593</v>
      </c>
    </row>
    <row r="316" spans="1:13" ht="15.75" customHeight="1" x14ac:dyDescent="0.2">
      <c r="B316" s="161">
        <v>43923</v>
      </c>
      <c r="C316" s="162" t="s">
        <v>3714</v>
      </c>
      <c r="D316" s="191" t="s">
        <v>4478</v>
      </c>
      <c r="E316" s="287">
        <v>43935</v>
      </c>
      <c r="F316" s="158"/>
      <c r="G316" s="191" t="s">
        <v>3715</v>
      </c>
      <c r="H316" s="159" t="s">
        <v>3716</v>
      </c>
      <c r="I316" s="160">
        <v>5</v>
      </c>
      <c r="J316" s="159" t="s">
        <v>3582</v>
      </c>
      <c r="K316" s="159" t="s">
        <v>3582</v>
      </c>
      <c r="L316" s="159" t="s">
        <v>3618</v>
      </c>
      <c r="M316" s="159" t="s">
        <v>3584</v>
      </c>
    </row>
    <row r="317" spans="1:13" ht="15.75" customHeight="1" x14ac:dyDescent="0.2">
      <c r="B317" s="161">
        <v>43923</v>
      </c>
      <c r="C317" s="224" t="s">
        <v>4083</v>
      </c>
      <c r="D317" s="191" t="s">
        <v>4479</v>
      </c>
      <c r="E317" s="287" t="s">
        <v>3587</v>
      </c>
      <c r="F317" s="158"/>
      <c r="G317" s="191" t="s">
        <v>4085</v>
      </c>
      <c r="H317" s="159" t="s">
        <v>4086</v>
      </c>
      <c r="I317" s="160">
        <v>3</v>
      </c>
      <c r="J317" s="159" t="s">
        <v>4480</v>
      </c>
      <c r="K317" s="159" t="s">
        <v>3616</v>
      </c>
      <c r="L317" s="159" t="s">
        <v>3592</v>
      </c>
      <c r="M317" s="159" t="s">
        <v>3593</v>
      </c>
    </row>
    <row r="318" spans="1:13" ht="15.75" customHeight="1" x14ac:dyDescent="0.2">
      <c r="B318" s="161">
        <v>43923</v>
      </c>
      <c r="C318" s="162" t="s">
        <v>4167</v>
      </c>
      <c r="D318" s="191" t="s">
        <v>4450</v>
      </c>
      <c r="E318" s="226" t="s">
        <v>3587</v>
      </c>
      <c r="F318" s="158"/>
      <c r="G318" s="191" t="s">
        <v>4481</v>
      </c>
      <c r="H318" s="159" t="s">
        <v>4168</v>
      </c>
      <c r="I318" s="160">
        <v>1</v>
      </c>
      <c r="J318" s="159" t="s">
        <v>4453</v>
      </c>
      <c r="K318" s="159" t="s">
        <v>3626</v>
      </c>
      <c r="L318" s="159" t="s">
        <v>3757</v>
      </c>
      <c r="M318" s="159" t="s">
        <v>3593</v>
      </c>
    </row>
    <row r="319" spans="1:13" ht="15.75" customHeight="1" x14ac:dyDescent="0.2">
      <c r="B319" s="161">
        <v>43924</v>
      </c>
      <c r="C319" s="162"/>
      <c r="D319" s="191" t="s">
        <v>4482</v>
      </c>
      <c r="E319" s="226">
        <v>43926</v>
      </c>
      <c r="F319" s="158"/>
      <c r="G319" s="191" t="s">
        <v>4363</v>
      </c>
      <c r="H319" s="159" t="s">
        <v>4445</v>
      </c>
      <c r="I319" s="160">
        <v>13</v>
      </c>
      <c r="J319" s="159" t="s">
        <v>4483</v>
      </c>
      <c r="K319" s="159" t="s">
        <v>3783</v>
      </c>
      <c r="L319" s="159" t="s">
        <v>3618</v>
      </c>
      <c r="M319" s="159" t="s">
        <v>4319</v>
      </c>
    </row>
    <row r="320" spans="1:13" ht="15.75" customHeight="1" x14ac:dyDescent="0.2">
      <c r="B320" s="161">
        <v>43924</v>
      </c>
      <c r="C320" s="162" t="s">
        <v>4484</v>
      </c>
      <c r="D320" s="191" t="s">
        <v>4482</v>
      </c>
      <c r="E320" s="226">
        <v>43926</v>
      </c>
      <c r="F320" s="158"/>
      <c r="G320" s="191" t="s">
        <v>4485</v>
      </c>
      <c r="H320" s="159" t="s">
        <v>4486</v>
      </c>
      <c r="I320" s="160">
        <v>15</v>
      </c>
      <c r="J320" s="159" t="s">
        <v>4483</v>
      </c>
      <c r="K320" s="159" t="s">
        <v>3783</v>
      </c>
      <c r="L320" s="159" t="s">
        <v>3618</v>
      </c>
      <c r="M320" s="159" t="s">
        <v>3593</v>
      </c>
    </row>
    <row r="321" spans="1:13" ht="15.75" customHeight="1" x14ac:dyDescent="0.2">
      <c r="B321" s="161">
        <v>43924</v>
      </c>
      <c r="C321" s="162" t="s">
        <v>4487</v>
      </c>
      <c r="D321" s="191" t="s">
        <v>4482</v>
      </c>
      <c r="E321" s="226">
        <v>43926</v>
      </c>
      <c r="F321" s="158"/>
      <c r="G321" s="191" t="s">
        <v>4488</v>
      </c>
      <c r="H321" s="159" t="s">
        <v>4489</v>
      </c>
      <c r="I321" s="160">
        <v>15</v>
      </c>
      <c r="J321" s="159" t="s">
        <v>4483</v>
      </c>
      <c r="K321" s="159" t="s">
        <v>3783</v>
      </c>
      <c r="L321" s="159" t="s">
        <v>3618</v>
      </c>
      <c r="M321" s="159" t="s">
        <v>3593</v>
      </c>
    </row>
    <row r="322" spans="1:13" ht="15.75" customHeight="1" x14ac:dyDescent="0.2">
      <c r="B322" s="161">
        <v>43924</v>
      </c>
      <c r="C322" s="162" t="s">
        <v>4490</v>
      </c>
      <c r="D322" s="191" t="s">
        <v>4482</v>
      </c>
      <c r="E322" s="226">
        <v>43926</v>
      </c>
      <c r="F322" s="158"/>
      <c r="G322" s="191" t="s">
        <v>4491</v>
      </c>
      <c r="H322" s="159" t="s">
        <v>4492</v>
      </c>
      <c r="I322" s="160">
        <v>10</v>
      </c>
      <c r="J322" s="159" t="s">
        <v>4483</v>
      </c>
      <c r="K322" s="159" t="s">
        <v>3783</v>
      </c>
      <c r="L322" s="159" t="s">
        <v>3618</v>
      </c>
      <c r="M322" s="159" t="s">
        <v>3593</v>
      </c>
    </row>
    <row r="323" spans="1:13" ht="15.75" customHeight="1" x14ac:dyDescent="0.2">
      <c r="B323" s="161">
        <v>43925</v>
      </c>
      <c r="C323" s="162" t="s">
        <v>3611</v>
      </c>
      <c r="D323" s="191" t="s">
        <v>4493</v>
      </c>
      <c r="E323" s="226" t="s">
        <v>3587</v>
      </c>
      <c r="F323" s="158"/>
      <c r="G323" s="191" t="s">
        <v>3613</v>
      </c>
      <c r="H323" s="159" t="s">
        <v>3614</v>
      </c>
      <c r="I323" s="160">
        <v>1</v>
      </c>
      <c r="J323" s="159" t="s">
        <v>4494</v>
      </c>
      <c r="K323" s="159" t="s">
        <v>3791</v>
      </c>
      <c r="L323" s="159" t="s">
        <v>3803</v>
      </c>
      <c r="M323" s="159" t="s">
        <v>3593</v>
      </c>
    </row>
    <row r="324" spans="1:13" ht="15.75" customHeight="1" x14ac:dyDescent="0.2">
      <c r="B324" s="161">
        <v>43925</v>
      </c>
      <c r="C324" s="162" t="s">
        <v>4495</v>
      </c>
      <c r="D324" s="191" t="s">
        <v>4496</v>
      </c>
      <c r="E324" s="226" t="s">
        <v>3587</v>
      </c>
      <c r="F324" s="158"/>
      <c r="G324" s="191" t="s">
        <v>4497</v>
      </c>
      <c r="H324" s="159" t="s">
        <v>4498</v>
      </c>
      <c r="I324" s="160">
        <v>30</v>
      </c>
      <c r="J324" s="159" t="s">
        <v>4483</v>
      </c>
      <c r="K324" s="159" t="s">
        <v>3783</v>
      </c>
      <c r="L324" s="159" t="s">
        <v>3684</v>
      </c>
      <c r="M324" s="159" t="s">
        <v>3593</v>
      </c>
    </row>
    <row r="325" spans="1:13" s="242" customFormat="1" ht="15.75" customHeight="1" x14ac:dyDescent="0.2">
      <c r="A325" s="239"/>
      <c r="B325" s="240">
        <v>43925</v>
      </c>
      <c r="C325" s="288"/>
      <c r="D325" s="243" t="s">
        <v>4499</v>
      </c>
      <c r="E325" s="289" t="s">
        <v>4049</v>
      </c>
      <c r="F325" s="289"/>
      <c r="G325" s="243" t="e">
        <v>#N/A</v>
      </c>
      <c r="H325" s="242" t="s">
        <v>4500</v>
      </c>
      <c r="I325" s="239">
        <v>1</v>
      </c>
      <c r="J325" s="242" t="s">
        <v>4501</v>
      </c>
      <c r="K325" s="242" t="s">
        <v>3788</v>
      </c>
      <c r="L325" s="242" t="s">
        <v>3684</v>
      </c>
      <c r="M325" s="242" t="s">
        <v>4502</v>
      </c>
    </row>
    <row r="326" spans="1:13" ht="15.75" customHeight="1" x14ac:dyDescent="0.2">
      <c r="B326" s="161">
        <v>43926</v>
      </c>
      <c r="C326" s="162" t="s">
        <v>4375</v>
      </c>
      <c r="D326" s="191" t="s">
        <v>4503</v>
      </c>
      <c r="E326" s="226">
        <v>43935</v>
      </c>
      <c r="F326" s="158"/>
      <c r="G326" s="191" t="s">
        <v>4377</v>
      </c>
      <c r="H326" s="159" t="s">
        <v>4378</v>
      </c>
      <c r="I326" s="160">
        <v>4</v>
      </c>
      <c r="J326" s="159" t="s">
        <v>4504</v>
      </c>
      <c r="K326" s="159" t="s">
        <v>3791</v>
      </c>
      <c r="L326" s="159" t="s">
        <v>3641</v>
      </c>
      <c r="M326" s="159" t="s">
        <v>3593</v>
      </c>
    </row>
    <row r="327" spans="1:13" ht="15.75" customHeight="1" x14ac:dyDescent="0.2">
      <c r="B327" s="161">
        <v>43926</v>
      </c>
      <c r="C327" s="162" t="s">
        <v>3808</v>
      </c>
      <c r="D327" s="191" t="s">
        <v>4505</v>
      </c>
      <c r="E327" s="226" t="s">
        <v>3587</v>
      </c>
      <c r="F327" s="158"/>
      <c r="G327" s="191" t="e">
        <v>#N/A</v>
      </c>
      <c r="H327" s="159" t="s">
        <v>3811</v>
      </c>
      <c r="I327" s="160">
        <v>2</v>
      </c>
      <c r="J327" s="159" t="s">
        <v>4506</v>
      </c>
      <c r="K327" s="159" t="s">
        <v>3791</v>
      </c>
      <c r="L327" s="159" t="s">
        <v>3641</v>
      </c>
      <c r="M327" s="159" t="s">
        <v>3593</v>
      </c>
    </row>
    <row r="328" spans="1:13" ht="15.75" customHeight="1" x14ac:dyDescent="0.2">
      <c r="B328" s="161">
        <v>43926</v>
      </c>
      <c r="C328" s="162" t="s">
        <v>3727</v>
      </c>
      <c r="D328" s="191" t="s">
        <v>4507</v>
      </c>
      <c r="E328" s="226" t="s">
        <v>4508</v>
      </c>
      <c r="F328" s="158"/>
      <c r="G328" s="191" t="s">
        <v>3728</v>
      </c>
      <c r="H328" s="159" t="s">
        <v>3729</v>
      </c>
      <c r="I328" s="160">
        <v>1</v>
      </c>
      <c r="J328" s="159" t="s">
        <v>3582</v>
      </c>
      <c r="K328" s="159" t="s">
        <v>3582</v>
      </c>
      <c r="L328" s="159" t="s">
        <v>3618</v>
      </c>
      <c r="M328" s="159" t="s">
        <v>3584</v>
      </c>
    </row>
    <row r="329" spans="1:13" ht="15.75" customHeight="1" x14ac:dyDescent="0.2">
      <c r="B329" s="161">
        <v>43926</v>
      </c>
      <c r="C329" s="162" t="s">
        <v>4509</v>
      </c>
      <c r="D329" s="191" t="s">
        <v>4510</v>
      </c>
      <c r="E329" s="226" t="s">
        <v>3587</v>
      </c>
      <c r="F329" s="158"/>
      <c r="G329" s="191" t="s">
        <v>4511</v>
      </c>
      <c r="H329" s="203" t="s">
        <v>4512</v>
      </c>
      <c r="I329" s="233">
        <v>18</v>
      </c>
      <c r="J329" s="159" t="s">
        <v>4513</v>
      </c>
      <c r="K329" s="159" t="s">
        <v>3783</v>
      </c>
      <c r="L329" s="159" t="s">
        <v>4514</v>
      </c>
      <c r="M329" s="159" t="s">
        <v>3593</v>
      </c>
    </row>
    <row r="330" spans="1:13" ht="15.75" customHeight="1" x14ac:dyDescent="0.2">
      <c r="B330" s="161">
        <v>43927</v>
      </c>
      <c r="C330" s="162" t="s">
        <v>4515</v>
      </c>
      <c r="D330" s="191" t="s">
        <v>4516</v>
      </c>
      <c r="E330" s="226" t="s">
        <v>3587</v>
      </c>
      <c r="F330" s="158"/>
      <c r="G330" s="191" t="s">
        <v>4517</v>
      </c>
      <c r="H330" s="159" t="s">
        <v>4518</v>
      </c>
      <c r="I330" s="160">
        <v>1</v>
      </c>
      <c r="J330" s="159" t="s">
        <v>4519</v>
      </c>
      <c r="K330" s="159" t="s">
        <v>3783</v>
      </c>
      <c r="L330" s="159" t="s">
        <v>3684</v>
      </c>
      <c r="M330" s="159" t="s">
        <v>3593</v>
      </c>
    </row>
    <row r="331" spans="1:13" ht="15.75" customHeight="1" x14ac:dyDescent="0.2">
      <c r="B331" s="161">
        <v>43928</v>
      </c>
      <c r="C331" s="162" t="s">
        <v>4520</v>
      </c>
      <c r="D331" s="191" t="s">
        <v>4521</v>
      </c>
      <c r="E331" s="226" t="s">
        <v>3587</v>
      </c>
      <c r="F331" s="158"/>
      <c r="G331" s="191" t="s">
        <v>4522</v>
      </c>
      <c r="H331" s="203" t="s">
        <v>4523</v>
      </c>
      <c r="I331" s="233">
        <v>1</v>
      </c>
      <c r="J331" s="203" t="s">
        <v>4524</v>
      </c>
      <c r="K331" s="159" t="s">
        <v>3783</v>
      </c>
      <c r="L331" s="159" t="s">
        <v>3684</v>
      </c>
      <c r="M331" s="159" t="s">
        <v>3593</v>
      </c>
    </row>
    <row r="332" spans="1:13" ht="15.75" customHeight="1" x14ac:dyDescent="0.2">
      <c r="B332" s="161">
        <v>43929</v>
      </c>
      <c r="C332" s="162" t="s">
        <v>4525</v>
      </c>
      <c r="D332" s="191" t="s">
        <v>4526</v>
      </c>
      <c r="E332" s="158"/>
      <c r="F332" s="158"/>
      <c r="G332" s="191" t="s">
        <v>4527</v>
      </c>
      <c r="H332" s="159" t="s">
        <v>4528</v>
      </c>
      <c r="I332" s="160">
        <v>1</v>
      </c>
      <c r="J332" s="159" t="s">
        <v>4529</v>
      </c>
      <c r="K332" s="159" t="s">
        <v>3626</v>
      </c>
      <c r="L332" s="231" t="s">
        <v>4530</v>
      </c>
      <c r="M332" s="159" t="s">
        <v>3593</v>
      </c>
    </row>
    <row r="333" spans="1:13" ht="15.75" customHeight="1" x14ac:dyDescent="0.2">
      <c r="B333" s="161">
        <v>43929</v>
      </c>
      <c r="C333" s="162" t="s">
        <v>4405</v>
      </c>
      <c r="D333" s="191" t="s">
        <v>4531</v>
      </c>
      <c r="E333" s="226" t="s">
        <v>3587</v>
      </c>
      <c r="F333" s="158"/>
      <c r="G333" s="191" t="s">
        <v>4407</v>
      </c>
      <c r="H333" s="159" t="s">
        <v>4408</v>
      </c>
      <c r="I333" s="160">
        <v>1</v>
      </c>
      <c r="J333" s="159" t="s">
        <v>4532</v>
      </c>
      <c r="K333" s="159" t="s">
        <v>3783</v>
      </c>
      <c r="L333" s="159" t="s">
        <v>3618</v>
      </c>
      <c r="M333" s="159" t="s">
        <v>3593</v>
      </c>
    </row>
    <row r="334" spans="1:13" ht="15.75" customHeight="1" x14ac:dyDescent="0.2">
      <c r="B334" s="161">
        <v>43929</v>
      </c>
      <c r="C334" s="162" t="s">
        <v>4533</v>
      </c>
      <c r="D334" s="191" t="s">
        <v>4534</v>
      </c>
      <c r="E334" s="226">
        <v>43934</v>
      </c>
      <c r="F334" s="158"/>
      <c r="G334" s="191" t="s">
        <v>4535</v>
      </c>
      <c r="H334" s="159" t="s">
        <v>4536</v>
      </c>
      <c r="I334" s="160">
        <v>1</v>
      </c>
      <c r="J334" s="159" t="s">
        <v>4537</v>
      </c>
      <c r="K334" s="159" t="s">
        <v>3626</v>
      </c>
      <c r="L334" s="159" t="s">
        <v>3583</v>
      </c>
      <c r="M334" s="159" t="s">
        <v>3593</v>
      </c>
    </row>
    <row r="335" spans="1:13" s="242" customFormat="1" ht="15.75" customHeight="1" x14ac:dyDescent="0.25">
      <c r="A335" s="239"/>
      <c r="B335" s="240">
        <v>43929</v>
      </c>
      <c r="C335" s="288"/>
      <c r="D335" s="243" t="s">
        <v>4538</v>
      </c>
      <c r="E335" s="290">
        <v>43943</v>
      </c>
      <c r="F335" s="289"/>
      <c r="G335" s="274" t="s">
        <v>4539</v>
      </c>
      <c r="H335" s="274" t="s">
        <v>4540</v>
      </c>
      <c r="I335" s="239">
        <v>1</v>
      </c>
      <c r="J335" s="242" t="s">
        <v>4541</v>
      </c>
      <c r="K335" s="242" t="s">
        <v>3783</v>
      </c>
      <c r="L335" s="242" t="s">
        <v>4542</v>
      </c>
      <c r="M335" s="242" t="s">
        <v>3858</v>
      </c>
    </row>
    <row r="336" spans="1:13" s="242" customFormat="1" ht="15.75" customHeight="1" x14ac:dyDescent="0.25">
      <c r="A336" s="239"/>
      <c r="B336" s="240">
        <v>43929</v>
      </c>
      <c r="C336" s="288"/>
      <c r="D336" s="243" t="s">
        <v>4538</v>
      </c>
      <c r="E336" s="290">
        <v>43943</v>
      </c>
      <c r="F336" s="289"/>
      <c r="G336" s="274" t="s">
        <v>4543</v>
      </c>
      <c r="H336" s="274" t="s">
        <v>4544</v>
      </c>
      <c r="I336" s="239">
        <v>1</v>
      </c>
      <c r="J336" s="242" t="s">
        <v>4541</v>
      </c>
      <c r="K336" s="242" t="s">
        <v>3783</v>
      </c>
      <c r="L336" s="242" t="s">
        <v>4542</v>
      </c>
      <c r="M336" s="242" t="s">
        <v>3858</v>
      </c>
    </row>
    <row r="337" spans="1:13" ht="15.75" customHeight="1" x14ac:dyDescent="0.2">
      <c r="B337" s="161">
        <v>43930</v>
      </c>
      <c r="C337" s="162" t="s">
        <v>4545</v>
      </c>
      <c r="D337" s="191" t="s">
        <v>4546</v>
      </c>
      <c r="E337" s="226" t="s">
        <v>3587</v>
      </c>
      <c r="F337" s="158"/>
      <c r="G337" s="191" t="s">
        <v>4547</v>
      </c>
      <c r="H337" s="159" t="s">
        <v>4548</v>
      </c>
      <c r="I337" s="160">
        <v>1</v>
      </c>
      <c r="J337" s="159" t="s">
        <v>4524</v>
      </c>
      <c r="K337" s="159" t="s">
        <v>3783</v>
      </c>
      <c r="L337" s="159" t="s">
        <v>3618</v>
      </c>
      <c r="M337" s="159" t="s">
        <v>3593</v>
      </c>
    </row>
    <row r="338" spans="1:13" s="242" customFormat="1" ht="15.75" customHeight="1" x14ac:dyDescent="0.2">
      <c r="A338" s="239"/>
      <c r="B338" s="240">
        <v>43930</v>
      </c>
      <c r="C338" s="288"/>
      <c r="D338" s="243" t="s">
        <v>4549</v>
      </c>
      <c r="E338" s="290">
        <v>43935</v>
      </c>
      <c r="F338" s="289" t="s">
        <v>4550</v>
      </c>
      <c r="G338" s="243" t="s">
        <v>4551</v>
      </c>
      <c r="H338" s="242" t="s">
        <v>4552</v>
      </c>
      <c r="I338" s="239">
        <v>2</v>
      </c>
      <c r="J338" s="242" t="s">
        <v>4553</v>
      </c>
      <c r="K338" s="242" t="s">
        <v>3626</v>
      </c>
      <c r="L338" s="242" t="s">
        <v>3789</v>
      </c>
      <c r="M338" s="242" t="s">
        <v>3858</v>
      </c>
    </row>
    <row r="339" spans="1:13" s="242" customFormat="1" ht="15.75" customHeight="1" x14ac:dyDescent="0.2">
      <c r="A339" s="239"/>
      <c r="B339" s="240">
        <v>43930</v>
      </c>
      <c r="C339" s="288"/>
      <c r="D339" s="243" t="s">
        <v>4549</v>
      </c>
      <c r="E339" s="290">
        <v>43935</v>
      </c>
      <c r="F339" s="289" t="s">
        <v>4554</v>
      </c>
      <c r="G339" s="243" t="s">
        <v>4555</v>
      </c>
      <c r="H339" s="242" t="s">
        <v>4556</v>
      </c>
      <c r="I339" s="239">
        <v>1</v>
      </c>
      <c r="J339" s="242" t="s">
        <v>4553</v>
      </c>
      <c r="K339" s="242" t="s">
        <v>3626</v>
      </c>
      <c r="L339" s="242" t="s">
        <v>3789</v>
      </c>
      <c r="M339" s="242" t="s">
        <v>3858</v>
      </c>
    </row>
    <row r="340" spans="1:13" s="242" customFormat="1" ht="15.75" customHeight="1" x14ac:dyDescent="0.2">
      <c r="A340" s="239"/>
      <c r="B340" s="240">
        <v>43930</v>
      </c>
      <c r="C340" s="288"/>
      <c r="D340" s="243" t="s">
        <v>4549</v>
      </c>
      <c r="E340" s="290">
        <v>43935</v>
      </c>
      <c r="F340" s="289" t="s">
        <v>4557</v>
      </c>
      <c r="G340" s="243" t="s">
        <v>4558</v>
      </c>
      <c r="H340" s="242" t="s">
        <v>4559</v>
      </c>
      <c r="I340" s="239">
        <v>1</v>
      </c>
      <c r="J340" s="242" t="s">
        <v>4553</v>
      </c>
      <c r="K340" s="242" t="s">
        <v>3626</v>
      </c>
      <c r="L340" s="242" t="s">
        <v>3789</v>
      </c>
      <c r="M340" s="242" t="s">
        <v>3858</v>
      </c>
    </row>
    <row r="341" spans="1:13" s="242" customFormat="1" ht="15.75" customHeight="1" x14ac:dyDescent="0.2">
      <c r="A341" s="239"/>
      <c r="B341" s="240">
        <v>43930</v>
      </c>
      <c r="C341" s="288"/>
      <c r="D341" s="243" t="s">
        <v>4549</v>
      </c>
      <c r="E341" s="290">
        <v>43935</v>
      </c>
      <c r="F341" s="289" t="s">
        <v>4259</v>
      </c>
      <c r="G341" s="243" t="s">
        <v>4260</v>
      </c>
      <c r="H341" s="242" t="s">
        <v>4261</v>
      </c>
      <c r="I341" s="239">
        <v>1</v>
      </c>
      <c r="J341" s="242" t="s">
        <v>4553</v>
      </c>
      <c r="K341" s="242" t="s">
        <v>3626</v>
      </c>
      <c r="L341" s="242" t="s">
        <v>3789</v>
      </c>
      <c r="M341" s="242" t="s">
        <v>3858</v>
      </c>
    </row>
    <row r="342" spans="1:13" ht="15.75" customHeight="1" x14ac:dyDescent="0.2">
      <c r="B342" s="161">
        <v>43931</v>
      </c>
      <c r="C342" s="162" t="s">
        <v>4560</v>
      </c>
      <c r="D342" s="191" t="s">
        <v>4561</v>
      </c>
      <c r="E342" s="226">
        <v>43942</v>
      </c>
      <c r="F342" s="158"/>
      <c r="G342" s="191" t="s">
        <v>4442</v>
      </c>
      <c r="H342" s="203" t="s">
        <v>4562</v>
      </c>
      <c r="I342" s="233">
        <v>16</v>
      </c>
      <c r="J342" s="203" t="s">
        <v>3868</v>
      </c>
      <c r="K342" s="203" t="s">
        <v>3791</v>
      </c>
      <c r="L342" s="159" t="s">
        <v>3757</v>
      </c>
      <c r="M342" s="159" t="s">
        <v>3593</v>
      </c>
    </row>
    <row r="343" spans="1:13" ht="15.75" customHeight="1" x14ac:dyDescent="0.2">
      <c r="B343" s="161">
        <v>43931</v>
      </c>
      <c r="C343" s="162" t="s">
        <v>4560</v>
      </c>
      <c r="D343" s="191" t="s">
        <v>4563</v>
      </c>
      <c r="E343" s="226">
        <v>43942</v>
      </c>
      <c r="F343" s="158"/>
      <c r="G343" s="191" t="s">
        <v>4442</v>
      </c>
      <c r="H343" s="203" t="s">
        <v>4562</v>
      </c>
      <c r="I343" s="233">
        <v>18</v>
      </c>
      <c r="J343" s="203" t="s">
        <v>3868</v>
      </c>
      <c r="K343" s="203" t="s">
        <v>3626</v>
      </c>
      <c r="L343" s="159" t="s">
        <v>3757</v>
      </c>
      <c r="M343" s="159" t="s">
        <v>3593</v>
      </c>
    </row>
    <row r="344" spans="1:13" ht="15.75" customHeight="1" x14ac:dyDescent="0.2">
      <c r="B344" s="161">
        <v>43932</v>
      </c>
      <c r="C344" s="162" t="s">
        <v>4564</v>
      </c>
      <c r="D344" s="191" t="s">
        <v>4565</v>
      </c>
      <c r="E344" s="226">
        <v>43934</v>
      </c>
      <c r="F344" s="158"/>
      <c r="G344" s="191" t="s">
        <v>4566</v>
      </c>
      <c r="H344" s="159" t="s">
        <v>4567</v>
      </c>
      <c r="I344" s="160">
        <v>1</v>
      </c>
      <c r="J344" s="159" t="s">
        <v>4568</v>
      </c>
      <c r="K344" s="159" t="s">
        <v>3591</v>
      </c>
      <c r="L344" s="159" t="s">
        <v>3583</v>
      </c>
      <c r="M344" s="159" t="s">
        <v>3593</v>
      </c>
    </row>
    <row r="345" spans="1:13" ht="15.75" customHeight="1" x14ac:dyDescent="0.2">
      <c r="B345" s="161">
        <v>43932</v>
      </c>
      <c r="C345" s="162" t="s">
        <v>4569</v>
      </c>
      <c r="D345" s="191" t="s">
        <v>4565</v>
      </c>
      <c r="E345" s="226">
        <v>43934</v>
      </c>
      <c r="F345" s="158"/>
      <c r="G345" s="191" t="s">
        <v>4570</v>
      </c>
      <c r="H345" s="159" t="s">
        <v>4571</v>
      </c>
      <c r="I345" s="160">
        <v>1</v>
      </c>
      <c r="J345" s="159" t="s">
        <v>4568</v>
      </c>
      <c r="K345" s="159" t="s">
        <v>3591</v>
      </c>
      <c r="L345" s="159" t="s">
        <v>3583</v>
      </c>
      <c r="M345" s="159" t="s">
        <v>3593</v>
      </c>
    </row>
    <row r="346" spans="1:13" s="242" customFormat="1" ht="15.75" customHeight="1" x14ac:dyDescent="0.2">
      <c r="A346" s="239"/>
      <c r="B346" s="240">
        <v>43932</v>
      </c>
      <c r="C346" s="288"/>
      <c r="D346" s="243" t="s">
        <v>4572</v>
      </c>
      <c r="E346" s="290">
        <v>43935</v>
      </c>
      <c r="F346" s="289"/>
      <c r="G346" s="243" t="s">
        <v>4573</v>
      </c>
      <c r="H346" s="242" t="s">
        <v>4574</v>
      </c>
      <c r="I346" s="239">
        <v>2</v>
      </c>
      <c r="J346" s="242" t="s">
        <v>4575</v>
      </c>
      <c r="K346" s="242" t="s">
        <v>3591</v>
      </c>
      <c r="L346" s="242" t="s">
        <v>3803</v>
      </c>
      <c r="M346" s="242" t="s">
        <v>3858</v>
      </c>
    </row>
    <row r="347" spans="1:13" s="242" customFormat="1" ht="15.75" customHeight="1" x14ac:dyDescent="0.2">
      <c r="A347" s="239"/>
      <c r="B347" s="240">
        <v>43932</v>
      </c>
      <c r="C347" s="288"/>
      <c r="D347" s="243" t="s">
        <v>4576</v>
      </c>
      <c r="E347" s="290" t="s">
        <v>3587</v>
      </c>
      <c r="F347" s="289"/>
      <c r="G347" s="243" t="s">
        <v>4032</v>
      </c>
      <c r="H347" s="242" t="s">
        <v>4577</v>
      </c>
      <c r="I347" s="239">
        <v>2</v>
      </c>
      <c r="J347" s="242" t="s">
        <v>4578</v>
      </c>
      <c r="K347" s="242" t="s">
        <v>3591</v>
      </c>
      <c r="L347" s="242" t="s">
        <v>3757</v>
      </c>
      <c r="M347" s="242" t="s">
        <v>3858</v>
      </c>
    </row>
    <row r="348" spans="1:13" ht="15.75" customHeight="1" x14ac:dyDescent="0.2">
      <c r="B348" s="161">
        <v>43932</v>
      </c>
      <c r="C348" s="162" t="s">
        <v>3714</v>
      </c>
      <c r="D348" s="191" t="s">
        <v>4579</v>
      </c>
      <c r="E348" s="226">
        <v>43942</v>
      </c>
      <c r="F348" s="158" t="s">
        <v>4580</v>
      </c>
      <c r="G348" s="191" t="s">
        <v>3715</v>
      </c>
      <c r="H348" s="159" t="s">
        <v>3716</v>
      </c>
      <c r="I348" s="160">
        <v>2</v>
      </c>
      <c r="J348" s="159" t="s">
        <v>3582</v>
      </c>
      <c r="K348" s="159" t="s">
        <v>3582</v>
      </c>
      <c r="L348" s="159" t="s">
        <v>4424</v>
      </c>
      <c r="M348" s="159" t="s">
        <v>3584</v>
      </c>
    </row>
    <row r="349" spans="1:13" ht="15.75" customHeight="1" x14ac:dyDescent="0.2">
      <c r="B349" s="161">
        <v>43933</v>
      </c>
      <c r="C349" s="162" t="s">
        <v>4581</v>
      </c>
      <c r="D349" s="191" t="s">
        <v>4582</v>
      </c>
      <c r="E349" s="226">
        <v>43941</v>
      </c>
      <c r="F349" s="158"/>
      <c r="G349" s="191" t="s">
        <v>4583</v>
      </c>
      <c r="H349" s="203" t="s">
        <v>4584</v>
      </c>
      <c r="I349" s="160">
        <v>1</v>
      </c>
      <c r="J349" s="159" t="s">
        <v>4585</v>
      </c>
      <c r="K349" s="159" t="s">
        <v>3626</v>
      </c>
      <c r="L349" s="159" t="s">
        <v>3592</v>
      </c>
      <c r="M349" s="159" t="s">
        <v>3593</v>
      </c>
    </row>
    <row r="350" spans="1:13" ht="15.75" customHeight="1" x14ac:dyDescent="0.2">
      <c r="B350" s="161">
        <v>43933</v>
      </c>
      <c r="C350" s="162" t="s">
        <v>3698</v>
      </c>
      <c r="D350" s="191" t="s">
        <v>4579</v>
      </c>
      <c r="E350" s="226">
        <v>43942</v>
      </c>
      <c r="F350" s="158"/>
      <c r="G350" s="191" t="s">
        <v>3700</v>
      </c>
      <c r="H350" s="159" t="s">
        <v>3701</v>
      </c>
      <c r="I350" s="160">
        <v>1</v>
      </c>
      <c r="J350" s="159" t="s">
        <v>3821</v>
      </c>
      <c r="K350" s="159" t="s">
        <v>3582</v>
      </c>
      <c r="L350" s="159" t="s">
        <v>3583</v>
      </c>
      <c r="M350" s="159" t="s">
        <v>3584</v>
      </c>
    </row>
    <row r="351" spans="1:13" ht="15.75" customHeight="1" thickBot="1" x14ac:dyDescent="0.25">
      <c r="B351" s="161">
        <v>43933</v>
      </c>
      <c r="C351" s="162" t="s">
        <v>3702</v>
      </c>
      <c r="D351" s="191" t="s">
        <v>4586</v>
      </c>
      <c r="E351" s="226" t="s">
        <v>3587</v>
      </c>
      <c r="F351" s="158"/>
      <c r="G351" s="191" t="s">
        <v>3703</v>
      </c>
      <c r="H351" s="159" t="s">
        <v>3701</v>
      </c>
      <c r="I351" s="160">
        <v>1</v>
      </c>
      <c r="J351" s="159" t="s">
        <v>3821</v>
      </c>
      <c r="K351" s="159" t="s">
        <v>3582</v>
      </c>
      <c r="L351" s="159" t="s">
        <v>3583</v>
      </c>
      <c r="M351" s="159" t="s">
        <v>3584</v>
      </c>
    </row>
    <row r="352" spans="1:13" ht="15.75" customHeight="1" thickBot="1" x14ac:dyDescent="0.25">
      <c r="B352" s="161">
        <v>43933</v>
      </c>
      <c r="C352" s="162" t="s">
        <v>4587</v>
      </c>
      <c r="D352" s="191" t="s">
        <v>4579</v>
      </c>
      <c r="E352" s="226">
        <v>43942</v>
      </c>
      <c r="F352" s="158" t="s">
        <v>4587</v>
      </c>
      <c r="G352" s="298" t="s">
        <v>3628</v>
      </c>
      <c r="H352" s="159" t="s">
        <v>4588</v>
      </c>
      <c r="I352" s="160">
        <v>1</v>
      </c>
      <c r="J352" s="159" t="s">
        <v>3821</v>
      </c>
      <c r="K352" s="159" t="s">
        <v>3582</v>
      </c>
      <c r="L352" s="159" t="s">
        <v>3583</v>
      </c>
      <c r="M352" s="159" t="s">
        <v>3584</v>
      </c>
    </row>
    <row r="353" spans="1:13" ht="15.75" customHeight="1" x14ac:dyDescent="0.2">
      <c r="B353" s="161">
        <v>43933</v>
      </c>
      <c r="C353" s="162" t="s">
        <v>4589</v>
      </c>
      <c r="D353" s="191" t="s">
        <v>4590</v>
      </c>
      <c r="E353" s="226">
        <v>43934</v>
      </c>
      <c r="F353" s="158"/>
      <c r="G353" s="191" t="s">
        <v>4591</v>
      </c>
      <c r="H353" s="159" t="s">
        <v>4592</v>
      </c>
      <c r="I353" s="160">
        <v>1</v>
      </c>
      <c r="J353" s="159" t="s">
        <v>4593</v>
      </c>
      <c r="K353" s="159" t="s">
        <v>3783</v>
      </c>
      <c r="L353" s="159" t="s">
        <v>3923</v>
      </c>
      <c r="M353" s="159" t="s">
        <v>3593</v>
      </c>
    </row>
    <row r="354" spans="1:13" s="242" customFormat="1" ht="15.75" customHeight="1" x14ac:dyDescent="0.25">
      <c r="A354" s="239"/>
      <c r="B354" s="240">
        <v>43933</v>
      </c>
      <c r="C354" s="288"/>
      <c r="D354" s="243" t="s">
        <v>4594</v>
      </c>
      <c r="E354" s="290">
        <v>43943</v>
      </c>
      <c r="F354" t="s">
        <v>4595</v>
      </c>
      <c r="G354" t="s">
        <v>3897</v>
      </c>
      <c r="H354" s="242" t="s">
        <v>4596</v>
      </c>
      <c r="I354" s="239">
        <v>4</v>
      </c>
      <c r="J354" s="242" t="s">
        <v>4597</v>
      </c>
      <c r="K354" s="242" t="s">
        <v>3626</v>
      </c>
      <c r="L354" s="242" t="s">
        <v>3792</v>
      </c>
      <c r="M354" s="242" t="s">
        <v>3858</v>
      </c>
    </row>
    <row r="355" spans="1:13" ht="15.75" customHeight="1" x14ac:dyDescent="0.2">
      <c r="B355" s="161">
        <v>43934</v>
      </c>
      <c r="C355" s="162" t="s">
        <v>4598</v>
      </c>
      <c r="D355" s="191" t="s">
        <v>4586</v>
      </c>
      <c r="E355" s="226" t="s">
        <v>3587</v>
      </c>
      <c r="F355" s="158"/>
      <c r="G355" s="191" t="s">
        <v>4599</v>
      </c>
      <c r="H355" s="159" t="s">
        <v>4600</v>
      </c>
      <c r="I355" s="160">
        <v>2</v>
      </c>
      <c r="J355" s="159" t="s">
        <v>3582</v>
      </c>
      <c r="K355" s="159" t="s">
        <v>3582</v>
      </c>
      <c r="L355" s="159" t="s">
        <v>3618</v>
      </c>
      <c r="M355" s="159" t="s">
        <v>3584</v>
      </c>
    </row>
    <row r="356" spans="1:13" ht="15.75" customHeight="1" x14ac:dyDescent="0.2">
      <c r="B356" s="161">
        <v>43934</v>
      </c>
      <c r="C356" s="162" t="s">
        <v>4601</v>
      </c>
      <c r="D356" s="191" t="s">
        <v>4602</v>
      </c>
      <c r="E356" s="226" t="s">
        <v>3587</v>
      </c>
      <c r="F356" s="158"/>
      <c r="G356" s="191" t="s">
        <v>4603</v>
      </c>
      <c r="H356" s="159" t="s">
        <v>4604</v>
      </c>
      <c r="I356" s="160">
        <v>2</v>
      </c>
      <c r="J356" s="159" t="s">
        <v>4605</v>
      </c>
      <c r="K356" s="159" t="s">
        <v>3783</v>
      </c>
      <c r="L356" s="159" t="s">
        <v>3684</v>
      </c>
      <c r="M356" s="159" t="s">
        <v>3593</v>
      </c>
    </row>
    <row r="357" spans="1:13" ht="15.75" customHeight="1" x14ac:dyDescent="0.2">
      <c r="B357" s="161">
        <v>43935</v>
      </c>
      <c r="C357" s="162" t="s">
        <v>4606</v>
      </c>
      <c r="D357" s="191" t="s">
        <v>4607</v>
      </c>
      <c r="E357" s="226" t="s">
        <v>3587</v>
      </c>
      <c r="F357" s="158"/>
      <c r="G357" s="191" t="s">
        <v>4608</v>
      </c>
      <c r="H357" s="159" t="s">
        <v>4609</v>
      </c>
      <c r="I357" s="160">
        <v>1</v>
      </c>
      <c r="J357" s="159" t="s">
        <v>4610</v>
      </c>
      <c r="K357" s="159" t="s">
        <v>3591</v>
      </c>
      <c r="L357" s="159" t="s">
        <v>3592</v>
      </c>
      <c r="M357" s="159" t="s">
        <v>3593</v>
      </c>
    </row>
    <row r="358" spans="1:13" ht="15.75" customHeight="1" x14ac:dyDescent="0.2">
      <c r="B358" s="161">
        <v>43935</v>
      </c>
      <c r="C358" s="162" t="s">
        <v>4611</v>
      </c>
      <c r="D358" s="191" t="s">
        <v>4607</v>
      </c>
      <c r="E358" s="226" t="s">
        <v>3587</v>
      </c>
      <c r="F358" s="158"/>
      <c r="G358" s="191" t="s">
        <v>4612</v>
      </c>
      <c r="H358" s="159" t="s">
        <v>4613</v>
      </c>
      <c r="I358" s="160">
        <v>1</v>
      </c>
      <c r="J358" s="159" t="s">
        <v>4610</v>
      </c>
      <c r="K358" s="159" t="s">
        <v>3591</v>
      </c>
      <c r="L358" s="159" t="s">
        <v>3592</v>
      </c>
      <c r="M358" s="159" t="s">
        <v>3593</v>
      </c>
    </row>
    <row r="359" spans="1:13" ht="15.75" customHeight="1" x14ac:dyDescent="0.2">
      <c r="B359" s="161">
        <v>43936</v>
      </c>
      <c r="C359" s="162" t="s">
        <v>3611</v>
      </c>
      <c r="D359" s="191" t="s">
        <v>4614</v>
      </c>
      <c r="E359" s="226" t="s">
        <v>3587</v>
      </c>
      <c r="F359" s="158"/>
      <c r="G359" s="191" t="s">
        <v>3613</v>
      </c>
      <c r="H359" s="159" t="s">
        <v>3614</v>
      </c>
      <c r="I359" s="160">
        <v>1</v>
      </c>
      <c r="J359" s="159" t="s">
        <v>3615</v>
      </c>
      <c r="K359" s="159" t="s">
        <v>3791</v>
      </c>
      <c r="L359" s="159" t="s">
        <v>4424</v>
      </c>
      <c r="M359" s="159" t="s">
        <v>3593</v>
      </c>
    </row>
    <row r="360" spans="1:13" ht="15.75" customHeight="1" x14ac:dyDescent="0.2">
      <c r="B360" s="161">
        <v>43936</v>
      </c>
      <c r="C360" s="162" t="s">
        <v>4209</v>
      </c>
      <c r="D360" s="191" t="s">
        <v>4615</v>
      </c>
      <c r="E360" s="226" t="s">
        <v>3587</v>
      </c>
      <c r="F360" s="158"/>
      <c r="G360" s="191" t="s">
        <v>4211</v>
      </c>
      <c r="H360" s="159" t="s">
        <v>4212</v>
      </c>
      <c r="I360" s="160">
        <v>1</v>
      </c>
      <c r="J360" s="159" t="s">
        <v>3782</v>
      </c>
      <c r="K360" s="159" t="s">
        <v>3783</v>
      </c>
      <c r="L360" s="159" t="s">
        <v>3684</v>
      </c>
      <c r="M360" s="159" t="s">
        <v>3593</v>
      </c>
    </row>
    <row r="361" spans="1:13" ht="15.75" customHeight="1" x14ac:dyDescent="0.2">
      <c r="B361" s="161">
        <v>43926</v>
      </c>
      <c r="C361" s="162" t="s">
        <v>3842</v>
      </c>
      <c r="D361" s="191" t="s">
        <v>4616</v>
      </c>
      <c r="E361" s="226" t="s">
        <v>3587</v>
      </c>
      <c r="F361" s="158"/>
      <c r="G361" s="191" t="e">
        <v>#N/A</v>
      </c>
      <c r="H361" s="159" t="s">
        <v>3842</v>
      </c>
      <c r="M361" s="159" t="s">
        <v>3842</v>
      </c>
    </row>
    <row r="362" spans="1:13" ht="15.75" customHeight="1" x14ac:dyDescent="0.2">
      <c r="B362" s="161">
        <v>43926</v>
      </c>
      <c r="C362" s="162" t="s">
        <v>3842</v>
      </c>
      <c r="D362" s="191" t="s">
        <v>4617</v>
      </c>
      <c r="E362" s="226" t="s">
        <v>3587</v>
      </c>
      <c r="F362" s="158"/>
      <c r="G362" s="191" t="e">
        <v>#N/A</v>
      </c>
      <c r="H362" s="159" t="s">
        <v>3842</v>
      </c>
      <c r="M362" s="159" t="s">
        <v>3842</v>
      </c>
    </row>
    <row r="363" spans="1:13" ht="15.75" customHeight="1" x14ac:dyDescent="0.2">
      <c r="B363" s="161">
        <v>43931</v>
      </c>
      <c r="C363" s="162" t="s">
        <v>3842</v>
      </c>
      <c r="D363" s="191" t="s">
        <v>4618</v>
      </c>
      <c r="E363" s="226" t="s">
        <v>3587</v>
      </c>
      <c r="F363" s="158"/>
      <c r="G363" s="191" t="e">
        <v>#N/A</v>
      </c>
      <c r="H363" s="159" t="s">
        <v>3842</v>
      </c>
      <c r="M363" s="159" t="s">
        <v>3842</v>
      </c>
    </row>
    <row r="364" spans="1:13" ht="15.75" customHeight="1" x14ac:dyDescent="0.2">
      <c r="B364" s="161">
        <v>43931</v>
      </c>
      <c r="C364" s="162" t="s">
        <v>3842</v>
      </c>
      <c r="D364" s="191" t="s">
        <v>4619</v>
      </c>
      <c r="E364" s="226" t="s">
        <v>3587</v>
      </c>
      <c r="F364" s="158"/>
      <c r="G364" s="191" t="e">
        <v>#N/A</v>
      </c>
      <c r="H364" s="159" t="s">
        <v>3842</v>
      </c>
      <c r="M364" s="159" t="s">
        <v>3842</v>
      </c>
    </row>
    <row r="365" spans="1:13" ht="15.75" customHeight="1" x14ac:dyDescent="0.2">
      <c r="B365" s="161">
        <v>43936</v>
      </c>
      <c r="C365" s="162" t="s">
        <v>3842</v>
      </c>
      <c r="D365" s="191" t="s">
        <v>4620</v>
      </c>
      <c r="E365" s="226" t="s">
        <v>3587</v>
      </c>
      <c r="F365" s="158"/>
      <c r="G365" s="191" t="e">
        <v>#N/A</v>
      </c>
      <c r="H365" s="159" t="s">
        <v>3842</v>
      </c>
      <c r="M365" s="159" t="s">
        <v>3842</v>
      </c>
    </row>
    <row r="366" spans="1:13" ht="15.75" customHeight="1" x14ac:dyDescent="0.2">
      <c r="B366" s="161">
        <v>43936</v>
      </c>
      <c r="C366" s="162" t="s">
        <v>3842</v>
      </c>
      <c r="D366" s="191" t="s">
        <v>4621</v>
      </c>
      <c r="E366" s="226" t="s">
        <v>3587</v>
      </c>
      <c r="F366" s="158"/>
      <c r="G366" s="191" t="e">
        <v>#N/A</v>
      </c>
      <c r="H366" s="159" t="s">
        <v>3842</v>
      </c>
      <c r="M366" s="159" t="s">
        <v>3842</v>
      </c>
    </row>
    <row r="367" spans="1:13" ht="15.75" customHeight="1" x14ac:dyDescent="0.2">
      <c r="B367" s="161">
        <v>43938</v>
      </c>
      <c r="C367" s="162" t="s">
        <v>4495</v>
      </c>
      <c r="D367" s="191" t="s">
        <v>4622</v>
      </c>
      <c r="E367" s="226" t="s">
        <v>3587</v>
      </c>
      <c r="F367" s="158"/>
      <c r="G367" s="191" t="s">
        <v>4497</v>
      </c>
      <c r="H367" s="159" t="s">
        <v>4498</v>
      </c>
      <c r="I367" s="160">
        <v>20</v>
      </c>
      <c r="J367" s="159" t="s">
        <v>4483</v>
      </c>
      <c r="K367" s="159" t="s">
        <v>3783</v>
      </c>
      <c r="L367" s="159" t="s">
        <v>3684</v>
      </c>
      <c r="M367" s="159" t="s">
        <v>3593</v>
      </c>
    </row>
    <row r="368" spans="1:13" ht="15.75" customHeight="1" x14ac:dyDescent="0.2">
      <c r="B368" s="161">
        <v>43938</v>
      </c>
      <c r="C368" s="162" t="s">
        <v>3808</v>
      </c>
      <c r="D368" s="191" t="s">
        <v>4623</v>
      </c>
      <c r="E368" s="226" t="s">
        <v>3587</v>
      </c>
      <c r="F368" s="158"/>
      <c r="G368" s="191" t="s">
        <v>3810</v>
      </c>
      <c r="H368" s="159" t="s">
        <v>4624</v>
      </c>
      <c r="I368" s="160">
        <v>2</v>
      </c>
      <c r="J368" s="159" t="s">
        <v>4625</v>
      </c>
      <c r="K368" s="159" t="s">
        <v>3626</v>
      </c>
      <c r="L368" s="159" t="s">
        <v>3592</v>
      </c>
      <c r="M368" s="159" t="s">
        <v>3593</v>
      </c>
    </row>
    <row r="369" spans="1:13" ht="15.75" customHeight="1" x14ac:dyDescent="0.2">
      <c r="B369" s="161">
        <v>43938</v>
      </c>
      <c r="C369" s="162" t="s">
        <v>4626</v>
      </c>
      <c r="D369" s="191" t="s">
        <v>4627</v>
      </c>
      <c r="E369" s="226" t="s">
        <v>3587</v>
      </c>
      <c r="F369" s="158"/>
      <c r="G369" s="191" t="s">
        <v>4628</v>
      </c>
      <c r="H369" s="159" t="s">
        <v>4629</v>
      </c>
      <c r="I369" s="160">
        <v>2</v>
      </c>
      <c r="J369" s="159" t="s">
        <v>4630</v>
      </c>
      <c r="K369" s="159" t="s">
        <v>3626</v>
      </c>
      <c r="L369" s="159" t="s">
        <v>3641</v>
      </c>
      <c r="M369" s="159" t="s">
        <v>3593</v>
      </c>
    </row>
    <row r="370" spans="1:13" ht="15.75" customHeight="1" x14ac:dyDescent="0.2">
      <c r="B370" s="161">
        <v>43938</v>
      </c>
      <c r="C370" s="162" t="s">
        <v>4631</v>
      </c>
      <c r="D370" s="191" t="s">
        <v>4627</v>
      </c>
      <c r="E370" s="226" t="s">
        <v>3587</v>
      </c>
      <c r="F370" s="158"/>
      <c r="G370" s="191" t="s">
        <v>4632</v>
      </c>
      <c r="H370" s="159" t="s">
        <v>4633</v>
      </c>
      <c r="I370" s="160">
        <v>2</v>
      </c>
      <c r="J370" s="159" t="s">
        <v>4630</v>
      </c>
      <c r="K370" s="159" t="s">
        <v>3626</v>
      </c>
      <c r="L370" s="159" t="s">
        <v>3641</v>
      </c>
      <c r="M370" s="159" t="s">
        <v>3593</v>
      </c>
    </row>
    <row r="371" spans="1:13" ht="15.75" customHeight="1" x14ac:dyDescent="0.2">
      <c r="B371" s="161">
        <v>43939</v>
      </c>
      <c r="C371" s="162" t="s">
        <v>4375</v>
      </c>
      <c r="D371" s="191" t="s">
        <v>4634</v>
      </c>
      <c r="E371" s="226">
        <v>43942</v>
      </c>
      <c r="F371" s="158"/>
      <c r="G371" s="191" t="s">
        <v>4377</v>
      </c>
      <c r="H371" s="159" t="s">
        <v>4378</v>
      </c>
      <c r="I371" s="160">
        <v>4</v>
      </c>
      <c r="J371" s="159" t="s">
        <v>4635</v>
      </c>
      <c r="K371" s="159" t="s">
        <v>3591</v>
      </c>
      <c r="L371" s="159" t="s">
        <v>3792</v>
      </c>
      <c r="M371" s="159" t="s">
        <v>3593</v>
      </c>
    </row>
    <row r="372" spans="1:13" ht="15.75" customHeight="1" x14ac:dyDescent="0.2">
      <c r="B372" s="161">
        <v>43940</v>
      </c>
      <c r="C372" s="162" t="s">
        <v>4636</v>
      </c>
      <c r="D372" s="191" t="s">
        <v>4637</v>
      </c>
      <c r="E372" s="226" t="s">
        <v>4388</v>
      </c>
      <c r="F372" s="230">
        <v>16254800</v>
      </c>
      <c r="G372" s="229" t="s">
        <v>3935</v>
      </c>
      <c r="H372" s="159" t="s">
        <v>3936</v>
      </c>
      <c r="I372" s="160">
        <v>1</v>
      </c>
      <c r="J372" s="159" t="s">
        <v>4179</v>
      </c>
      <c r="K372" s="159" t="s">
        <v>3783</v>
      </c>
      <c r="L372" s="159" t="s">
        <v>3684</v>
      </c>
      <c r="M372" s="159" t="s">
        <v>4502</v>
      </c>
    </row>
    <row r="373" spans="1:13" ht="15.75" customHeight="1" x14ac:dyDescent="0.2">
      <c r="B373" s="161">
        <v>43940</v>
      </c>
      <c r="C373" s="162" t="s">
        <v>4638</v>
      </c>
      <c r="D373" s="191" t="s">
        <v>4637</v>
      </c>
      <c r="E373" s="226" t="s">
        <v>4388</v>
      </c>
      <c r="F373" s="230" t="s">
        <v>4639</v>
      </c>
      <c r="G373" s="320" t="s">
        <v>4640</v>
      </c>
      <c r="H373" s="159" t="s">
        <v>4006</v>
      </c>
      <c r="I373" s="160">
        <v>1</v>
      </c>
      <c r="J373" s="159" t="s">
        <v>4179</v>
      </c>
      <c r="K373" s="159" t="s">
        <v>3783</v>
      </c>
      <c r="L373" s="159" t="s">
        <v>3684</v>
      </c>
      <c r="M373" s="159" t="s">
        <v>4502</v>
      </c>
    </row>
    <row r="374" spans="1:13" s="242" customFormat="1" ht="15.75" customHeight="1" x14ac:dyDescent="0.2">
      <c r="A374" s="239"/>
      <c r="B374" s="240">
        <v>43940</v>
      </c>
      <c r="C374" s="288"/>
      <c r="D374" s="243"/>
      <c r="E374" s="289"/>
      <c r="F374" s="289"/>
      <c r="G374" s="243" t="e">
        <v>#N/A</v>
      </c>
      <c r="H374" s="242" t="s">
        <v>4641</v>
      </c>
      <c r="I374" s="239">
        <v>6</v>
      </c>
      <c r="L374" s="242" t="s">
        <v>4424</v>
      </c>
      <c r="M374" s="242" t="s">
        <v>3858</v>
      </c>
    </row>
    <row r="375" spans="1:13" s="242" customFormat="1" ht="15.75" customHeight="1" x14ac:dyDescent="0.2">
      <c r="A375" s="239"/>
      <c r="B375" s="240">
        <v>43942</v>
      </c>
      <c r="C375" s="288" t="s">
        <v>4642</v>
      </c>
      <c r="D375" s="243" t="s">
        <v>4643</v>
      </c>
      <c r="E375" s="289" t="s">
        <v>4049</v>
      </c>
      <c r="F375" s="289"/>
      <c r="G375" s="243" t="e">
        <v>#N/A</v>
      </c>
      <c r="H375" s="242" t="s">
        <v>4644</v>
      </c>
      <c r="I375" s="239">
        <v>1</v>
      </c>
      <c r="J375" s="242" t="s">
        <v>4645</v>
      </c>
      <c r="L375" s="242" t="s">
        <v>3592</v>
      </c>
      <c r="M375" s="242" t="s">
        <v>3858</v>
      </c>
    </row>
    <row r="376" spans="1:13" s="242" customFormat="1" ht="15.75" customHeight="1" x14ac:dyDescent="0.2">
      <c r="A376" s="239"/>
      <c r="B376" s="240">
        <v>43946</v>
      </c>
      <c r="C376" s="288"/>
      <c r="D376" s="243"/>
      <c r="E376" s="289"/>
      <c r="F376" s="289"/>
      <c r="G376" s="243" t="e">
        <v>#N/A</v>
      </c>
      <c r="H376" s="242" t="s">
        <v>4646</v>
      </c>
      <c r="I376" s="239">
        <v>1</v>
      </c>
      <c r="L376" s="242" t="s">
        <v>3641</v>
      </c>
      <c r="M376" s="242" t="s">
        <v>3858</v>
      </c>
    </row>
    <row r="377" spans="1:13" s="242" customFormat="1" ht="15.75" customHeight="1" x14ac:dyDescent="0.2">
      <c r="A377" s="239"/>
      <c r="B377" s="240">
        <v>43946</v>
      </c>
      <c r="C377" s="288"/>
      <c r="D377" s="243"/>
      <c r="E377" s="289"/>
      <c r="F377" s="289"/>
      <c r="G377" s="243" t="e">
        <v>#N/A</v>
      </c>
      <c r="H377" s="242" t="s">
        <v>4647</v>
      </c>
      <c r="I377" s="239" t="s">
        <v>4126</v>
      </c>
      <c r="L377" s="242" t="s">
        <v>3641</v>
      </c>
      <c r="M377" s="242" t="s">
        <v>3858</v>
      </c>
    </row>
    <row r="378" spans="1:13" ht="15.75" customHeight="1" x14ac:dyDescent="0.2">
      <c r="B378" s="161">
        <v>43942</v>
      </c>
      <c r="C378" s="162" t="s">
        <v>3698</v>
      </c>
      <c r="D378" s="191" t="s">
        <v>4648</v>
      </c>
      <c r="E378" s="158" t="s">
        <v>4049</v>
      </c>
      <c r="F378" s="158"/>
      <c r="G378" s="191" t="s">
        <v>3700</v>
      </c>
      <c r="H378" s="159" t="s">
        <v>3701</v>
      </c>
      <c r="I378" s="160">
        <v>2</v>
      </c>
      <c r="J378" s="159" t="s">
        <v>4649</v>
      </c>
      <c r="K378" s="159" t="s">
        <v>3582</v>
      </c>
      <c r="L378" s="159" t="s">
        <v>3618</v>
      </c>
      <c r="M378" s="159" t="s">
        <v>3584</v>
      </c>
    </row>
    <row r="379" spans="1:13" ht="15.75" customHeight="1" x14ac:dyDescent="0.2">
      <c r="B379" s="161">
        <v>43942</v>
      </c>
      <c r="C379" s="162" t="s">
        <v>3702</v>
      </c>
      <c r="D379" s="191" t="s">
        <v>4650</v>
      </c>
      <c r="E379" s="226" t="s">
        <v>3587</v>
      </c>
      <c r="F379" s="158"/>
      <c r="G379" s="191" t="s">
        <v>3703</v>
      </c>
      <c r="H379" s="159" t="s">
        <v>3701</v>
      </c>
      <c r="I379" s="160">
        <v>1</v>
      </c>
      <c r="J379" s="159" t="s">
        <v>4649</v>
      </c>
      <c r="K379" s="159" t="s">
        <v>3582</v>
      </c>
      <c r="L379" s="159" t="s">
        <v>3618</v>
      </c>
      <c r="M379" s="159" t="s">
        <v>3584</v>
      </c>
    </row>
    <row r="380" spans="1:13" ht="15.75" customHeight="1" x14ac:dyDescent="0.2">
      <c r="B380" s="161">
        <v>43942</v>
      </c>
      <c r="C380" s="162" t="s">
        <v>3693</v>
      </c>
      <c r="D380" s="191" t="s">
        <v>4650</v>
      </c>
      <c r="E380" s="226" t="s">
        <v>3587</v>
      </c>
      <c r="F380" s="158"/>
      <c r="G380" s="191" t="s">
        <v>3695</v>
      </c>
      <c r="H380" s="159" t="s">
        <v>3696</v>
      </c>
      <c r="I380" s="160">
        <v>1</v>
      </c>
      <c r="J380" s="159" t="s">
        <v>4649</v>
      </c>
      <c r="K380" s="159" t="s">
        <v>3582</v>
      </c>
      <c r="L380" s="159" t="s">
        <v>3618</v>
      </c>
      <c r="M380" s="159" t="s">
        <v>3584</v>
      </c>
    </row>
    <row r="381" spans="1:13" ht="15.75" customHeight="1" x14ac:dyDescent="0.2">
      <c r="B381" s="161">
        <v>43942</v>
      </c>
      <c r="C381" s="228" t="s">
        <v>4651</v>
      </c>
      <c r="D381" s="191" t="s">
        <v>4648</v>
      </c>
      <c r="E381" s="158" t="s">
        <v>4049</v>
      </c>
      <c r="F381" s="158"/>
      <c r="G381" s="191" t="s">
        <v>4652</v>
      </c>
      <c r="H381" s="159" t="s">
        <v>4653</v>
      </c>
      <c r="I381" s="160" t="s">
        <v>4654</v>
      </c>
      <c r="J381" s="159" t="s">
        <v>4649</v>
      </c>
      <c r="K381" s="159" t="s">
        <v>3582</v>
      </c>
      <c r="L381" s="159" t="s">
        <v>3618</v>
      </c>
      <c r="M381" s="159" t="s">
        <v>3584</v>
      </c>
    </row>
    <row r="382" spans="1:13" ht="15.75" customHeight="1" x14ac:dyDescent="0.2">
      <c r="B382" s="161">
        <v>43942</v>
      </c>
      <c r="C382" s="162" t="s">
        <v>4655</v>
      </c>
      <c r="D382" s="191" t="s">
        <v>4650</v>
      </c>
      <c r="E382" s="226" t="s">
        <v>3587</v>
      </c>
      <c r="F382" s="158"/>
      <c r="G382" s="191" t="s">
        <v>4656</v>
      </c>
      <c r="H382" s="159" t="s">
        <v>4657</v>
      </c>
      <c r="I382" s="160">
        <v>2</v>
      </c>
      <c r="J382" s="159" t="s">
        <v>4649</v>
      </c>
      <c r="K382" s="159" t="s">
        <v>3582</v>
      </c>
      <c r="L382" s="159" t="s">
        <v>3618</v>
      </c>
      <c r="M382" s="159" t="s">
        <v>3584</v>
      </c>
    </row>
    <row r="383" spans="1:13" ht="15.75" customHeight="1" x14ac:dyDescent="0.2">
      <c r="B383" s="161">
        <v>43942</v>
      </c>
      <c r="C383" s="162" t="s">
        <v>3714</v>
      </c>
      <c r="D383" s="191" t="s">
        <v>4650</v>
      </c>
      <c r="E383" s="226" t="s">
        <v>3587</v>
      </c>
      <c r="F383" s="158"/>
      <c r="G383" s="191" t="s">
        <v>3715</v>
      </c>
      <c r="H383" s="159" t="s">
        <v>3716</v>
      </c>
      <c r="I383" s="160">
        <v>1</v>
      </c>
      <c r="J383" s="159" t="s">
        <v>4649</v>
      </c>
      <c r="K383" s="159" t="s">
        <v>3582</v>
      </c>
      <c r="L383" s="159" t="s">
        <v>3618</v>
      </c>
      <c r="M383" s="159" t="s">
        <v>3584</v>
      </c>
    </row>
    <row r="384" spans="1:13" ht="15.75" customHeight="1" x14ac:dyDescent="0.2">
      <c r="B384" s="161">
        <v>43943</v>
      </c>
      <c r="C384" s="162" t="s">
        <v>3698</v>
      </c>
      <c r="D384" s="191" t="s">
        <v>4658</v>
      </c>
      <c r="E384" s="226" t="s">
        <v>3587</v>
      </c>
      <c r="F384" s="158"/>
      <c r="G384" s="191" t="s">
        <v>3700</v>
      </c>
      <c r="H384" s="159" t="s">
        <v>3701</v>
      </c>
      <c r="I384" s="160">
        <v>2</v>
      </c>
      <c r="J384" s="159" t="s">
        <v>4659</v>
      </c>
      <c r="K384" s="159" t="s">
        <v>3582</v>
      </c>
      <c r="L384" s="159" t="s">
        <v>3618</v>
      </c>
      <c r="M384" s="159" t="s">
        <v>3584</v>
      </c>
    </row>
    <row r="385" spans="1:13" ht="15.75" customHeight="1" x14ac:dyDescent="0.2">
      <c r="B385" s="161">
        <v>43943</v>
      </c>
      <c r="C385" s="162" t="s">
        <v>3702</v>
      </c>
      <c r="D385" s="191" t="s">
        <v>4660</v>
      </c>
      <c r="E385" s="226">
        <v>43950</v>
      </c>
      <c r="F385" s="158"/>
      <c r="G385" s="191" t="s">
        <v>3703</v>
      </c>
      <c r="H385" s="159" t="s">
        <v>3701</v>
      </c>
      <c r="I385" s="160">
        <v>1</v>
      </c>
      <c r="J385" s="159" t="s">
        <v>4659</v>
      </c>
      <c r="K385" s="159" t="s">
        <v>3582</v>
      </c>
      <c r="L385" s="159" t="s">
        <v>3618</v>
      </c>
      <c r="M385" s="159" t="s">
        <v>3584</v>
      </c>
    </row>
    <row r="386" spans="1:13" ht="15.75" customHeight="1" x14ac:dyDescent="0.2">
      <c r="B386" s="161">
        <v>43943</v>
      </c>
      <c r="C386" s="162" t="s">
        <v>3693</v>
      </c>
      <c r="D386" s="191" t="s">
        <v>4660</v>
      </c>
      <c r="E386" s="226">
        <v>43950</v>
      </c>
      <c r="F386" s="158"/>
      <c r="G386" s="191" t="s">
        <v>3695</v>
      </c>
      <c r="H386" s="159" t="s">
        <v>3696</v>
      </c>
      <c r="I386" s="160">
        <v>1</v>
      </c>
      <c r="J386" s="159" t="s">
        <v>4659</v>
      </c>
      <c r="K386" s="159" t="s">
        <v>3582</v>
      </c>
      <c r="L386" s="159" t="s">
        <v>3618</v>
      </c>
      <c r="M386" s="159" t="s">
        <v>3584</v>
      </c>
    </row>
    <row r="387" spans="1:13" ht="15.75" customHeight="1" x14ac:dyDescent="0.2">
      <c r="B387" s="161">
        <v>43943</v>
      </c>
      <c r="C387" s="162" t="s">
        <v>3724</v>
      </c>
      <c r="D387" s="191" t="s">
        <v>4658</v>
      </c>
      <c r="E387" s="226" t="s">
        <v>3587</v>
      </c>
      <c r="F387" s="158"/>
      <c r="G387" s="191" t="e">
        <v>#N/A</v>
      </c>
      <c r="H387" s="159" t="s">
        <v>3726</v>
      </c>
      <c r="I387" s="160">
        <v>1</v>
      </c>
      <c r="J387" s="159" t="s">
        <v>4659</v>
      </c>
      <c r="K387" s="159" t="s">
        <v>3582</v>
      </c>
      <c r="L387" s="159" t="s">
        <v>3618</v>
      </c>
      <c r="M387" s="159" t="s">
        <v>3584</v>
      </c>
    </row>
    <row r="388" spans="1:13" ht="15.75" customHeight="1" x14ac:dyDescent="0.2">
      <c r="B388" s="161">
        <v>43944</v>
      </c>
      <c r="C388" s="162" t="s">
        <v>4661</v>
      </c>
      <c r="D388" s="191" t="s">
        <v>4662</v>
      </c>
      <c r="E388" s="226" t="s">
        <v>3587</v>
      </c>
      <c r="F388" s="158"/>
      <c r="G388" s="191" t="s">
        <v>4663</v>
      </c>
      <c r="H388" s="159" t="s">
        <v>4664</v>
      </c>
      <c r="I388" s="160">
        <v>1</v>
      </c>
      <c r="J388" s="159" t="s">
        <v>4665</v>
      </c>
      <c r="K388" s="159" t="s">
        <v>3591</v>
      </c>
      <c r="L388" s="159" t="s">
        <v>3592</v>
      </c>
      <c r="M388" s="159" t="s">
        <v>3593</v>
      </c>
    </row>
    <row r="389" spans="1:13" ht="15.75" customHeight="1" x14ac:dyDescent="0.2">
      <c r="B389" s="161">
        <v>43944</v>
      </c>
      <c r="C389" s="162" t="s">
        <v>4666</v>
      </c>
      <c r="D389" s="191" t="s">
        <v>4667</v>
      </c>
      <c r="E389" s="226" t="s">
        <v>3587</v>
      </c>
      <c r="F389" s="158"/>
      <c r="G389" s="229" t="s">
        <v>4668</v>
      </c>
      <c r="H389" s="159" t="s">
        <v>4669</v>
      </c>
      <c r="I389" s="160">
        <v>1</v>
      </c>
      <c r="J389" s="159" t="s">
        <v>4670</v>
      </c>
      <c r="K389" s="159" t="s">
        <v>3591</v>
      </c>
      <c r="L389" s="159" t="s">
        <v>3592</v>
      </c>
      <c r="M389" s="159" t="s">
        <v>3593</v>
      </c>
    </row>
    <row r="390" spans="1:13" ht="15.75" customHeight="1" x14ac:dyDescent="0.2">
      <c r="B390" s="161">
        <v>43945</v>
      </c>
      <c r="C390" s="162" t="s">
        <v>4273</v>
      </c>
      <c r="D390" s="191" t="s">
        <v>4671</v>
      </c>
      <c r="E390" s="226" t="s">
        <v>3587</v>
      </c>
      <c r="F390" s="158"/>
      <c r="G390" s="191" t="s">
        <v>4274</v>
      </c>
      <c r="H390" s="159" t="s">
        <v>4275</v>
      </c>
      <c r="I390" s="160">
        <v>1</v>
      </c>
      <c r="J390" s="159" t="s">
        <v>4272</v>
      </c>
      <c r="K390" s="159" t="s">
        <v>3783</v>
      </c>
      <c r="L390" s="159" t="s">
        <v>3684</v>
      </c>
      <c r="M390" s="159" t="s">
        <v>3593</v>
      </c>
    </row>
    <row r="391" spans="1:13" ht="15.75" customHeight="1" x14ac:dyDescent="0.2">
      <c r="B391" s="161">
        <v>43945</v>
      </c>
      <c r="C391" s="162" t="s">
        <v>3714</v>
      </c>
      <c r="D391" s="191" t="s">
        <v>4660</v>
      </c>
      <c r="E391" s="226">
        <v>43950</v>
      </c>
      <c r="F391" s="158"/>
      <c r="G391" s="191" t="s">
        <v>3715</v>
      </c>
      <c r="H391" s="159" t="s">
        <v>3716</v>
      </c>
      <c r="I391" s="160">
        <v>5</v>
      </c>
      <c r="J391" s="159" t="s">
        <v>3582</v>
      </c>
      <c r="K391" s="159" t="s">
        <v>3582</v>
      </c>
      <c r="L391" s="159" t="s">
        <v>3618</v>
      </c>
      <c r="M391" s="159" t="s">
        <v>3584</v>
      </c>
    </row>
    <row r="392" spans="1:13" ht="15.75" customHeight="1" x14ac:dyDescent="0.2">
      <c r="B392" s="161">
        <v>43947</v>
      </c>
      <c r="C392" s="162" t="s">
        <v>3877</v>
      </c>
      <c r="D392" s="191" t="s">
        <v>4672</v>
      </c>
      <c r="E392" s="226">
        <v>43949</v>
      </c>
      <c r="F392" s="158"/>
      <c r="G392" s="191" t="s">
        <v>3879</v>
      </c>
      <c r="H392" s="159" t="s">
        <v>4673</v>
      </c>
      <c r="I392" s="160">
        <v>1</v>
      </c>
      <c r="J392" s="159" t="s">
        <v>4674</v>
      </c>
      <c r="K392" s="159" t="s">
        <v>3626</v>
      </c>
      <c r="L392" s="159" t="s">
        <v>3792</v>
      </c>
      <c r="M392" s="159" t="s">
        <v>3593</v>
      </c>
    </row>
    <row r="393" spans="1:13" ht="15.75" customHeight="1" x14ac:dyDescent="0.2">
      <c r="B393" s="234">
        <v>43946</v>
      </c>
      <c r="C393" s="224" t="s">
        <v>3727</v>
      </c>
      <c r="D393" s="191" t="s">
        <v>4675</v>
      </c>
      <c r="E393" s="226" t="s">
        <v>3587</v>
      </c>
      <c r="F393" s="158"/>
      <c r="G393" s="191" t="s">
        <v>3728</v>
      </c>
      <c r="H393" s="159" t="s">
        <v>3729</v>
      </c>
      <c r="I393" s="160">
        <v>1</v>
      </c>
      <c r="J393" s="159" t="s">
        <v>4676</v>
      </c>
      <c r="K393" s="159" t="s">
        <v>3582</v>
      </c>
      <c r="L393" s="203" t="s">
        <v>3583</v>
      </c>
      <c r="M393" s="159" t="s">
        <v>3584</v>
      </c>
    </row>
    <row r="394" spans="1:13" ht="15.75" customHeight="1" x14ac:dyDescent="0.25">
      <c r="B394" s="161">
        <v>43948</v>
      </c>
      <c r="C394" s="162">
        <v>99288</v>
      </c>
      <c r="D394" s="191" t="s">
        <v>4677</v>
      </c>
      <c r="E394" s="226" t="s">
        <v>3587</v>
      </c>
      <c r="F394" s="158"/>
      <c r="G394" s="268" t="s">
        <v>4678</v>
      </c>
      <c r="H394" s="159" t="s">
        <v>4679</v>
      </c>
      <c r="I394" s="160">
        <v>1</v>
      </c>
      <c r="J394" s="159" t="s">
        <v>3647</v>
      </c>
      <c r="K394" s="159" t="s">
        <v>3582</v>
      </c>
      <c r="L394" s="159" t="s">
        <v>3792</v>
      </c>
      <c r="M394" s="159" t="s">
        <v>3584</v>
      </c>
    </row>
    <row r="395" spans="1:13" ht="15.75" customHeight="1" x14ac:dyDescent="0.2">
      <c r="B395" s="161">
        <v>43948</v>
      </c>
      <c r="C395" s="224">
        <v>18</v>
      </c>
      <c r="D395" s="191" t="s">
        <v>4677</v>
      </c>
      <c r="E395" s="226" t="s">
        <v>3587</v>
      </c>
      <c r="F395" s="158"/>
      <c r="G395" s="235" t="s">
        <v>4680</v>
      </c>
      <c r="H395" s="159" t="s">
        <v>4111</v>
      </c>
      <c r="I395" s="160">
        <v>1</v>
      </c>
      <c r="J395" s="159" t="s">
        <v>3647</v>
      </c>
      <c r="K395" s="159" t="s">
        <v>3582</v>
      </c>
      <c r="L395" s="159" t="s">
        <v>3792</v>
      </c>
      <c r="M395" s="159" t="s">
        <v>3584</v>
      </c>
    </row>
    <row r="396" spans="1:13" ht="15.75" customHeight="1" x14ac:dyDescent="0.2">
      <c r="B396" s="161">
        <v>43949</v>
      </c>
      <c r="C396" s="162" t="s">
        <v>4681</v>
      </c>
      <c r="D396" s="191" t="s">
        <v>4682</v>
      </c>
      <c r="E396" s="226" t="s">
        <v>3587</v>
      </c>
      <c r="F396" s="158"/>
      <c r="G396" s="191" t="s">
        <v>4683</v>
      </c>
      <c r="H396" s="159" t="s">
        <v>4684</v>
      </c>
      <c r="I396" s="160" t="s">
        <v>4685</v>
      </c>
      <c r="J396" s="159" t="s">
        <v>4686</v>
      </c>
      <c r="K396" s="159" t="s">
        <v>3783</v>
      </c>
      <c r="L396" s="159" t="s">
        <v>3684</v>
      </c>
      <c r="M396" s="159" t="s">
        <v>3593</v>
      </c>
    </row>
    <row r="397" spans="1:13" ht="15.75" customHeight="1" x14ac:dyDescent="0.2">
      <c r="B397" s="161">
        <v>43949</v>
      </c>
      <c r="C397" s="162" t="s">
        <v>3611</v>
      </c>
      <c r="D397" s="191" t="s">
        <v>4687</v>
      </c>
      <c r="E397" s="226">
        <v>43957</v>
      </c>
      <c r="F397" s="158"/>
      <c r="G397" s="191" t="s">
        <v>3613</v>
      </c>
      <c r="H397" s="159" t="s">
        <v>3614</v>
      </c>
      <c r="I397" s="160">
        <v>1</v>
      </c>
      <c r="J397" s="159" t="s">
        <v>3615</v>
      </c>
      <c r="K397" s="159" t="s">
        <v>3791</v>
      </c>
      <c r="L397" s="159" t="s">
        <v>4424</v>
      </c>
      <c r="M397" s="159" t="s">
        <v>3593</v>
      </c>
    </row>
    <row r="398" spans="1:13" ht="15.75" customHeight="1" x14ac:dyDescent="0.2">
      <c r="B398" s="161">
        <v>43950</v>
      </c>
      <c r="C398" s="162" t="s">
        <v>4171</v>
      </c>
      <c r="D398" s="191" t="s">
        <v>4688</v>
      </c>
      <c r="E398" s="226">
        <v>43970</v>
      </c>
      <c r="F398" s="158"/>
      <c r="G398" s="191" t="s">
        <v>4173</v>
      </c>
      <c r="H398" s="159" t="s">
        <v>4174</v>
      </c>
      <c r="I398" s="160">
        <v>1</v>
      </c>
      <c r="J398" s="159" t="s">
        <v>3662</v>
      </c>
      <c r="K398" s="159" t="s">
        <v>3648</v>
      </c>
      <c r="L398" s="159" t="s">
        <v>3592</v>
      </c>
      <c r="M398" s="159" t="s">
        <v>3593</v>
      </c>
    </row>
    <row r="399" spans="1:13" s="307" customFormat="1" ht="15.75" customHeight="1" x14ac:dyDescent="0.2">
      <c r="A399" s="302"/>
      <c r="B399" s="303">
        <v>43948</v>
      </c>
      <c r="C399" s="304"/>
      <c r="D399" s="191" t="s">
        <v>4688</v>
      </c>
      <c r="E399" s="226">
        <v>43970</v>
      </c>
      <c r="F399" s="306"/>
      <c r="G399" s="229" t="s">
        <v>4689</v>
      </c>
      <c r="H399" s="307" t="s">
        <v>4690</v>
      </c>
      <c r="I399" s="302">
        <v>1</v>
      </c>
      <c r="J399" s="307" t="s">
        <v>3662</v>
      </c>
      <c r="K399" s="307" t="s">
        <v>3648</v>
      </c>
      <c r="L399" s="307" t="s">
        <v>3684</v>
      </c>
      <c r="M399" s="307" t="s">
        <v>3858</v>
      </c>
    </row>
    <row r="400" spans="1:13" s="307" customFormat="1" ht="15.75" customHeight="1" x14ac:dyDescent="0.2">
      <c r="A400" s="302"/>
      <c r="B400" s="303">
        <v>43948</v>
      </c>
      <c r="C400" s="304"/>
      <c r="D400" s="191" t="s">
        <v>4688</v>
      </c>
      <c r="E400" s="226">
        <v>43970</v>
      </c>
      <c r="F400" s="306" t="s">
        <v>4691</v>
      </c>
      <c r="G400" s="229" t="s">
        <v>4692</v>
      </c>
      <c r="H400" s="307" t="s">
        <v>4693</v>
      </c>
      <c r="I400" s="302">
        <v>2</v>
      </c>
      <c r="J400" s="307" t="s">
        <v>3662</v>
      </c>
      <c r="K400" s="307" t="s">
        <v>3648</v>
      </c>
      <c r="L400" s="307" t="s">
        <v>3684</v>
      </c>
      <c r="M400" s="307" t="s">
        <v>3858</v>
      </c>
    </row>
    <row r="401" spans="1:13" s="307" customFormat="1" ht="15.75" customHeight="1" x14ac:dyDescent="0.2">
      <c r="A401" s="302"/>
      <c r="B401" s="303">
        <v>43948</v>
      </c>
      <c r="C401" s="304"/>
      <c r="D401" s="191" t="s">
        <v>4688</v>
      </c>
      <c r="E401" s="226">
        <v>43970</v>
      </c>
      <c r="F401" s="306" t="s">
        <v>4694</v>
      </c>
      <c r="G401" s="229" t="s">
        <v>4695</v>
      </c>
      <c r="H401" s="307" t="s">
        <v>4696</v>
      </c>
      <c r="I401" s="302">
        <v>1</v>
      </c>
      <c r="J401" s="307" t="s">
        <v>3662</v>
      </c>
      <c r="K401" s="307" t="s">
        <v>3648</v>
      </c>
      <c r="L401" s="307" t="s">
        <v>3684</v>
      </c>
      <c r="M401" s="307" t="s">
        <v>3858</v>
      </c>
    </row>
    <row r="402" spans="1:13" s="307" customFormat="1" ht="15.75" customHeight="1" x14ac:dyDescent="0.2">
      <c r="A402" s="302"/>
      <c r="B402" s="303">
        <v>43951</v>
      </c>
      <c r="C402" s="304"/>
      <c r="D402" s="305" t="s">
        <v>4697</v>
      </c>
      <c r="E402" s="314">
        <v>43957</v>
      </c>
      <c r="F402" s="306" t="s">
        <v>4093</v>
      </c>
      <c r="G402" s="305" t="s">
        <v>3897</v>
      </c>
      <c r="H402" s="307" t="s">
        <v>4698</v>
      </c>
      <c r="I402" s="302">
        <v>4</v>
      </c>
      <c r="J402" s="307" t="s">
        <v>4699</v>
      </c>
      <c r="K402" s="307" t="s">
        <v>3626</v>
      </c>
      <c r="L402" s="307" t="s">
        <v>3792</v>
      </c>
      <c r="M402" s="307" t="s">
        <v>3858</v>
      </c>
    </row>
    <row r="403" spans="1:13" s="285" customFormat="1" ht="15.75" customHeight="1" x14ac:dyDescent="0.2">
      <c r="A403" s="280"/>
      <c r="B403" s="281">
        <v>43941</v>
      </c>
      <c r="C403" s="326"/>
      <c r="D403" s="284" t="s">
        <v>4700</v>
      </c>
      <c r="E403" s="327" t="s">
        <v>3587</v>
      </c>
      <c r="F403" s="327"/>
      <c r="G403" s="284"/>
      <c r="H403" s="285" t="s">
        <v>3842</v>
      </c>
      <c r="I403" s="280"/>
      <c r="K403" s="285" t="s">
        <v>3783</v>
      </c>
      <c r="M403" s="285" t="s">
        <v>3842</v>
      </c>
    </row>
    <row r="404" spans="1:13" ht="15.75" customHeight="1" x14ac:dyDescent="0.2">
      <c r="B404" s="281">
        <v>43941</v>
      </c>
      <c r="C404" s="162"/>
      <c r="D404" s="284" t="s">
        <v>4701</v>
      </c>
      <c r="E404" s="158" t="s">
        <v>3587</v>
      </c>
      <c r="F404" s="158"/>
      <c r="G404" s="191"/>
      <c r="H404" s="285" t="s">
        <v>3842</v>
      </c>
      <c r="K404" s="159" t="s">
        <v>3616</v>
      </c>
      <c r="M404" s="285" t="s">
        <v>3842</v>
      </c>
    </row>
    <row r="405" spans="1:13" ht="15.75" customHeight="1" x14ac:dyDescent="0.2">
      <c r="B405" s="161">
        <v>43951</v>
      </c>
      <c r="C405" s="162"/>
      <c r="D405" s="191" t="s">
        <v>4702</v>
      </c>
      <c r="E405" s="158" t="s">
        <v>3587</v>
      </c>
      <c r="F405" s="158"/>
      <c r="G405" s="191"/>
      <c r="H405" s="285" t="s">
        <v>3842</v>
      </c>
      <c r="K405" s="159" t="s">
        <v>3783</v>
      </c>
      <c r="M405" s="285" t="s">
        <v>3842</v>
      </c>
    </row>
    <row r="406" spans="1:13" ht="15.75" customHeight="1" x14ac:dyDescent="0.2">
      <c r="B406" s="161">
        <v>43951</v>
      </c>
      <c r="C406" s="162"/>
      <c r="D406" s="191" t="s">
        <v>4703</v>
      </c>
      <c r="E406" s="158" t="s">
        <v>3587</v>
      </c>
      <c r="F406" s="158"/>
      <c r="G406" s="191"/>
      <c r="H406" s="285" t="s">
        <v>3842</v>
      </c>
      <c r="K406" s="159" t="s">
        <v>3616</v>
      </c>
      <c r="M406" s="285" t="s">
        <v>3842</v>
      </c>
    </row>
    <row r="407" spans="1:13" ht="15.75" customHeight="1" x14ac:dyDescent="0.2">
      <c r="B407" s="161">
        <v>43952</v>
      </c>
      <c r="C407" s="162" t="s">
        <v>4704</v>
      </c>
      <c r="D407" s="191" t="s">
        <v>4705</v>
      </c>
      <c r="E407" s="226" t="s">
        <v>3587</v>
      </c>
      <c r="F407" s="158"/>
      <c r="G407" s="191" t="s">
        <v>4706</v>
      </c>
      <c r="H407" s="159" t="s">
        <v>4707</v>
      </c>
      <c r="I407" s="160">
        <v>1</v>
      </c>
      <c r="J407" s="159" t="s">
        <v>4708</v>
      </c>
      <c r="K407" s="159" t="s">
        <v>3783</v>
      </c>
      <c r="L407" s="159" t="s">
        <v>3618</v>
      </c>
      <c r="M407" s="159" t="s">
        <v>3593</v>
      </c>
    </row>
    <row r="408" spans="1:13" ht="15.75" customHeight="1" x14ac:dyDescent="0.2">
      <c r="B408" s="161">
        <v>43952</v>
      </c>
      <c r="C408" s="162" t="s">
        <v>4709</v>
      </c>
      <c r="D408" s="191" t="s">
        <v>4710</v>
      </c>
      <c r="E408" s="226" t="s">
        <v>3587</v>
      </c>
      <c r="F408" s="158"/>
      <c r="G408" s="191" t="s">
        <v>4711</v>
      </c>
      <c r="H408" s="159" t="s">
        <v>4712</v>
      </c>
      <c r="I408" s="160">
        <v>2</v>
      </c>
      <c r="J408" s="159" t="s">
        <v>4713</v>
      </c>
      <c r="K408" s="159" t="s">
        <v>3626</v>
      </c>
      <c r="L408" s="159" t="s">
        <v>3757</v>
      </c>
      <c r="M408" s="159" t="s">
        <v>3593</v>
      </c>
    </row>
    <row r="409" spans="1:13" ht="15.75" customHeight="1" x14ac:dyDescent="0.2">
      <c r="B409" s="161">
        <v>43957</v>
      </c>
      <c r="C409" s="162" t="s">
        <v>4714</v>
      </c>
      <c r="D409" s="191" t="s">
        <v>4715</v>
      </c>
      <c r="E409" s="226">
        <v>43968</v>
      </c>
      <c r="F409" s="158"/>
      <c r="G409" s="191" t="s">
        <v>4716</v>
      </c>
      <c r="H409" s="159" t="s">
        <v>4717</v>
      </c>
      <c r="I409" s="160">
        <v>1</v>
      </c>
      <c r="J409" s="159" t="s">
        <v>4718</v>
      </c>
      <c r="K409" s="159" t="s">
        <v>4718</v>
      </c>
      <c r="L409" s="159" t="s">
        <v>3789</v>
      </c>
      <c r="M409" s="159" t="s">
        <v>4319</v>
      </c>
    </row>
    <row r="410" spans="1:13" ht="15.75" customHeight="1" x14ac:dyDescent="0.2">
      <c r="B410" s="161">
        <v>43957</v>
      </c>
      <c r="C410" s="162" t="s">
        <v>4719</v>
      </c>
      <c r="D410" s="191" t="s">
        <v>3709</v>
      </c>
      <c r="E410" s="158"/>
      <c r="F410" s="158"/>
      <c r="G410" s="191" t="s">
        <v>4720</v>
      </c>
      <c r="H410" s="159" t="s">
        <v>4721</v>
      </c>
      <c r="I410" s="160">
        <v>1</v>
      </c>
      <c r="J410" s="159" t="s">
        <v>3582</v>
      </c>
      <c r="K410" s="159" t="s">
        <v>3582</v>
      </c>
      <c r="L410" s="159" t="s">
        <v>3618</v>
      </c>
      <c r="M410" s="159" t="s">
        <v>3584</v>
      </c>
    </row>
    <row r="411" spans="1:13" ht="15.75" customHeight="1" x14ac:dyDescent="0.2">
      <c r="B411" s="161">
        <v>43957</v>
      </c>
      <c r="C411" s="162" t="s">
        <v>4722</v>
      </c>
      <c r="D411" s="191" t="s">
        <v>4723</v>
      </c>
      <c r="E411" s="226">
        <v>43968</v>
      </c>
      <c r="F411" s="158"/>
      <c r="G411" s="191" t="s">
        <v>4724</v>
      </c>
      <c r="H411" s="159" t="s">
        <v>4725</v>
      </c>
      <c r="I411" s="160">
        <v>1</v>
      </c>
      <c r="J411" s="159" t="s">
        <v>3708</v>
      </c>
      <c r="K411" s="159" t="s">
        <v>3708</v>
      </c>
      <c r="L411" s="159" t="s">
        <v>3792</v>
      </c>
      <c r="M411" s="159" t="s">
        <v>3708</v>
      </c>
    </row>
    <row r="412" spans="1:13" s="203" customFormat="1" ht="15.75" customHeight="1" x14ac:dyDescent="0.2">
      <c r="A412" s="233"/>
      <c r="B412" s="234">
        <v>43959</v>
      </c>
      <c r="C412" s="224" t="s">
        <v>4726</v>
      </c>
      <c r="D412" s="235" t="s">
        <v>4727</v>
      </c>
      <c r="E412" s="236" t="s">
        <v>3587</v>
      </c>
      <c r="F412" s="338"/>
      <c r="G412" s="235" t="s">
        <v>4728</v>
      </c>
      <c r="H412" s="203" t="s">
        <v>4729</v>
      </c>
      <c r="I412" s="233">
        <v>1</v>
      </c>
      <c r="J412" s="203" t="s">
        <v>4730</v>
      </c>
      <c r="K412" s="203" t="s">
        <v>3591</v>
      </c>
      <c r="L412" s="203" t="s">
        <v>4092</v>
      </c>
      <c r="M412" s="203" t="s">
        <v>3593</v>
      </c>
    </row>
    <row r="413" spans="1:13" s="203" customFormat="1" ht="15.75" customHeight="1" x14ac:dyDescent="0.2">
      <c r="A413" s="233"/>
      <c r="B413" s="234">
        <v>43959</v>
      </c>
      <c r="C413" s="224" t="s">
        <v>3793</v>
      </c>
      <c r="D413" s="235" t="s">
        <v>4731</v>
      </c>
      <c r="E413" s="236">
        <v>43968</v>
      </c>
      <c r="F413" s="338"/>
      <c r="G413" s="235" t="s">
        <v>3795</v>
      </c>
      <c r="H413" s="203" t="s">
        <v>3796</v>
      </c>
      <c r="I413" s="233">
        <v>1</v>
      </c>
      <c r="J413" s="203" t="s">
        <v>4732</v>
      </c>
      <c r="K413" s="203" t="s">
        <v>3626</v>
      </c>
      <c r="L413" s="203" t="s">
        <v>3803</v>
      </c>
      <c r="M413" s="203" t="s">
        <v>3593</v>
      </c>
    </row>
    <row r="414" spans="1:13" s="307" customFormat="1" ht="15.75" customHeight="1" x14ac:dyDescent="0.2">
      <c r="A414" s="302"/>
      <c r="B414" s="303">
        <v>43952</v>
      </c>
      <c r="C414" s="304"/>
      <c r="D414" s="191" t="s">
        <v>4733</v>
      </c>
      <c r="E414" s="306" t="s">
        <v>4049</v>
      </c>
      <c r="F414" s="306"/>
      <c r="G414" s="305" t="e">
        <v>#N/A</v>
      </c>
      <c r="H414" s="307" t="s">
        <v>4644</v>
      </c>
      <c r="I414" s="302">
        <v>1</v>
      </c>
      <c r="J414" s="307" t="s">
        <v>4734</v>
      </c>
      <c r="K414" s="307" t="s">
        <v>3791</v>
      </c>
      <c r="L414" s="307" t="s">
        <v>3592</v>
      </c>
      <c r="M414" s="307" t="s">
        <v>3858</v>
      </c>
    </row>
    <row r="415" spans="1:13" s="307" customFormat="1" ht="15.75" customHeight="1" x14ac:dyDescent="0.2">
      <c r="A415" s="302"/>
      <c r="B415" s="303">
        <v>43954</v>
      </c>
      <c r="C415" s="304" t="s">
        <v>4002</v>
      </c>
      <c r="D415" s="305" t="s">
        <v>4735</v>
      </c>
      <c r="E415" s="314">
        <v>43961</v>
      </c>
      <c r="F415" s="306"/>
      <c r="G415" s="305" t="s">
        <v>4003</v>
      </c>
      <c r="H415" s="307" t="s">
        <v>3936</v>
      </c>
      <c r="I415" s="302">
        <v>1</v>
      </c>
      <c r="J415" s="307" t="s">
        <v>4736</v>
      </c>
      <c r="K415" s="307" t="s">
        <v>3591</v>
      </c>
      <c r="L415" s="307" t="s">
        <v>3684</v>
      </c>
      <c r="M415" s="307" t="s">
        <v>4502</v>
      </c>
    </row>
    <row r="416" spans="1:13" s="307" customFormat="1" ht="15.75" customHeight="1" x14ac:dyDescent="0.2">
      <c r="A416" s="302"/>
      <c r="B416" s="303">
        <v>43954</v>
      </c>
      <c r="C416" s="304" t="s">
        <v>4004</v>
      </c>
      <c r="D416" s="305" t="s">
        <v>4735</v>
      </c>
      <c r="E416" s="314">
        <v>43961</v>
      </c>
      <c r="F416" s="306"/>
      <c r="G416" s="305" t="s">
        <v>4005</v>
      </c>
      <c r="H416" s="307" t="s">
        <v>4006</v>
      </c>
      <c r="I416" s="302">
        <v>1</v>
      </c>
      <c r="J416" s="307" t="s">
        <v>4736</v>
      </c>
      <c r="K416" s="307" t="s">
        <v>3591</v>
      </c>
      <c r="L416" s="307" t="s">
        <v>3684</v>
      </c>
      <c r="M416" s="307" t="s">
        <v>4502</v>
      </c>
    </row>
    <row r="417" spans="1:13" s="353" customFormat="1" ht="15.75" customHeight="1" x14ac:dyDescent="0.2">
      <c r="A417" s="347"/>
      <c r="B417" s="348">
        <v>43954</v>
      </c>
      <c r="C417" s="349">
        <v>160755002</v>
      </c>
      <c r="D417" s="350" t="s">
        <v>4735</v>
      </c>
      <c r="E417" s="351">
        <v>43961</v>
      </c>
      <c r="F417" s="352"/>
      <c r="G417" s="350" t="s">
        <v>4737</v>
      </c>
      <c r="H417" s="353" t="s">
        <v>4738</v>
      </c>
      <c r="I417" s="347" t="s">
        <v>4739</v>
      </c>
      <c r="J417" s="354" t="s">
        <v>4736</v>
      </c>
      <c r="K417" s="354" t="s">
        <v>3591</v>
      </c>
      <c r="L417" s="353" t="s">
        <v>3803</v>
      </c>
      <c r="M417" s="353" t="s">
        <v>4502</v>
      </c>
    </row>
    <row r="418" spans="1:13" ht="15.75" customHeight="1" thickBot="1" x14ac:dyDescent="0.3">
      <c r="B418" s="161">
        <v>43954</v>
      </c>
      <c r="C418" s="346">
        <v>160755002</v>
      </c>
      <c r="D418" s="191" t="s">
        <v>4740</v>
      </c>
      <c r="E418" s="226" t="s">
        <v>3587</v>
      </c>
      <c r="F418" s="346" t="s">
        <v>4741</v>
      </c>
      <c r="G418" s="346" t="s">
        <v>4742</v>
      </c>
      <c r="H418" s="297" t="s">
        <v>4743</v>
      </c>
      <c r="I418" s="160">
        <v>2</v>
      </c>
      <c r="J418" s="159" t="s">
        <v>4744</v>
      </c>
      <c r="K418" s="159" t="s">
        <v>3788</v>
      </c>
      <c r="L418" s="159" t="s">
        <v>3803</v>
      </c>
      <c r="M418" s="159" t="s">
        <v>4502</v>
      </c>
    </row>
    <row r="419" spans="1:13" s="307" customFormat="1" ht="15.75" customHeight="1" x14ac:dyDescent="0.2">
      <c r="A419" s="302"/>
      <c r="B419" s="303">
        <v>43954</v>
      </c>
      <c r="C419" s="304" t="s">
        <v>4002</v>
      </c>
      <c r="D419" s="305" t="s">
        <v>4745</v>
      </c>
      <c r="E419" s="314">
        <v>43961</v>
      </c>
      <c r="F419" s="306"/>
      <c r="G419" s="305" t="s">
        <v>4003</v>
      </c>
      <c r="H419" s="307" t="s">
        <v>3936</v>
      </c>
      <c r="I419" s="302">
        <v>1</v>
      </c>
      <c r="J419" s="307" t="s">
        <v>4746</v>
      </c>
      <c r="K419" s="307" t="s">
        <v>3788</v>
      </c>
      <c r="L419" s="307" t="s">
        <v>3684</v>
      </c>
      <c r="M419" s="307" t="s">
        <v>4502</v>
      </c>
    </row>
    <row r="420" spans="1:13" s="307" customFormat="1" ht="15.75" customHeight="1" x14ac:dyDescent="0.2">
      <c r="A420" s="302"/>
      <c r="B420" s="303">
        <v>43954</v>
      </c>
      <c r="C420" s="304" t="s">
        <v>4004</v>
      </c>
      <c r="D420" s="305" t="s">
        <v>4745</v>
      </c>
      <c r="E420" s="314">
        <v>43961</v>
      </c>
      <c r="F420" s="306"/>
      <c r="G420" s="305" t="s">
        <v>4005</v>
      </c>
      <c r="H420" s="307" t="s">
        <v>4006</v>
      </c>
      <c r="I420" s="302">
        <v>1</v>
      </c>
      <c r="J420" s="307" t="s">
        <v>4746</v>
      </c>
      <c r="K420" s="307" t="s">
        <v>3788</v>
      </c>
      <c r="L420" s="307" t="s">
        <v>3684</v>
      </c>
      <c r="M420" s="307" t="s">
        <v>4502</v>
      </c>
    </row>
    <row r="421" spans="1:13" s="307" customFormat="1" ht="15.75" customHeight="1" x14ac:dyDescent="0.2">
      <c r="A421" s="302"/>
      <c r="B421" s="303">
        <v>43955</v>
      </c>
      <c r="C421" s="304"/>
      <c r="D421" s="305" t="s">
        <v>4747</v>
      </c>
      <c r="E421" s="314">
        <v>43970</v>
      </c>
      <c r="F421" s="306" t="s">
        <v>4748</v>
      </c>
      <c r="G421" s="229" t="s">
        <v>3897</v>
      </c>
      <c r="H421" s="307" t="s">
        <v>4749</v>
      </c>
      <c r="I421" s="302">
        <v>2</v>
      </c>
      <c r="J421" s="307" t="s">
        <v>4750</v>
      </c>
      <c r="K421" s="307" t="s">
        <v>3591</v>
      </c>
      <c r="L421" s="307" t="s">
        <v>4751</v>
      </c>
      <c r="M421" s="307" t="s">
        <v>3858</v>
      </c>
    </row>
    <row r="422" spans="1:13" ht="15.75" customHeight="1" x14ac:dyDescent="0.25">
      <c r="A422" s="302"/>
      <c r="B422" s="303">
        <v>43955</v>
      </c>
      <c r="C422" s="304"/>
      <c r="D422" s="305" t="s">
        <v>4752</v>
      </c>
      <c r="E422" s="314">
        <v>43968</v>
      </c>
      <c r="F422" s="264" t="s">
        <v>3971</v>
      </c>
      <c r="G422" s="264" t="s">
        <v>4162</v>
      </c>
      <c r="H422" s="264" t="s">
        <v>4194</v>
      </c>
      <c r="I422" s="302" t="s">
        <v>4090</v>
      </c>
      <c r="J422" s="307" t="s">
        <v>3868</v>
      </c>
      <c r="K422" s="307" t="s">
        <v>3626</v>
      </c>
      <c r="L422" s="307" t="s">
        <v>4751</v>
      </c>
      <c r="M422" s="307" t="s">
        <v>3858</v>
      </c>
    </row>
    <row r="423" spans="1:13" ht="15.75" customHeight="1" x14ac:dyDescent="0.25">
      <c r="A423" s="302"/>
      <c r="B423" s="303">
        <v>43955</v>
      </c>
      <c r="C423" s="304"/>
      <c r="D423" s="305" t="s">
        <v>4752</v>
      </c>
      <c r="E423" s="314">
        <v>43968</v>
      </c>
      <c r="F423" s="264" t="s">
        <v>3971</v>
      </c>
      <c r="G423" s="264" t="s">
        <v>3973</v>
      </c>
      <c r="H423" s="264" t="s">
        <v>4195</v>
      </c>
      <c r="I423" s="302">
        <v>1</v>
      </c>
      <c r="J423" s="307" t="s">
        <v>3868</v>
      </c>
      <c r="K423" s="307" t="s">
        <v>3626</v>
      </c>
      <c r="L423" s="307" t="s">
        <v>4751</v>
      </c>
      <c r="M423" s="307" t="s">
        <v>3858</v>
      </c>
    </row>
    <row r="424" spans="1:13" s="307" customFormat="1" ht="15.75" customHeight="1" x14ac:dyDescent="0.2">
      <c r="A424" s="302"/>
      <c r="B424" s="303">
        <v>43956</v>
      </c>
      <c r="C424" s="304" t="s">
        <v>4753</v>
      </c>
      <c r="D424" s="305" t="s">
        <v>4754</v>
      </c>
      <c r="E424" s="306" t="s">
        <v>4049</v>
      </c>
      <c r="F424" s="306"/>
      <c r="G424" s="229" t="s">
        <v>4755</v>
      </c>
      <c r="H424" s="307" t="s">
        <v>4756</v>
      </c>
      <c r="I424" s="302">
        <v>1</v>
      </c>
      <c r="J424" s="307" t="s">
        <v>4001</v>
      </c>
      <c r="K424" s="307" t="s">
        <v>3783</v>
      </c>
      <c r="L424" s="307" t="s">
        <v>3684</v>
      </c>
      <c r="M424" s="307" t="s">
        <v>4502</v>
      </c>
    </row>
    <row r="425" spans="1:13" s="307" customFormat="1" ht="15.75" customHeight="1" x14ac:dyDescent="0.25">
      <c r="A425" s="302"/>
      <c r="B425" s="303">
        <v>43958</v>
      </c>
      <c r="C425" s="334"/>
      <c r="D425" s="307" t="s">
        <v>4757</v>
      </c>
      <c r="E425" s="345" t="s">
        <v>4388</v>
      </c>
      <c r="F425" s="335" t="s">
        <v>4470</v>
      </c>
      <c r="G425" t="s">
        <v>3897</v>
      </c>
      <c r="H425" s="307" t="s">
        <v>4423</v>
      </c>
      <c r="I425" s="302">
        <v>2</v>
      </c>
      <c r="J425" s="307" t="s">
        <v>4758</v>
      </c>
      <c r="K425" s="307" t="s">
        <v>3791</v>
      </c>
      <c r="L425" s="307" t="s">
        <v>3792</v>
      </c>
      <c r="M425" s="307" t="s">
        <v>3858</v>
      </c>
    </row>
    <row r="426" spans="1:13" s="307" customFormat="1" ht="15.75" customHeight="1" x14ac:dyDescent="0.25">
      <c r="A426" s="302"/>
      <c r="B426" s="303">
        <v>43959</v>
      </c>
      <c r="C426" s="304"/>
      <c r="D426" s="305" t="s">
        <v>4759</v>
      </c>
      <c r="E426" s="314">
        <v>43961</v>
      </c>
      <c r="F426" s="335" t="s">
        <v>4093</v>
      </c>
      <c r="G426" s="268" t="s">
        <v>3897</v>
      </c>
      <c r="H426" s="307" t="s">
        <v>4698</v>
      </c>
      <c r="I426" s="302">
        <v>4</v>
      </c>
      <c r="J426" s="307" t="s">
        <v>4760</v>
      </c>
      <c r="K426" s="307" t="s">
        <v>3591</v>
      </c>
      <c r="L426" s="307" t="s">
        <v>4424</v>
      </c>
      <c r="M426" s="307" t="s">
        <v>3858</v>
      </c>
    </row>
    <row r="427" spans="1:13" s="307" customFormat="1" ht="15.75" customHeight="1" x14ac:dyDescent="0.2">
      <c r="A427" s="302"/>
      <c r="B427" s="303">
        <v>43959</v>
      </c>
      <c r="C427" s="304"/>
      <c r="D427" s="305" t="s">
        <v>4761</v>
      </c>
      <c r="E427" s="306" t="s">
        <v>4049</v>
      </c>
      <c r="F427" s="306"/>
      <c r="G427" s="305" t="e">
        <v>#N/A</v>
      </c>
      <c r="H427" s="307" t="s">
        <v>4762</v>
      </c>
      <c r="I427" s="302">
        <v>1</v>
      </c>
      <c r="J427" s="307" t="s">
        <v>3833</v>
      </c>
      <c r="K427" s="307" t="s">
        <v>3834</v>
      </c>
      <c r="L427" s="307" t="s">
        <v>3684</v>
      </c>
      <c r="M427" s="307" t="s">
        <v>3858</v>
      </c>
    </row>
    <row r="428" spans="1:13" s="307" customFormat="1" ht="15.75" customHeight="1" x14ac:dyDescent="0.25">
      <c r="A428" s="302"/>
      <c r="B428" s="303">
        <v>43960</v>
      </c>
      <c r="C428" s="304"/>
      <c r="D428" s="305" t="s">
        <v>4763</v>
      </c>
      <c r="E428" s="314" t="s">
        <v>4388</v>
      </c>
      <c r="F428" s="335" t="s">
        <v>4470</v>
      </c>
      <c r="G428" t="s">
        <v>3897</v>
      </c>
      <c r="H428" s="307" t="s">
        <v>4423</v>
      </c>
      <c r="I428" s="302">
        <v>2</v>
      </c>
      <c r="J428" s="307" t="s">
        <v>4764</v>
      </c>
      <c r="K428" s="307" t="s">
        <v>3626</v>
      </c>
      <c r="L428" s="307" t="s">
        <v>3792</v>
      </c>
      <c r="M428" s="307" t="s">
        <v>3858</v>
      </c>
    </row>
    <row r="429" spans="1:13" s="307" customFormat="1" ht="15.75" customHeight="1" x14ac:dyDescent="0.25">
      <c r="A429" s="302"/>
      <c r="B429" s="303">
        <v>43960</v>
      </c>
      <c r="C429" s="304"/>
      <c r="D429" s="305" t="s">
        <v>4765</v>
      </c>
      <c r="E429" s="314" t="s">
        <v>4388</v>
      </c>
      <c r="F429" s="335" t="s">
        <v>4470</v>
      </c>
      <c r="G429" t="s">
        <v>3897</v>
      </c>
      <c r="H429" s="307" t="s">
        <v>4423</v>
      </c>
      <c r="I429" s="302">
        <v>2</v>
      </c>
      <c r="J429" s="307" t="s">
        <v>4766</v>
      </c>
      <c r="K429" s="307" t="s">
        <v>3626</v>
      </c>
      <c r="L429" s="307" t="s">
        <v>3792</v>
      </c>
      <c r="M429" s="307" t="s">
        <v>3858</v>
      </c>
    </row>
    <row r="430" spans="1:13" ht="15.75" customHeight="1" x14ac:dyDescent="0.2">
      <c r="B430" s="303">
        <v>43960</v>
      </c>
      <c r="C430" s="162" t="s">
        <v>4767</v>
      </c>
      <c r="D430" s="191" t="s">
        <v>4768</v>
      </c>
      <c r="E430" s="226">
        <v>43968</v>
      </c>
      <c r="F430" s="158"/>
      <c r="G430" s="191" t="s">
        <v>4769</v>
      </c>
      <c r="H430" s="159" t="s">
        <v>4770</v>
      </c>
      <c r="I430" s="160">
        <v>1</v>
      </c>
      <c r="J430" s="159" t="s">
        <v>4150</v>
      </c>
      <c r="K430" s="159" t="s">
        <v>3783</v>
      </c>
      <c r="L430" s="159" t="s">
        <v>3684</v>
      </c>
      <c r="M430" s="159" t="s">
        <v>3929</v>
      </c>
    </row>
    <row r="431" spans="1:13" s="307" customFormat="1" ht="15.75" customHeight="1" x14ac:dyDescent="0.25">
      <c r="A431" s="302"/>
      <c r="B431" s="303">
        <v>43960</v>
      </c>
      <c r="C431" s="304"/>
      <c r="D431" s="305" t="s">
        <v>4771</v>
      </c>
      <c r="E431" s="314">
        <v>43968</v>
      </c>
      <c r="F431" s="306"/>
      <c r="G431" t="s">
        <v>4182</v>
      </c>
      <c r="H431" s="307" t="s">
        <v>4772</v>
      </c>
      <c r="I431" s="302">
        <v>1</v>
      </c>
      <c r="J431" s="307" t="s">
        <v>4184</v>
      </c>
      <c r="K431" s="307" t="s">
        <v>3791</v>
      </c>
      <c r="L431" s="307" t="s">
        <v>3583</v>
      </c>
      <c r="M431" s="307" t="s">
        <v>3858</v>
      </c>
    </row>
    <row r="432" spans="1:13" ht="15.75" customHeight="1" x14ac:dyDescent="0.2">
      <c r="B432" s="161">
        <v>43960</v>
      </c>
      <c r="C432" s="162" t="s">
        <v>4773</v>
      </c>
      <c r="D432" s="191" t="s">
        <v>4774</v>
      </c>
      <c r="E432" s="314" t="s">
        <v>3587</v>
      </c>
      <c r="F432" s="338"/>
      <c r="G432" s="191" t="s">
        <v>4775</v>
      </c>
      <c r="H432" s="159" t="s">
        <v>4776</v>
      </c>
      <c r="I432" s="160">
        <v>2</v>
      </c>
      <c r="J432" s="159" t="s">
        <v>4777</v>
      </c>
      <c r="K432" s="159" t="s">
        <v>3788</v>
      </c>
      <c r="L432" s="159" t="s">
        <v>3592</v>
      </c>
      <c r="M432" s="159" t="s">
        <v>3593</v>
      </c>
    </row>
    <row r="433" spans="1:13" ht="15.75" customHeight="1" x14ac:dyDescent="0.2">
      <c r="B433" s="161">
        <v>43961</v>
      </c>
      <c r="C433" s="162" t="s">
        <v>4560</v>
      </c>
      <c r="D433" s="191" t="s">
        <v>4778</v>
      </c>
      <c r="E433" s="314">
        <v>43968</v>
      </c>
      <c r="F433" s="158"/>
      <c r="G433" s="191" t="s">
        <v>4442</v>
      </c>
      <c r="H433" s="159" t="s">
        <v>4562</v>
      </c>
      <c r="I433" s="160">
        <v>12</v>
      </c>
      <c r="J433" s="159" t="s">
        <v>3868</v>
      </c>
      <c r="K433" s="159" t="s">
        <v>3626</v>
      </c>
      <c r="L433" s="159" t="s">
        <v>3641</v>
      </c>
      <c r="M433" s="159" t="s">
        <v>3593</v>
      </c>
    </row>
    <row r="434" spans="1:13" s="307" customFormat="1" ht="15.75" customHeight="1" x14ac:dyDescent="0.2">
      <c r="A434" s="302"/>
      <c r="B434" s="303">
        <v>43961</v>
      </c>
      <c r="C434" s="304"/>
      <c r="D434" s="305"/>
      <c r="E434" s="306"/>
      <c r="F434" s="306"/>
      <c r="G434" s="305" t="e">
        <v>#N/A</v>
      </c>
      <c r="H434" s="307" t="s">
        <v>4779</v>
      </c>
      <c r="I434" s="302">
        <v>1</v>
      </c>
      <c r="L434" s="307" t="s">
        <v>3641</v>
      </c>
      <c r="M434" s="307" t="s">
        <v>3858</v>
      </c>
    </row>
    <row r="435" spans="1:13" ht="15.75" customHeight="1" thickBot="1" x14ac:dyDescent="0.3">
      <c r="B435" s="161">
        <v>43962</v>
      </c>
      <c r="C435" s="162" t="s">
        <v>4780</v>
      </c>
      <c r="D435" s="191" t="s">
        <v>4781</v>
      </c>
      <c r="E435" s="226">
        <v>43969</v>
      </c>
      <c r="F435" s="158"/>
      <c r="G435" s="297" t="s">
        <v>4782</v>
      </c>
      <c r="H435" s="346" t="s">
        <v>4783</v>
      </c>
      <c r="I435" s="160">
        <v>1</v>
      </c>
      <c r="J435" s="159" t="s">
        <v>3647</v>
      </c>
      <c r="K435" s="159" t="s">
        <v>3648</v>
      </c>
      <c r="L435" s="159" t="s">
        <v>3684</v>
      </c>
      <c r="M435" s="159" t="s">
        <v>4319</v>
      </c>
    </row>
    <row r="436" spans="1:13" ht="15.75" customHeight="1" x14ac:dyDescent="0.2">
      <c r="B436" s="161">
        <v>43962</v>
      </c>
      <c r="C436" s="162" t="s">
        <v>4784</v>
      </c>
      <c r="D436" s="191" t="s">
        <v>3709</v>
      </c>
      <c r="E436" s="158"/>
      <c r="F436" s="158"/>
      <c r="G436" s="229" t="s">
        <v>4785</v>
      </c>
      <c r="H436" s="159" t="s">
        <v>4786</v>
      </c>
      <c r="I436" s="160">
        <v>1</v>
      </c>
      <c r="J436" s="159" t="s">
        <v>3647</v>
      </c>
      <c r="K436" s="159" t="s">
        <v>3648</v>
      </c>
      <c r="L436" s="159" t="s">
        <v>3684</v>
      </c>
      <c r="M436" s="159" t="s">
        <v>3858</v>
      </c>
    </row>
    <row r="437" spans="1:13" s="307" customFormat="1" ht="15.75" customHeight="1" x14ac:dyDescent="0.2">
      <c r="A437" s="302"/>
      <c r="B437" s="303">
        <v>43962</v>
      </c>
      <c r="C437" s="304"/>
      <c r="D437" s="305" t="s">
        <v>4787</v>
      </c>
      <c r="E437" s="314">
        <v>43968</v>
      </c>
      <c r="F437" s="306" t="s">
        <v>4788</v>
      </c>
      <c r="G437" s="305" t="s">
        <v>3897</v>
      </c>
      <c r="H437" s="307" t="s">
        <v>4789</v>
      </c>
      <c r="I437" s="302">
        <v>2</v>
      </c>
      <c r="J437" s="307" t="s">
        <v>3929</v>
      </c>
      <c r="K437" s="307" t="s">
        <v>3929</v>
      </c>
      <c r="L437" s="307" t="s">
        <v>3803</v>
      </c>
      <c r="M437" s="307" t="s">
        <v>3858</v>
      </c>
    </row>
    <row r="438" spans="1:13" ht="15.75" customHeight="1" thickBot="1" x14ac:dyDescent="0.25">
      <c r="B438" s="161">
        <v>43963</v>
      </c>
      <c r="C438" s="162" t="s">
        <v>4790</v>
      </c>
      <c r="D438" s="191" t="s">
        <v>4791</v>
      </c>
      <c r="E438" s="314" t="s">
        <v>3587</v>
      </c>
      <c r="F438" s="297" t="s">
        <v>4792</v>
      </c>
      <c r="G438" s="297" t="s">
        <v>4793</v>
      </c>
      <c r="H438" s="297" t="s">
        <v>4794</v>
      </c>
      <c r="I438" s="160">
        <v>1</v>
      </c>
      <c r="J438" s="159" t="s">
        <v>4795</v>
      </c>
      <c r="K438" s="159" t="s">
        <v>3626</v>
      </c>
      <c r="L438" s="159" t="s">
        <v>3592</v>
      </c>
      <c r="M438" s="159" t="s">
        <v>3593</v>
      </c>
    </row>
    <row r="439" spans="1:13" ht="15.75" customHeight="1" x14ac:dyDescent="0.2">
      <c r="B439" s="161">
        <v>43963</v>
      </c>
      <c r="C439" s="162" t="s">
        <v>4114</v>
      </c>
      <c r="D439" s="191" t="s">
        <v>4796</v>
      </c>
      <c r="E439" s="314" t="s">
        <v>3587</v>
      </c>
      <c r="F439" s="158"/>
      <c r="G439" s="191" t="s">
        <v>4116</v>
      </c>
      <c r="H439" s="159" t="s">
        <v>4117</v>
      </c>
      <c r="I439" s="160">
        <v>1</v>
      </c>
      <c r="J439" s="159" t="s">
        <v>4797</v>
      </c>
      <c r="K439" s="159" t="s">
        <v>3626</v>
      </c>
      <c r="L439" s="159" t="s">
        <v>3592</v>
      </c>
      <c r="M439" s="159" t="s">
        <v>3593</v>
      </c>
    </row>
    <row r="440" spans="1:13" ht="15.75" customHeight="1" x14ac:dyDescent="0.2">
      <c r="B440" s="161">
        <v>43964</v>
      </c>
      <c r="C440" s="162" t="s">
        <v>3714</v>
      </c>
      <c r="D440" s="191" t="s">
        <v>4781</v>
      </c>
      <c r="E440" s="314">
        <v>43969</v>
      </c>
      <c r="F440" s="158"/>
      <c r="G440" s="191" t="s">
        <v>3715</v>
      </c>
      <c r="H440" s="159" t="s">
        <v>3716</v>
      </c>
      <c r="I440" s="160">
        <v>3</v>
      </c>
      <c r="L440" s="159" t="s">
        <v>3583</v>
      </c>
      <c r="M440" s="159" t="s">
        <v>3584</v>
      </c>
    </row>
    <row r="441" spans="1:13" ht="15.75" customHeight="1" x14ac:dyDescent="0.2">
      <c r="B441" s="161">
        <v>43964</v>
      </c>
      <c r="C441" s="162" t="s">
        <v>3798</v>
      </c>
      <c r="D441" s="191" t="s">
        <v>4798</v>
      </c>
      <c r="E441" s="226">
        <v>43968</v>
      </c>
      <c r="F441" s="158"/>
      <c r="G441" s="191" t="s">
        <v>3800</v>
      </c>
      <c r="H441" s="159" t="s">
        <v>3801</v>
      </c>
      <c r="I441" s="160">
        <v>1</v>
      </c>
      <c r="J441" s="159" t="s">
        <v>4799</v>
      </c>
      <c r="K441" s="159" t="s">
        <v>3791</v>
      </c>
      <c r="L441" s="159" t="s">
        <v>3583</v>
      </c>
      <c r="M441" s="159" t="s">
        <v>3593</v>
      </c>
    </row>
    <row r="442" spans="1:13" ht="15.75" customHeight="1" x14ac:dyDescent="0.2">
      <c r="B442" s="161">
        <v>43964</v>
      </c>
      <c r="C442" s="162" t="s">
        <v>4626</v>
      </c>
      <c r="D442" s="191" t="s">
        <v>4798</v>
      </c>
      <c r="E442" s="226">
        <v>43968</v>
      </c>
      <c r="F442" s="158"/>
      <c r="G442" s="191" t="s">
        <v>4628</v>
      </c>
      <c r="H442" s="159" t="s">
        <v>4629</v>
      </c>
      <c r="I442" s="160">
        <v>1</v>
      </c>
      <c r="J442" s="159" t="s">
        <v>4799</v>
      </c>
      <c r="K442" s="159" t="s">
        <v>3791</v>
      </c>
      <c r="L442" s="159" t="s">
        <v>3789</v>
      </c>
      <c r="M442" s="159" t="s">
        <v>3593</v>
      </c>
    </row>
    <row r="443" spans="1:13" ht="15.75" customHeight="1" x14ac:dyDescent="0.2">
      <c r="B443" s="161">
        <v>43964</v>
      </c>
      <c r="C443" s="162" t="s">
        <v>4631</v>
      </c>
      <c r="D443" s="191" t="s">
        <v>4798</v>
      </c>
      <c r="E443" s="226">
        <v>43968</v>
      </c>
      <c r="F443" s="158"/>
      <c r="G443" s="191" t="s">
        <v>4632</v>
      </c>
      <c r="H443" s="159" t="s">
        <v>4633</v>
      </c>
      <c r="I443" s="160">
        <v>1</v>
      </c>
      <c r="J443" s="159" t="s">
        <v>4799</v>
      </c>
      <c r="K443" s="159" t="s">
        <v>3791</v>
      </c>
      <c r="L443" s="159" t="s">
        <v>3789</v>
      </c>
      <c r="M443" s="159" t="s">
        <v>3593</v>
      </c>
    </row>
    <row r="444" spans="1:13" s="307" customFormat="1" ht="15.75" customHeight="1" x14ac:dyDescent="0.2">
      <c r="A444" s="302"/>
      <c r="B444" s="303">
        <v>43964</v>
      </c>
      <c r="C444" s="304"/>
      <c r="D444" s="191" t="s">
        <v>4798</v>
      </c>
      <c r="E444" s="226">
        <v>43968</v>
      </c>
      <c r="F444" s="306" t="s">
        <v>4554</v>
      </c>
      <c r="G444" s="305" t="s">
        <v>4099</v>
      </c>
      <c r="H444" s="307" t="s">
        <v>4800</v>
      </c>
      <c r="I444" s="302">
        <v>1</v>
      </c>
      <c r="J444" s="159" t="s">
        <v>4799</v>
      </c>
      <c r="K444" s="159" t="s">
        <v>3791</v>
      </c>
      <c r="L444" s="307" t="s">
        <v>4424</v>
      </c>
      <c r="M444" s="307" t="s">
        <v>3858</v>
      </c>
    </row>
    <row r="445" spans="1:13" ht="15.75" customHeight="1" x14ac:dyDescent="0.25">
      <c r="B445" s="161">
        <v>43964</v>
      </c>
      <c r="C445" s="355" t="s">
        <v>4801</v>
      </c>
      <c r="D445" s="191" t="s">
        <v>4802</v>
      </c>
      <c r="E445" s="226">
        <v>43969</v>
      </c>
      <c r="F445" s="356" t="s">
        <v>4803</v>
      </c>
      <c r="G445" s="356" t="s">
        <v>4804</v>
      </c>
      <c r="H445" s="159" t="s">
        <v>4805</v>
      </c>
      <c r="I445" s="160">
        <v>1</v>
      </c>
      <c r="J445" s="159" t="s">
        <v>4806</v>
      </c>
      <c r="K445" s="159" t="s">
        <v>3783</v>
      </c>
      <c r="L445" s="159" t="s">
        <v>3684</v>
      </c>
      <c r="M445" s="159" t="s">
        <v>3593</v>
      </c>
    </row>
    <row r="446" spans="1:13" ht="15.75" customHeight="1" x14ac:dyDescent="0.2">
      <c r="B446" s="161">
        <v>43964</v>
      </c>
      <c r="C446" s="162" t="s">
        <v>4807</v>
      </c>
      <c r="D446" s="191" t="s">
        <v>4802</v>
      </c>
      <c r="E446" s="226">
        <v>43969</v>
      </c>
      <c r="F446" s="158"/>
      <c r="G446" s="191" t="s">
        <v>4808</v>
      </c>
      <c r="H446" s="159" t="s">
        <v>4809</v>
      </c>
      <c r="I446" s="160">
        <v>1</v>
      </c>
      <c r="J446" s="159" t="s">
        <v>4806</v>
      </c>
      <c r="K446" s="159" t="s">
        <v>3783</v>
      </c>
      <c r="L446" s="159" t="s">
        <v>3684</v>
      </c>
      <c r="M446" s="159" t="s">
        <v>3593</v>
      </c>
    </row>
    <row r="447" spans="1:13" ht="15.75" customHeight="1" x14ac:dyDescent="0.25">
      <c r="A447" s="302"/>
      <c r="B447" s="303">
        <v>43964</v>
      </c>
      <c r="C447" s="304"/>
      <c r="D447" s="305"/>
      <c r="E447" s="306"/>
      <c r="F447" s="264" t="s">
        <v>4161</v>
      </c>
      <c r="G447" s="264" t="s">
        <v>3973</v>
      </c>
      <c r="H447" s="264" t="s">
        <v>4810</v>
      </c>
      <c r="I447" s="302">
        <v>2</v>
      </c>
      <c r="J447" s="307"/>
      <c r="K447" s="307"/>
      <c r="L447" s="307" t="s">
        <v>3641</v>
      </c>
      <c r="M447" s="307" t="s">
        <v>3858</v>
      </c>
    </row>
    <row r="448" spans="1:13" ht="15.75" customHeight="1" x14ac:dyDescent="0.2">
      <c r="B448" s="161">
        <v>43965</v>
      </c>
      <c r="C448" s="162" t="s">
        <v>3714</v>
      </c>
      <c r="D448" s="191" t="s">
        <v>4781</v>
      </c>
      <c r="E448" s="226">
        <v>43969</v>
      </c>
      <c r="F448" s="158"/>
      <c r="G448" s="191" t="s">
        <v>3715</v>
      </c>
      <c r="H448" s="159" t="s">
        <v>3716</v>
      </c>
      <c r="I448" s="160">
        <v>1</v>
      </c>
      <c r="L448" s="159" t="s">
        <v>4213</v>
      </c>
      <c r="M448" s="159" t="s">
        <v>3584</v>
      </c>
    </row>
    <row r="449" spans="1:13" ht="15.75" customHeight="1" x14ac:dyDescent="0.2">
      <c r="B449" s="161">
        <v>43965</v>
      </c>
      <c r="C449" s="162" t="s">
        <v>3698</v>
      </c>
      <c r="D449" s="191" t="s">
        <v>4781</v>
      </c>
      <c r="E449" s="226">
        <v>43969</v>
      </c>
      <c r="F449" s="158"/>
      <c r="G449" s="191" t="s">
        <v>3700</v>
      </c>
      <c r="H449" s="159" t="s">
        <v>3701</v>
      </c>
      <c r="I449" s="160">
        <v>2</v>
      </c>
      <c r="J449" s="159" t="s">
        <v>4811</v>
      </c>
      <c r="K449" s="159" t="s">
        <v>3582</v>
      </c>
      <c r="L449" s="159" t="s">
        <v>3618</v>
      </c>
      <c r="M449" s="159" t="s">
        <v>3584</v>
      </c>
    </row>
    <row r="450" spans="1:13" ht="15.75" customHeight="1" x14ac:dyDescent="0.2">
      <c r="B450" s="161">
        <v>43965</v>
      </c>
      <c r="C450" s="162" t="s">
        <v>3702</v>
      </c>
      <c r="D450" s="191" t="s">
        <v>4812</v>
      </c>
      <c r="E450" s="226">
        <v>43968</v>
      </c>
      <c r="F450" s="158"/>
      <c r="G450" s="191" t="s">
        <v>3703</v>
      </c>
      <c r="H450" s="159" t="s">
        <v>4813</v>
      </c>
      <c r="I450" s="160">
        <v>1</v>
      </c>
      <c r="J450" s="159" t="s">
        <v>4811</v>
      </c>
      <c r="K450" s="159" t="s">
        <v>3582</v>
      </c>
      <c r="L450" s="159" t="s">
        <v>3618</v>
      </c>
      <c r="M450" s="159" t="s">
        <v>3584</v>
      </c>
    </row>
    <row r="451" spans="1:13" ht="15.75" customHeight="1" x14ac:dyDescent="0.2">
      <c r="B451" s="161">
        <v>43965</v>
      </c>
      <c r="C451" s="162" t="s">
        <v>4814</v>
      </c>
      <c r="D451" s="191" t="s">
        <v>4812</v>
      </c>
      <c r="E451" s="226">
        <v>43968</v>
      </c>
      <c r="F451" s="158"/>
      <c r="G451" s="191" t="s">
        <v>4815</v>
      </c>
      <c r="H451" s="159" t="s">
        <v>3996</v>
      </c>
      <c r="I451" s="160">
        <v>2</v>
      </c>
      <c r="J451" s="159" t="s">
        <v>4811</v>
      </c>
      <c r="K451" s="159" t="s">
        <v>3582</v>
      </c>
      <c r="L451" s="159" t="s">
        <v>3618</v>
      </c>
      <c r="M451" s="159" t="s">
        <v>3584</v>
      </c>
    </row>
    <row r="452" spans="1:13" s="307" customFormat="1" ht="15.75" customHeight="1" x14ac:dyDescent="0.2">
      <c r="A452" s="302"/>
      <c r="B452" s="303">
        <v>43965</v>
      </c>
      <c r="C452" s="304"/>
      <c r="D452" s="305"/>
      <c r="E452" s="306"/>
      <c r="F452" s="306"/>
      <c r="G452" s="305" t="e">
        <v>#N/A</v>
      </c>
      <c r="H452" s="307" t="s">
        <v>4816</v>
      </c>
      <c r="I452" s="302">
        <v>1</v>
      </c>
      <c r="J452" s="307" t="s">
        <v>3647</v>
      </c>
      <c r="K452" s="307" t="s">
        <v>3648</v>
      </c>
      <c r="L452" s="307" t="s">
        <v>4213</v>
      </c>
      <c r="M452" s="307" t="s">
        <v>3858</v>
      </c>
    </row>
    <row r="453" spans="1:13" s="307" customFormat="1" ht="15.75" customHeight="1" thickBot="1" x14ac:dyDescent="0.3">
      <c r="A453" s="302"/>
      <c r="B453" s="303">
        <v>43965</v>
      </c>
      <c r="C453" s="346">
        <v>160755002</v>
      </c>
      <c r="D453" s="305" t="s">
        <v>4817</v>
      </c>
      <c r="E453" s="314" t="s">
        <v>3587</v>
      </c>
      <c r="F453" s="346" t="s">
        <v>4741</v>
      </c>
      <c r="G453" s="346" t="s">
        <v>4742</v>
      </c>
      <c r="H453" s="297" t="s">
        <v>4743</v>
      </c>
      <c r="I453" s="302" t="s">
        <v>3904</v>
      </c>
      <c r="J453" s="307" t="s">
        <v>4744</v>
      </c>
      <c r="K453" s="307" t="s">
        <v>3791</v>
      </c>
      <c r="L453" s="307" t="s">
        <v>3592</v>
      </c>
      <c r="M453" s="307" t="s">
        <v>4502</v>
      </c>
    </row>
    <row r="454" spans="1:13" s="307" customFormat="1" ht="15.75" customHeight="1" thickBot="1" x14ac:dyDescent="0.3">
      <c r="A454" s="302"/>
      <c r="B454" s="303">
        <v>43965</v>
      </c>
      <c r="C454" s="346">
        <v>160755002</v>
      </c>
      <c r="D454" s="305" t="s">
        <v>4818</v>
      </c>
      <c r="E454" s="314" t="s">
        <v>3587</v>
      </c>
      <c r="F454" s="346" t="s">
        <v>4741</v>
      </c>
      <c r="G454" s="346" t="s">
        <v>4742</v>
      </c>
      <c r="H454" s="297" t="s">
        <v>4743</v>
      </c>
      <c r="I454" s="302" t="s">
        <v>3904</v>
      </c>
      <c r="J454" s="307" t="s">
        <v>4744</v>
      </c>
      <c r="K454" s="307" t="s">
        <v>3626</v>
      </c>
      <c r="L454" s="307" t="s">
        <v>3592</v>
      </c>
      <c r="M454" s="307" t="s">
        <v>4502</v>
      </c>
    </row>
    <row r="455" spans="1:13" s="307" customFormat="1" ht="15.75" customHeight="1" thickBot="1" x14ac:dyDescent="0.3">
      <c r="A455" s="302"/>
      <c r="B455" s="303">
        <v>43965</v>
      </c>
      <c r="C455" s="346">
        <v>160755002</v>
      </c>
      <c r="D455" s="305" t="s">
        <v>4819</v>
      </c>
      <c r="E455" s="314" t="s">
        <v>3587</v>
      </c>
      <c r="F455" s="346" t="s">
        <v>4741</v>
      </c>
      <c r="G455" s="346" t="s">
        <v>4742</v>
      </c>
      <c r="H455" s="297" t="s">
        <v>4743</v>
      </c>
      <c r="I455" s="302" t="s">
        <v>3904</v>
      </c>
      <c r="J455" s="307" t="s">
        <v>4744</v>
      </c>
      <c r="K455" s="307" t="s">
        <v>3591</v>
      </c>
      <c r="L455" s="307" t="s">
        <v>3592</v>
      </c>
      <c r="M455" s="307" t="s">
        <v>4502</v>
      </c>
    </row>
    <row r="456" spans="1:13" ht="15.75" customHeight="1" x14ac:dyDescent="0.2">
      <c r="B456" s="161">
        <v>43965</v>
      </c>
      <c r="C456" s="162" t="s">
        <v>4820</v>
      </c>
      <c r="D456" s="191" t="s">
        <v>4821</v>
      </c>
      <c r="E456" s="226" t="s">
        <v>3587</v>
      </c>
      <c r="F456" s="158"/>
      <c r="G456" s="229" t="s">
        <v>4822</v>
      </c>
      <c r="H456" s="159" t="s">
        <v>4823</v>
      </c>
      <c r="I456" s="160">
        <v>1</v>
      </c>
      <c r="J456" s="159" t="s">
        <v>3905</v>
      </c>
      <c r="K456" s="159" t="s">
        <v>3783</v>
      </c>
      <c r="L456" s="159" t="s">
        <v>3684</v>
      </c>
      <c r="M456" s="159" t="s">
        <v>4824</v>
      </c>
    </row>
    <row r="457" spans="1:13" ht="15.75" customHeight="1" x14ac:dyDescent="0.25">
      <c r="B457" s="161">
        <v>43965</v>
      </c>
      <c r="C457" s="162" t="s">
        <v>4825</v>
      </c>
      <c r="D457" s="191" t="s">
        <v>4821</v>
      </c>
      <c r="E457" s="226" t="s">
        <v>3587</v>
      </c>
      <c r="F457" s="158"/>
      <c r="G457" s="264" t="s">
        <v>4826</v>
      </c>
      <c r="H457" s="159" t="s">
        <v>3936</v>
      </c>
      <c r="I457" s="160">
        <v>1</v>
      </c>
      <c r="J457" s="159" t="s">
        <v>3905</v>
      </c>
      <c r="K457" s="159" t="s">
        <v>3783</v>
      </c>
      <c r="L457" s="159" t="s">
        <v>3684</v>
      </c>
      <c r="M457" s="159" t="s">
        <v>4824</v>
      </c>
    </row>
    <row r="458" spans="1:13" ht="15.75" customHeight="1" x14ac:dyDescent="0.25">
      <c r="B458" s="161">
        <v>43965</v>
      </c>
      <c r="C458" s="162" t="s">
        <v>4827</v>
      </c>
      <c r="D458" s="191" t="s">
        <v>4821</v>
      </c>
      <c r="E458" s="226" t="s">
        <v>3587</v>
      </c>
      <c r="F458" s="158"/>
      <c r="G458" s="264" t="s">
        <v>4828</v>
      </c>
      <c r="H458" s="159" t="s">
        <v>4000</v>
      </c>
      <c r="I458" s="160">
        <v>1</v>
      </c>
      <c r="J458" s="159" t="s">
        <v>3905</v>
      </c>
      <c r="K458" s="159" t="s">
        <v>3783</v>
      </c>
      <c r="L458" s="159" t="s">
        <v>3684</v>
      </c>
      <c r="M458" s="159" t="s">
        <v>4824</v>
      </c>
    </row>
    <row r="459" spans="1:13" ht="15.75" customHeight="1" x14ac:dyDescent="0.2">
      <c r="B459" s="161">
        <v>43965</v>
      </c>
      <c r="C459" s="162" t="s">
        <v>3900</v>
      </c>
      <c r="D459" s="191" t="s">
        <v>4821</v>
      </c>
      <c r="E459" s="226" t="s">
        <v>3587</v>
      </c>
      <c r="F459" s="158"/>
      <c r="G459" s="229" t="s">
        <v>3902</v>
      </c>
      <c r="H459" s="159" t="s">
        <v>3903</v>
      </c>
      <c r="I459" s="160" t="s">
        <v>4135</v>
      </c>
      <c r="J459" s="159" t="s">
        <v>3905</v>
      </c>
      <c r="K459" s="159" t="s">
        <v>3783</v>
      </c>
      <c r="L459" s="159" t="s">
        <v>3684</v>
      </c>
      <c r="M459" s="159" t="s">
        <v>4824</v>
      </c>
    </row>
    <row r="460" spans="1:13" ht="15.75" customHeight="1" thickBot="1" x14ac:dyDescent="0.3">
      <c r="B460" s="161">
        <v>43966</v>
      </c>
      <c r="C460" s="162"/>
      <c r="D460" s="191" t="s">
        <v>4829</v>
      </c>
      <c r="E460" s="226" t="s">
        <v>3587</v>
      </c>
      <c r="F460" s="297" t="s">
        <v>4830</v>
      </c>
      <c r="G460" s="346" t="s">
        <v>4831</v>
      </c>
      <c r="H460" s="159" t="s">
        <v>4832</v>
      </c>
      <c r="I460" s="160">
        <v>2</v>
      </c>
      <c r="J460" s="159" t="s">
        <v>4052</v>
      </c>
      <c r="K460" s="159" t="s">
        <v>3648</v>
      </c>
      <c r="L460" s="159" t="s">
        <v>3684</v>
      </c>
      <c r="M460" s="159" t="s">
        <v>4833</v>
      </c>
    </row>
    <row r="461" spans="1:13" ht="15.75" customHeight="1" x14ac:dyDescent="0.2">
      <c r="B461" s="161">
        <v>43966</v>
      </c>
      <c r="C461" s="162" t="s">
        <v>3611</v>
      </c>
      <c r="D461" s="191" t="s">
        <v>4834</v>
      </c>
      <c r="E461" s="226" t="s">
        <v>3587</v>
      </c>
      <c r="F461" s="158"/>
      <c r="G461" s="191" t="s">
        <v>3613</v>
      </c>
      <c r="H461" s="159" t="s">
        <v>3614</v>
      </c>
      <c r="I461" s="160">
        <v>2</v>
      </c>
      <c r="J461" s="159" t="s">
        <v>3615</v>
      </c>
      <c r="K461" s="159" t="s">
        <v>3791</v>
      </c>
      <c r="L461" s="159" t="s">
        <v>3592</v>
      </c>
      <c r="M461" s="159" t="s">
        <v>3593</v>
      </c>
    </row>
    <row r="462" spans="1:13" s="307" customFormat="1" ht="15.75" customHeight="1" x14ac:dyDescent="0.2">
      <c r="A462" s="302"/>
      <c r="B462" s="303">
        <v>43966</v>
      </c>
      <c r="C462" s="304"/>
      <c r="D462" s="305"/>
      <c r="E462" s="306"/>
      <c r="F462" s="306"/>
      <c r="G462" s="305" t="e">
        <v>#N/A</v>
      </c>
      <c r="H462" s="307" t="s">
        <v>4647</v>
      </c>
      <c r="I462" s="302" t="s">
        <v>4090</v>
      </c>
      <c r="L462" s="307" t="s">
        <v>3803</v>
      </c>
      <c r="M462" s="307" t="s">
        <v>3858</v>
      </c>
    </row>
    <row r="463" spans="1:13" ht="15.75" customHeight="1" x14ac:dyDescent="0.2">
      <c r="B463" s="303">
        <v>43966</v>
      </c>
      <c r="C463" s="162"/>
      <c r="D463" s="191"/>
      <c r="E463" s="158"/>
      <c r="F463" s="158"/>
      <c r="G463" s="229" t="e">
        <v>#N/A</v>
      </c>
      <c r="H463" s="159" t="s">
        <v>4018</v>
      </c>
      <c r="I463" s="160">
        <v>1</v>
      </c>
      <c r="J463" s="159" t="s">
        <v>4835</v>
      </c>
      <c r="K463" s="159" t="s">
        <v>3783</v>
      </c>
      <c r="L463" s="159" t="s">
        <v>3684</v>
      </c>
      <c r="M463" s="159" t="s">
        <v>4824</v>
      </c>
    </row>
    <row r="464" spans="1:13" s="307" customFormat="1" ht="15.75" customHeight="1" x14ac:dyDescent="0.25">
      <c r="A464" s="302"/>
      <c r="B464" s="303">
        <v>43966</v>
      </c>
      <c r="C464" s="304"/>
      <c r="D464" s="305" t="s">
        <v>4836</v>
      </c>
      <c r="E464" s="314">
        <v>43968</v>
      </c>
      <c r="F464" s="264" t="s">
        <v>4470</v>
      </c>
      <c r="G464" t="s">
        <v>3897</v>
      </c>
      <c r="H464" s="307" t="s">
        <v>4423</v>
      </c>
      <c r="I464" s="302">
        <v>2</v>
      </c>
      <c r="J464" s="307" t="s">
        <v>4837</v>
      </c>
      <c r="K464" s="307" t="s">
        <v>3591</v>
      </c>
      <c r="L464" s="307" t="s">
        <v>4751</v>
      </c>
      <c r="M464" s="307" t="s">
        <v>3858</v>
      </c>
    </row>
    <row r="465" spans="1:13" s="307" customFormat="1" ht="15.75" customHeight="1" x14ac:dyDescent="0.2">
      <c r="A465" s="302"/>
      <c r="B465" s="303">
        <v>43966</v>
      </c>
      <c r="C465" s="304"/>
      <c r="D465" s="305"/>
      <c r="E465" s="306"/>
      <c r="F465" s="306"/>
      <c r="G465" s="305" t="e">
        <v>#N/A</v>
      </c>
      <c r="H465" s="307" t="s">
        <v>4838</v>
      </c>
      <c r="I465" s="302">
        <v>1</v>
      </c>
      <c r="K465" s="307" t="s">
        <v>3616</v>
      </c>
      <c r="L465" s="307" t="s">
        <v>3684</v>
      </c>
      <c r="M465" s="307" t="s">
        <v>3858</v>
      </c>
    </row>
    <row r="466" spans="1:13" s="344" customFormat="1" ht="15.75" customHeight="1" x14ac:dyDescent="0.2">
      <c r="A466" s="339"/>
      <c r="B466" s="340">
        <v>43966</v>
      </c>
      <c r="C466" s="341" t="s">
        <v>4839</v>
      </c>
      <c r="D466" s="342" t="s">
        <v>4840</v>
      </c>
      <c r="E466" s="343"/>
      <c r="F466" s="343"/>
      <c r="G466" s="342" t="e">
        <v>#N/A</v>
      </c>
      <c r="H466" s="344" t="s">
        <v>3842</v>
      </c>
      <c r="I466" s="339"/>
      <c r="K466" s="344" t="s">
        <v>3783</v>
      </c>
      <c r="M466" s="344" t="s">
        <v>3842</v>
      </c>
    </row>
    <row r="467" spans="1:13" ht="15.75" customHeight="1" x14ac:dyDescent="0.2">
      <c r="B467" s="340">
        <v>43966</v>
      </c>
      <c r="C467" s="341" t="s">
        <v>4839</v>
      </c>
      <c r="D467" s="191" t="s">
        <v>4841</v>
      </c>
      <c r="E467" s="158"/>
      <c r="F467" s="158"/>
      <c r="G467" s="191" t="e">
        <v>#N/A</v>
      </c>
      <c r="H467" s="344" t="s">
        <v>3842</v>
      </c>
      <c r="K467" s="159" t="s">
        <v>3616</v>
      </c>
      <c r="M467" s="344" t="s">
        <v>3842</v>
      </c>
    </row>
    <row r="468" spans="1:13" ht="15.75" customHeight="1" x14ac:dyDescent="0.2">
      <c r="B468" s="161">
        <v>43967</v>
      </c>
      <c r="C468" s="162" t="s">
        <v>4842</v>
      </c>
      <c r="D468" s="191" t="s">
        <v>4843</v>
      </c>
      <c r="E468" s="226" t="s">
        <v>3587</v>
      </c>
      <c r="F468" s="158">
        <v>84155830</v>
      </c>
      <c r="G468" s="191" t="s">
        <v>4844</v>
      </c>
      <c r="H468" s="159" t="s">
        <v>4845</v>
      </c>
      <c r="I468" s="160">
        <v>4</v>
      </c>
      <c r="J468" s="159" t="s">
        <v>4846</v>
      </c>
      <c r="K468" s="159" t="s">
        <v>3788</v>
      </c>
      <c r="L468" s="159" t="s">
        <v>3592</v>
      </c>
      <c r="M468" s="159" t="s">
        <v>3593</v>
      </c>
    </row>
    <row r="469" spans="1:13" ht="15.75" customHeight="1" x14ac:dyDescent="0.2">
      <c r="B469" s="161">
        <v>43967</v>
      </c>
      <c r="C469" s="162" t="s">
        <v>4847</v>
      </c>
      <c r="D469" s="191" t="s">
        <v>4848</v>
      </c>
      <c r="E469" s="226" t="s">
        <v>3587</v>
      </c>
      <c r="F469" s="158"/>
      <c r="G469" s="191" t="s">
        <v>4849</v>
      </c>
      <c r="H469" s="159" t="s">
        <v>4850</v>
      </c>
      <c r="I469" s="160">
        <v>500</v>
      </c>
      <c r="J469" s="159" t="s">
        <v>4851</v>
      </c>
      <c r="K469" s="159" t="s">
        <v>3626</v>
      </c>
      <c r="L469" s="159" t="s">
        <v>3789</v>
      </c>
      <c r="M469" s="159" t="s">
        <v>3593</v>
      </c>
    </row>
    <row r="470" spans="1:13" ht="15.75" customHeight="1" x14ac:dyDescent="0.2">
      <c r="B470" s="161">
        <v>43967</v>
      </c>
      <c r="C470" s="162" t="s">
        <v>4852</v>
      </c>
      <c r="D470" s="191" t="s">
        <v>4848</v>
      </c>
      <c r="E470" s="226" t="s">
        <v>3587</v>
      </c>
      <c r="F470" s="158"/>
      <c r="G470" s="191" t="s">
        <v>4853</v>
      </c>
      <c r="H470" s="159" t="s">
        <v>4854</v>
      </c>
      <c r="I470" s="160">
        <v>500</v>
      </c>
      <c r="J470" s="159" t="s">
        <v>4851</v>
      </c>
      <c r="K470" s="159" t="s">
        <v>3626</v>
      </c>
      <c r="L470" s="159" t="s">
        <v>3789</v>
      </c>
      <c r="M470" s="159" t="s">
        <v>3593</v>
      </c>
    </row>
    <row r="471" spans="1:13" ht="15.75" customHeight="1" x14ac:dyDescent="0.2">
      <c r="B471" s="161">
        <v>43967</v>
      </c>
      <c r="C471" s="162" t="s">
        <v>4855</v>
      </c>
      <c r="D471" s="191" t="s">
        <v>4856</v>
      </c>
      <c r="E471" s="226">
        <v>43971</v>
      </c>
      <c r="F471" s="158"/>
      <c r="G471" s="191" t="s">
        <v>4857</v>
      </c>
      <c r="H471" s="159" t="s">
        <v>4858</v>
      </c>
      <c r="I471" s="160" t="s">
        <v>4231</v>
      </c>
      <c r="J471" s="159" t="s">
        <v>4851</v>
      </c>
      <c r="K471" s="159" t="s">
        <v>3626</v>
      </c>
      <c r="L471" s="159" t="s">
        <v>3592</v>
      </c>
      <c r="M471" s="159" t="s">
        <v>3593</v>
      </c>
    </row>
    <row r="472" spans="1:13" ht="15.75" customHeight="1" x14ac:dyDescent="0.2">
      <c r="B472" s="161">
        <v>43969</v>
      </c>
      <c r="C472" s="162" t="s">
        <v>3714</v>
      </c>
      <c r="D472" s="191" t="s">
        <v>4859</v>
      </c>
      <c r="E472" s="226" t="s">
        <v>3587</v>
      </c>
      <c r="F472" s="158" t="s">
        <v>4580</v>
      </c>
      <c r="G472" s="191" t="s">
        <v>3715</v>
      </c>
      <c r="H472" s="159" t="s">
        <v>3716</v>
      </c>
      <c r="I472" s="160">
        <v>2</v>
      </c>
      <c r="J472" s="159" t="s">
        <v>3582</v>
      </c>
      <c r="K472" s="159" t="s">
        <v>3582</v>
      </c>
      <c r="L472" s="159" t="s">
        <v>3792</v>
      </c>
      <c r="M472" s="159" t="s">
        <v>3584</v>
      </c>
    </row>
    <row r="473" spans="1:13" ht="15.75" customHeight="1" x14ac:dyDescent="0.2">
      <c r="B473" s="161">
        <v>43969</v>
      </c>
      <c r="C473" s="162" t="s">
        <v>3727</v>
      </c>
      <c r="D473" s="191" t="s">
        <v>4859</v>
      </c>
      <c r="E473" s="226" t="s">
        <v>3587</v>
      </c>
      <c r="F473" s="158"/>
      <c r="G473" s="191" t="s">
        <v>3728</v>
      </c>
      <c r="H473" s="159" t="s">
        <v>3729</v>
      </c>
      <c r="I473" s="160">
        <v>1</v>
      </c>
      <c r="J473" s="159" t="s">
        <v>4860</v>
      </c>
      <c r="K473" s="159" t="s">
        <v>3582</v>
      </c>
      <c r="L473" s="159" t="s">
        <v>3618</v>
      </c>
      <c r="M473" s="159" t="s">
        <v>3584</v>
      </c>
    </row>
    <row r="474" spans="1:13" ht="15.75" customHeight="1" x14ac:dyDescent="0.2">
      <c r="B474" s="161">
        <v>43971</v>
      </c>
      <c r="C474" s="162" t="s">
        <v>4861</v>
      </c>
      <c r="D474" s="191" t="s">
        <v>4862</v>
      </c>
      <c r="E474" s="226">
        <v>43972</v>
      </c>
      <c r="F474" s="158"/>
      <c r="G474" s="191" t="s">
        <v>4863</v>
      </c>
      <c r="H474" s="159" t="s">
        <v>4864</v>
      </c>
      <c r="I474" s="160">
        <v>1</v>
      </c>
      <c r="J474" s="159" t="s">
        <v>4865</v>
      </c>
      <c r="K474" s="159" t="s">
        <v>3788</v>
      </c>
      <c r="L474" s="159" t="s">
        <v>3641</v>
      </c>
      <c r="M474" s="159" t="s">
        <v>3593</v>
      </c>
    </row>
    <row r="475" spans="1:13" s="307" customFormat="1" ht="15.75" customHeight="1" x14ac:dyDescent="0.2">
      <c r="A475" s="302"/>
      <c r="B475" s="303">
        <v>43968</v>
      </c>
      <c r="C475" s="304"/>
      <c r="D475" s="305" t="s">
        <v>4866</v>
      </c>
      <c r="E475" s="226">
        <v>43972</v>
      </c>
      <c r="F475" s="306" t="s">
        <v>4867</v>
      </c>
      <c r="G475" s="305" t="s">
        <v>4868</v>
      </c>
      <c r="H475" s="307" t="s">
        <v>4869</v>
      </c>
      <c r="I475" s="302">
        <v>1</v>
      </c>
      <c r="J475" s="307" t="s">
        <v>3857</v>
      </c>
      <c r="K475" s="307" t="s">
        <v>3834</v>
      </c>
      <c r="L475" s="307" t="s">
        <v>3618</v>
      </c>
      <c r="M475" s="307" t="s">
        <v>3858</v>
      </c>
    </row>
    <row r="476" spans="1:13" s="307" customFormat="1" ht="15.75" customHeight="1" x14ac:dyDescent="0.2">
      <c r="A476" s="302"/>
      <c r="B476" s="303">
        <v>43968</v>
      </c>
      <c r="C476" s="304"/>
      <c r="D476" s="305"/>
      <c r="E476" s="306"/>
      <c r="F476" s="306" t="s">
        <v>4313</v>
      </c>
      <c r="G476" s="305" t="s">
        <v>4870</v>
      </c>
      <c r="H476" s="307" t="s">
        <v>4871</v>
      </c>
      <c r="I476" s="302">
        <v>1</v>
      </c>
      <c r="J476" s="307" t="s">
        <v>3857</v>
      </c>
      <c r="K476" s="307" t="s">
        <v>3834</v>
      </c>
      <c r="L476" s="307" t="s">
        <v>3618</v>
      </c>
      <c r="M476" s="307" t="s">
        <v>3858</v>
      </c>
    </row>
    <row r="477" spans="1:13" s="307" customFormat="1" ht="15.75" customHeight="1" x14ac:dyDescent="0.2">
      <c r="A477" s="302"/>
      <c r="B477" s="303">
        <v>43971</v>
      </c>
      <c r="C477" s="304" t="s">
        <v>4872</v>
      </c>
      <c r="D477" s="305" t="s">
        <v>4873</v>
      </c>
      <c r="E477" s="314">
        <v>43972</v>
      </c>
      <c r="F477" s="306">
        <v>16226990</v>
      </c>
      <c r="G477" s="305" t="s">
        <v>4874</v>
      </c>
      <c r="H477" s="307" t="s">
        <v>4875</v>
      </c>
      <c r="I477" s="302">
        <v>1</v>
      </c>
      <c r="J477" s="307" t="s">
        <v>4876</v>
      </c>
      <c r="K477" s="307" t="s">
        <v>3783</v>
      </c>
      <c r="L477" s="307" t="s">
        <v>3684</v>
      </c>
      <c r="M477" s="307" t="s">
        <v>4824</v>
      </c>
    </row>
    <row r="478" spans="1:13" ht="15.75" customHeight="1" x14ac:dyDescent="0.2">
      <c r="B478" s="161">
        <v>43972</v>
      </c>
      <c r="C478" s="162" t="s">
        <v>3714</v>
      </c>
      <c r="D478" s="191" t="s">
        <v>4877</v>
      </c>
      <c r="E478" s="226" t="s">
        <v>3587</v>
      </c>
      <c r="F478" s="158" t="s">
        <v>4580</v>
      </c>
      <c r="G478" s="191" t="s">
        <v>3715</v>
      </c>
      <c r="H478" s="159" t="s">
        <v>3716</v>
      </c>
      <c r="I478" s="160">
        <v>2</v>
      </c>
      <c r="J478" s="159" t="s">
        <v>3582</v>
      </c>
      <c r="K478" s="159" t="s">
        <v>3582</v>
      </c>
      <c r="L478" s="159" t="s">
        <v>4213</v>
      </c>
      <c r="M478" s="159" t="s">
        <v>3584</v>
      </c>
    </row>
    <row r="479" spans="1:13" ht="15.75" customHeight="1" x14ac:dyDescent="0.2">
      <c r="B479" s="161">
        <v>43972</v>
      </c>
      <c r="C479" s="162" t="s">
        <v>4878</v>
      </c>
      <c r="D479" s="191" t="s">
        <v>4879</v>
      </c>
      <c r="E479" s="226" t="s">
        <v>3587</v>
      </c>
      <c r="F479" s="158"/>
      <c r="G479" s="191" t="s">
        <v>4880</v>
      </c>
      <c r="H479" s="159" t="s">
        <v>4881</v>
      </c>
      <c r="I479" s="160">
        <v>2</v>
      </c>
      <c r="J479" s="159" t="s">
        <v>4150</v>
      </c>
      <c r="K479" s="159" t="s">
        <v>3783</v>
      </c>
      <c r="L479" s="159" t="s">
        <v>3618</v>
      </c>
      <c r="M479" s="159" t="s">
        <v>3929</v>
      </c>
    </row>
    <row r="480" spans="1:13" ht="15.75" customHeight="1" x14ac:dyDescent="0.2">
      <c r="B480" s="161">
        <v>43973</v>
      </c>
      <c r="C480" s="162" t="s">
        <v>4882</v>
      </c>
      <c r="D480" s="191" t="s">
        <v>4877</v>
      </c>
      <c r="E480" s="226" t="s">
        <v>3587</v>
      </c>
      <c r="F480" s="158" t="s">
        <v>4883</v>
      </c>
      <c r="G480" s="191" t="s">
        <v>4884</v>
      </c>
      <c r="H480" s="159" t="s">
        <v>4885</v>
      </c>
      <c r="I480" s="160">
        <v>1</v>
      </c>
      <c r="J480" s="159" t="s">
        <v>3582</v>
      </c>
      <c r="K480" s="159" t="s">
        <v>3582</v>
      </c>
      <c r="L480" s="159" t="s">
        <v>3618</v>
      </c>
      <c r="M480" s="159" t="s">
        <v>3584</v>
      </c>
    </row>
    <row r="481" spans="2:13" ht="15.75" customHeight="1" x14ac:dyDescent="0.2">
      <c r="B481" s="161">
        <v>43973</v>
      </c>
      <c r="C481" s="162">
        <v>95500</v>
      </c>
      <c r="D481" s="191" t="s">
        <v>3709</v>
      </c>
      <c r="E481" s="158"/>
      <c r="F481" s="158"/>
      <c r="G481" s="191" t="s">
        <v>4886</v>
      </c>
      <c r="H481" s="159" t="s">
        <v>4588</v>
      </c>
      <c r="I481" s="160">
        <v>1</v>
      </c>
      <c r="L481" s="159" t="s">
        <v>3618</v>
      </c>
      <c r="M481" s="159" t="s">
        <v>3584</v>
      </c>
    </row>
    <row r="482" spans="2:13" ht="15.75" customHeight="1" x14ac:dyDescent="0.2">
      <c r="B482" s="161">
        <v>43974</v>
      </c>
      <c r="C482" s="162"/>
      <c r="D482" s="191" t="s">
        <v>4887</v>
      </c>
      <c r="E482" s="226">
        <v>43978</v>
      </c>
      <c r="F482" s="158"/>
      <c r="G482" s="191" t="s">
        <v>4888</v>
      </c>
      <c r="H482" s="159" t="s">
        <v>4889</v>
      </c>
      <c r="I482" s="160">
        <v>1</v>
      </c>
      <c r="J482" s="159" t="s">
        <v>3782</v>
      </c>
      <c r="K482" s="159" t="s">
        <v>3783</v>
      </c>
      <c r="L482" s="159" t="s">
        <v>3618</v>
      </c>
      <c r="M482" s="159" t="s">
        <v>4319</v>
      </c>
    </row>
    <row r="483" spans="2:13" ht="15.75" customHeight="1" x14ac:dyDescent="0.2">
      <c r="B483" s="161">
        <v>43974</v>
      </c>
      <c r="C483" s="162" t="s">
        <v>3793</v>
      </c>
      <c r="D483" s="191" t="s">
        <v>4890</v>
      </c>
      <c r="E483" s="226">
        <v>43978</v>
      </c>
      <c r="F483" s="158"/>
      <c r="G483" s="191" t="s">
        <v>3795</v>
      </c>
      <c r="H483" s="159" t="s">
        <v>3796</v>
      </c>
      <c r="I483" s="160">
        <v>1</v>
      </c>
      <c r="J483" s="159" t="s">
        <v>4891</v>
      </c>
      <c r="K483" s="159" t="s">
        <v>3791</v>
      </c>
      <c r="L483" s="159" t="s">
        <v>3792</v>
      </c>
      <c r="M483" s="159" t="s">
        <v>3593</v>
      </c>
    </row>
    <row r="484" spans="2:13" ht="15.75" customHeight="1" x14ac:dyDescent="0.2">
      <c r="B484" s="161">
        <v>43976</v>
      </c>
      <c r="C484" s="162" t="s">
        <v>4892</v>
      </c>
      <c r="D484" s="191" t="s">
        <v>4893</v>
      </c>
      <c r="E484" s="226" t="s">
        <v>3587</v>
      </c>
      <c r="F484" s="158"/>
      <c r="G484" s="191" t="s">
        <v>4894</v>
      </c>
      <c r="H484" s="159" t="s">
        <v>4895</v>
      </c>
      <c r="I484" s="160">
        <v>1</v>
      </c>
      <c r="J484" s="159" t="s">
        <v>4896</v>
      </c>
      <c r="K484" s="159" t="s">
        <v>3626</v>
      </c>
      <c r="L484" s="159" t="s">
        <v>3592</v>
      </c>
      <c r="M484" s="159" t="s">
        <v>3593</v>
      </c>
    </row>
    <row r="485" spans="2:13" ht="15.75" customHeight="1" x14ac:dyDescent="0.2">
      <c r="B485" s="161">
        <v>43976</v>
      </c>
      <c r="C485" s="162" t="s">
        <v>4897</v>
      </c>
      <c r="D485" s="191" t="s">
        <v>4898</v>
      </c>
      <c r="E485" s="226" t="s">
        <v>3587</v>
      </c>
      <c r="F485" s="158"/>
      <c r="G485" s="191" t="s">
        <v>4899</v>
      </c>
      <c r="H485" s="159" t="s">
        <v>4900</v>
      </c>
      <c r="I485" s="160">
        <v>1</v>
      </c>
      <c r="J485" s="159" t="s">
        <v>4901</v>
      </c>
      <c r="K485" s="159" t="s">
        <v>3626</v>
      </c>
      <c r="L485" s="159" t="s">
        <v>3592</v>
      </c>
      <c r="M485" s="159" t="s">
        <v>3593</v>
      </c>
    </row>
    <row r="486" spans="2:13" ht="15.75" customHeight="1" x14ac:dyDescent="0.2">
      <c r="B486" s="161">
        <v>43976</v>
      </c>
      <c r="C486" s="162" t="s">
        <v>4475</v>
      </c>
      <c r="D486" s="191" t="s">
        <v>4898</v>
      </c>
      <c r="E486" s="226" t="s">
        <v>3587</v>
      </c>
      <c r="F486" s="158" t="s">
        <v>4238</v>
      </c>
      <c r="G486" s="191" t="s">
        <v>4239</v>
      </c>
      <c r="H486" s="159" t="s">
        <v>4476</v>
      </c>
      <c r="I486" s="160">
        <v>1</v>
      </c>
      <c r="J486" s="159" t="s">
        <v>3626</v>
      </c>
      <c r="K486" s="159" t="s">
        <v>3616</v>
      </c>
      <c r="L486" s="159" t="s">
        <v>3592</v>
      </c>
      <c r="M486" s="159" t="s">
        <v>3593</v>
      </c>
    </row>
    <row r="487" spans="2:13" ht="15.75" customHeight="1" x14ac:dyDescent="0.2">
      <c r="B487" s="161">
        <v>43976</v>
      </c>
      <c r="C487" s="162" t="s">
        <v>4897</v>
      </c>
      <c r="D487" s="191" t="s">
        <v>4902</v>
      </c>
      <c r="E487" s="226" t="s">
        <v>3587</v>
      </c>
      <c r="F487" s="158"/>
      <c r="G487" s="191" t="s">
        <v>4899</v>
      </c>
      <c r="H487" s="159" t="s">
        <v>4900</v>
      </c>
      <c r="I487" s="160">
        <v>1</v>
      </c>
      <c r="J487" s="159" t="s">
        <v>4901</v>
      </c>
      <c r="K487" s="159" t="s">
        <v>3591</v>
      </c>
      <c r="L487" s="159" t="s">
        <v>3592</v>
      </c>
      <c r="M487" s="159" t="s">
        <v>3593</v>
      </c>
    </row>
    <row r="488" spans="2:13" ht="15.75" customHeight="1" x14ac:dyDescent="0.2">
      <c r="B488" s="161">
        <v>43976</v>
      </c>
      <c r="C488" s="162" t="s">
        <v>4475</v>
      </c>
      <c r="D488" s="191" t="s">
        <v>4902</v>
      </c>
      <c r="E488" s="226" t="s">
        <v>3587</v>
      </c>
      <c r="F488" s="158" t="s">
        <v>4238</v>
      </c>
      <c r="G488" s="191" t="s">
        <v>4239</v>
      </c>
      <c r="H488" s="159" t="s">
        <v>4476</v>
      </c>
      <c r="I488" s="160">
        <v>1</v>
      </c>
      <c r="J488" s="159" t="s">
        <v>3591</v>
      </c>
      <c r="K488" s="159" t="s">
        <v>3616</v>
      </c>
      <c r="L488" s="159" t="s">
        <v>3592</v>
      </c>
      <c r="M488" s="159" t="s">
        <v>3593</v>
      </c>
    </row>
    <row r="489" spans="2:13" ht="15.75" customHeight="1" x14ac:dyDescent="0.2">
      <c r="B489" s="161">
        <v>43976</v>
      </c>
      <c r="C489" s="162" t="s">
        <v>4903</v>
      </c>
      <c r="D489" s="191" t="s">
        <v>4904</v>
      </c>
      <c r="E489" s="226">
        <v>43978</v>
      </c>
      <c r="F489" s="158"/>
      <c r="G489" s="191" t="s">
        <v>4905</v>
      </c>
      <c r="H489" s="159" t="s">
        <v>4906</v>
      </c>
      <c r="I489" s="160">
        <v>1</v>
      </c>
      <c r="J489" s="159" t="s">
        <v>4907</v>
      </c>
      <c r="K489" s="159" t="s">
        <v>3626</v>
      </c>
      <c r="L489" s="159" t="s">
        <v>3592</v>
      </c>
      <c r="M489" s="159" t="s">
        <v>3593</v>
      </c>
    </row>
    <row r="490" spans="2:13" ht="15.75" customHeight="1" x14ac:dyDescent="0.2">
      <c r="B490" s="161">
        <v>43976</v>
      </c>
      <c r="C490" s="162" t="s">
        <v>4908</v>
      </c>
      <c r="D490" s="191" t="s">
        <v>4904</v>
      </c>
      <c r="E490" s="226">
        <v>43978</v>
      </c>
      <c r="F490" s="158" t="s">
        <v>4909</v>
      </c>
      <c r="G490" s="191" t="s">
        <v>4910</v>
      </c>
      <c r="H490" s="159" t="s">
        <v>4911</v>
      </c>
      <c r="I490" s="160">
        <v>1</v>
      </c>
      <c r="J490" s="159" t="s">
        <v>4907</v>
      </c>
      <c r="K490" s="159" t="s">
        <v>3626</v>
      </c>
      <c r="L490" s="159" t="s">
        <v>3592</v>
      </c>
      <c r="M490" s="159" t="s">
        <v>3593</v>
      </c>
    </row>
    <row r="491" spans="2:13" ht="15.75" customHeight="1" x14ac:dyDescent="0.2">
      <c r="B491" s="161">
        <v>43976</v>
      </c>
      <c r="C491" s="162" t="s">
        <v>4912</v>
      </c>
      <c r="D491" s="191" t="s">
        <v>4904</v>
      </c>
      <c r="E491" s="226">
        <v>43978</v>
      </c>
      <c r="F491" s="158" t="s">
        <v>4913</v>
      </c>
      <c r="G491" s="191" t="s">
        <v>4914</v>
      </c>
      <c r="H491" s="159" t="s">
        <v>4915</v>
      </c>
      <c r="I491" s="160">
        <v>1</v>
      </c>
      <c r="J491" s="159" t="s">
        <v>4907</v>
      </c>
      <c r="K491" s="159" t="s">
        <v>3626</v>
      </c>
      <c r="L491" s="159" t="s">
        <v>3592</v>
      </c>
      <c r="M491" s="159" t="s">
        <v>3593</v>
      </c>
    </row>
    <row r="492" spans="2:13" ht="15.75" customHeight="1" x14ac:dyDescent="0.2">
      <c r="B492" s="161">
        <v>43976</v>
      </c>
      <c r="C492" s="162" t="s">
        <v>4916</v>
      </c>
      <c r="D492" s="191" t="s">
        <v>4917</v>
      </c>
      <c r="E492" s="226" t="s">
        <v>3587</v>
      </c>
      <c r="F492" s="158"/>
      <c r="G492" s="191" t="s">
        <v>4918</v>
      </c>
      <c r="H492" s="159" t="s">
        <v>4919</v>
      </c>
      <c r="I492" s="160">
        <v>1</v>
      </c>
      <c r="J492" s="159" t="s">
        <v>4920</v>
      </c>
      <c r="K492" s="159" t="s">
        <v>3626</v>
      </c>
      <c r="L492" s="159" t="s">
        <v>3592</v>
      </c>
      <c r="M492" s="159" t="s">
        <v>3593</v>
      </c>
    </row>
    <row r="493" spans="2:13" ht="15.75" customHeight="1" x14ac:dyDescent="0.2">
      <c r="B493" s="161">
        <v>43976</v>
      </c>
      <c r="C493" s="162" t="s">
        <v>4921</v>
      </c>
      <c r="D493" s="191" t="s">
        <v>4922</v>
      </c>
      <c r="E493" s="226" t="s">
        <v>3587</v>
      </c>
      <c r="F493" s="158"/>
      <c r="G493" s="191" t="s">
        <v>4923</v>
      </c>
      <c r="H493" s="159" t="s">
        <v>4924</v>
      </c>
      <c r="I493" s="160">
        <v>1</v>
      </c>
      <c r="J493" s="159" t="s">
        <v>4610</v>
      </c>
      <c r="K493" s="159" t="s">
        <v>3591</v>
      </c>
      <c r="L493" s="159" t="s">
        <v>3592</v>
      </c>
      <c r="M493" s="159" t="s">
        <v>3593</v>
      </c>
    </row>
    <row r="494" spans="2:13" ht="15.75" customHeight="1" x14ac:dyDescent="0.2">
      <c r="B494" s="161">
        <v>43976</v>
      </c>
      <c r="C494" s="162" t="s">
        <v>4405</v>
      </c>
      <c r="D494" s="191" t="s">
        <v>4925</v>
      </c>
      <c r="E494" s="226" t="s">
        <v>3587</v>
      </c>
      <c r="F494" s="158"/>
      <c r="G494" s="191" t="s">
        <v>4407</v>
      </c>
      <c r="H494" s="159" t="s">
        <v>4408</v>
      </c>
      <c r="I494" s="160">
        <v>1</v>
      </c>
      <c r="J494" s="159" t="s">
        <v>3868</v>
      </c>
      <c r="K494" s="159" t="s">
        <v>3791</v>
      </c>
      <c r="L494" s="159" t="s">
        <v>3592</v>
      </c>
      <c r="M494" s="159" t="s">
        <v>3593</v>
      </c>
    </row>
    <row r="495" spans="2:13" ht="15.75" customHeight="1" x14ac:dyDescent="0.2">
      <c r="B495" s="161">
        <v>43977</v>
      </c>
      <c r="C495" s="162" t="s">
        <v>4926</v>
      </c>
      <c r="D495" s="191" t="s">
        <v>4927</v>
      </c>
      <c r="E495" s="226">
        <v>43981</v>
      </c>
      <c r="F495" s="158"/>
      <c r="G495" s="191" t="s">
        <v>4928</v>
      </c>
      <c r="H495" s="159" t="s">
        <v>4929</v>
      </c>
      <c r="I495" s="160">
        <v>1</v>
      </c>
      <c r="J495" s="159" t="s">
        <v>4446</v>
      </c>
      <c r="K495" s="159" t="s">
        <v>3783</v>
      </c>
      <c r="L495" s="159" t="s">
        <v>3684</v>
      </c>
      <c r="M495" s="159" t="s">
        <v>3593</v>
      </c>
    </row>
    <row r="496" spans="2:13" ht="15.75" customHeight="1" x14ac:dyDescent="0.2">
      <c r="B496" s="161">
        <v>43977</v>
      </c>
      <c r="C496" s="162" t="s">
        <v>4930</v>
      </c>
      <c r="D496" s="191" t="s">
        <v>4927</v>
      </c>
      <c r="E496" s="226">
        <v>43981</v>
      </c>
      <c r="F496" s="158"/>
      <c r="G496" s="191" t="s">
        <v>4931</v>
      </c>
      <c r="H496" s="159" t="s">
        <v>4932</v>
      </c>
      <c r="I496" s="160">
        <v>1</v>
      </c>
      <c r="J496" s="159" t="s">
        <v>4446</v>
      </c>
      <c r="K496" s="159" t="s">
        <v>3783</v>
      </c>
      <c r="L496" s="159" t="s">
        <v>3684</v>
      </c>
      <c r="M496" s="159" t="s">
        <v>3593</v>
      </c>
    </row>
    <row r="497" spans="1:13" s="307" customFormat="1" ht="15.75" customHeight="1" x14ac:dyDescent="0.2">
      <c r="A497" s="302"/>
      <c r="B497" s="303">
        <v>43977</v>
      </c>
      <c r="C497" s="304"/>
      <c r="D497" s="305"/>
      <c r="E497" s="226">
        <v>43981</v>
      </c>
      <c r="F497" s="306" t="s">
        <v>4933</v>
      </c>
      <c r="G497" s="305" t="s">
        <v>4162</v>
      </c>
      <c r="H497" s="307" t="s">
        <v>4934</v>
      </c>
      <c r="I497" s="302" t="s">
        <v>4935</v>
      </c>
      <c r="J497" s="307" t="s">
        <v>4446</v>
      </c>
      <c r="K497" s="307" t="s">
        <v>3783</v>
      </c>
      <c r="L497" s="307" t="s">
        <v>3684</v>
      </c>
      <c r="M497" s="307" t="s">
        <v>3858</v>
      </c>
    </row>
    <row r="498" spans="1:13" ht="15.75" customHeight="1" x14ac:dyDescent="0.2">
      <c r="B498" s="161">
        <v>43978</v>
      </c>
      <c r="C498" s="162" t="s">
        <v>3963</v>
      </c>
      <c r="D498" s="191" t="s">
        <v>4936</v>
      </c>
      <c r="E498" s="226">
        <v>43982</v>
      </c>
      <c r="F498" s="158"/>
      <c r="G498" s="191" t="s">
        <v>3965</v>
      </c>
      <c r="H498" s="159" t="s">
        <v>3966</v>
      </c>
      <c r="I498" s="160">
        <v>1</v>
      </c>
      <c r="J498" s="159" t="s">
        <v>4937</v>
      </c>
      <c r="K498" s="159" t="s">
        <v>3783</v>
      </c>
      <c r="L498" s="159" t="s">
        <v>3618</v>
      </c>
      <c r="M498" s="159" t="s">
        <v>3593</v>
      </c>
    </row>
    <row r="499" spans="1:13" ht="15.75" customHeight="1" x14ac:dyDescent="0.2">
      <c r="B499" s="161">
        <v>43979</v>
      </c>
      <c r="C499" s="162" t="s">
        <v>3693</v>
      </c>
      <c r="D499" s="191" t="s">
        <v>4938</v>
      </c>
      <c r="E499" s="226">
        <v>43982</v>
      </c>
      <c r="F499" s="158"/>
      <c r="G499" s="191" t="s">
        <v>3695</v>
      </c>
      <c r="H499" s="159" t="s">
        <v>3696</v>
      </c>
      <c r="I499" s="160">
        <v>1</v>
      </c>
      <c r="J499" s="159" t="s">
        <v>4939</v>
      </c>
      <c r="K499" s="159" t="s">
        <v>3582</v>
      </c>
      <c r="L499" s="159" t="s">
        <v>3583</v>
      </c>
      <c r="M499" s="159" t="s">
        <v>3584</v>
      </c>
    </row>
    <row r="500" spans="1:13" ht="15.75" customHeight="1" x14ac:dyDescent="0.2">
      <c r="B500" s="161">
        <v>43979</v>
      </c>
      <c r="C500" s="162" t="s">
        <v>3985</v>
      </c>
      <c r="D500" s="191" t="s">
        <v>4938</v>
      </c>
      <c r="E500" s="226">
        <v>43982</v>
      </c>
      <c r="F500" s="158"/>
      <c r="G500" s="191" t="s">
        <v>3987</v>
      </c>
      <c r="H500" s="159" t="s">
        <v>3988</v>
      </c>
      <c r="I500" s="160">
        <v>1</v>
      </c>
      <c r="J500" s="159" t="s">
        <v>4939</v>
      </c>
      <c r="K500" s="159" t="s">
        <v>3582</v>
      </c>
      <c r="L500" s="159" t="s">
        <v>3583</v>
      </c>
      <c r="M500" s="159" t="s">
        <v>3584</v>
      </c>
    </row>
    <row r="501" spans="1:13" ht="15.75" customHeight="1" x14ac:dyDescent="0.2">
      <c r="B501" s="161">
        <v>43979</v>
      </c>
      <c r="C501" s="162" t="s">
        <v>4940</v>
      </c>
      <c r="D501" s="191" t="s">
        <v>4941</v>
      </c>
      <c r="E501" s="226">
        <v>43982</v>
      </c>
      <c r="F501" s="162" t="s">
        <v>4940</v>
      </c>
      <c r="G501" s="191" t="s">
        <v>4942</v>
      </c>
      <c r="H501" s="159" t="s">
        <v>4943</v>
      </c>
      <c r="I501" s="160">
        <v>1</v>
      </c>
      <c r="J501" s="159" t="s">
        <v>4939</v>
      </c>
      <c r="K501" s="159" t="s">
        <v>3582</v>
      </c>
      <c r="L501" s="159" t="s">
        <v>3583</v>
      </c>
      <c r="M501" s="159" t="s">
        <v>3584</v>
      </c>
    </row>
    <row r="502" spans="1:13" ht="15.75" customHeight="1" x14ac:dyDescent="0.2">
      <c r="B502" s="161">
        <v>43979</v>
      </c>
      <c r="C502" s="162" t="s">
        <v>3730</v>
      </c>
      <c r="D502" s="191" t="s">
        <v>4941</v>
      </c>
      <c r="E502" s="226">
        <v>43982</v>
      </c>
      <c r="F502" s="162" t="s">
        <v>3730</v>
      </c>
      <c r="G502" s="191" t="s">
        <v>3731</v>
      </c>
      <c r="H502" s="159" t="s">
        <v>3732</v>
      </c>
      <c r="I502" s="160">
        <v>1</v>
      </c>
      <c r="J502" s="159" t="s">
        <v>4939</v>
      </c>
      <c r="K502" s="159" t="s">
        <v>3582</v>
      </c>
      <c r="L502" s="159" t="s">
        <v>3583</v>
      </c>
      <c r="M502" s="159" t="s">
        <v>3584</v>
      </c>
    </row>
    <row r="503" spans="1:13" ht="15.75" customHeight="1" x14ac:dyDescent="0.2">
      <c r="B503" s="161">
        <v>43979</v>
      </c>
      <c r="C503" s="162" t="s">
        <v>3627</v>
      </c>
      <c r="D503" s="191" t="s">
        <v>4941</v>
      </c>
      <c r="E503" s="226">
        <v>43982</v>
      </c>
      <c r="F503" s="158" t="s">
        <v>4944</v>
      </c>
      <c r="G503" s="191" t="s">
        <v>3628</v>
      </c>
      <c r="H503" s="159" t="s">
        <v>3629</v>
      </c>
      <c r="I503" s="160">
        <v>6</v>
      </c>
      <c r="J503" s="159" t="s">
        <v>4939</v>
      </c>
      <c r="K503" s="159" t="s">
        <v>3582</v>
      </c>
      <c r="L503" s="159" t="s">
        <v>3583</v>
      </c>
      <c r="M503" s="159" t="s">
        <v>3584</v>
      </c>
    </row>
    <row r="504" spans="1:13" ht="15.75" customHeight="1" x14ac:dyDescent="0.2">
      <c r="B504" s="161">
        <v>43979</v>
      </c>
      <c r="C504" s="162" t="s">
        <v>3698</v>
      </c>
      <c r="D504" s="191" t="s">
        <v>4941</v>
      </c>
      <c r="E504" s="226">
        <v>43982</v>
      </c>
      <c r="F504" s="158"/>
      <c r="G504" s="191" t="s">
        <v>3700</v>
      </c>
      <c r="H504" s="159" t="s">
        <v>3701</v>
      </c>
      <c r="I504" s="160">
        <v>2</v>
      </c>
      <c r="J504" s="159" t="s">
        <v>4939</v>
      </c>
      <c r="K504" s="159" t="s">
        <v>3582</v>
      </c>
      <c r="L504" s="159" t="s">
        <v>3583</v>
      </c>
      <c r="M504" s="159" t="s">
        <v>3584</v>
      </c>
    </row>
    <row r="505" spans="1:13" ht="15.75" customHeight="1" x14ac:dyDescent="0.2">
      <c r="B505" s="161">
        <v>43979</v>
      </c>
      <c r="C505" s="162" t="s">
        <v>3990</v>
      </c>
      <c r="D505" s="191" t="s">
        <v>4941</v>
      </c>
      <c r="E505" s="226">
        <v>43982</v>
      </c>
      <c r="F505" s="158" t="s">
        <v>3990</v>
      </c>
      <c r="G505" s="158" t="s">
        <v>3992</v>
      </c>
      <c r="H505" s="159" t="s">
        <v>3993</v>
      </c>
      <c r="I505" s="160">
        <v>1</v>
      </c>
      <c r="J505" s="159" t="s">
        <v>4939</v>
      </c>
      <c r="K505" s="159" t="s">
        <v>3582</v>
      </c>
      <c r="L505" s="159" t="s">
        <v>3583</v>
      </c>
      <c r="M505" s="159" t="s">
        <v>3584</v>
      </c>
    </row>
    <row r="506" spans="1:13" ht="15.75" customHeight="1" x14ac:dyDescent="0.2">
      <c r="B506" s="161">
        <v>43979</v>
      </c>
      <c r="C506" s="162" t="s">
        <v>3848</v>
      </c>
      <c r="D506" s="191" t="s">
        <v>4945</v>
      </c>
      <c r="E506" s="226" t="s">
        <v>3587</v>
      </c>
      <c r="F506" s="158"/>
      <c r="G506" s="191" t="s">
        <v>3850</v>
      </c>
      <c r="H506" s="159" t="s">
        <v>3851</v>
      </c>
      <c r="I506" s="160">
        <v>1</v>
      </c>
      <c r="J506" s="159" t="s">
        <v>3852</v>
      </c>
      <c r="K506" s="159" t="s">
        <v>3616</v>
      </c>
      <c r="L506" s="159" t="s">
        <v>3592</v>
      </c>
      <c r="M506" s="159" t="s">
        <v>3593</v>
      </c>
    </row>
    <row r="507" spans="1:13" ht="15.75" customHeight="1" x14ac:dyDescent="0.2">
      <c r="B507" s="161">
        <v>43979</v>
      </c>
      <c r="C507" s="162" t="s">
        <v>4289</v>
      </c>
      <c r="D507" s="191" t="s">
        <v>4946</v>
      </c>
      <c r="E507" s="226">
        <v>43982</v>
      </c>
      <c r="F507" s="158"/>
      <c r="G507" s="191" t="s">
        <v>4291</v>
      </c>
      <c r="H507" s="159" t="s">
        <v>3996</v>
      </c>
      <c r="I507" s="160">
        <v>1</v>
      </c>
      <c r="J507" s="159" t="s">
        <v>4947</v>
      </c>
      <c r="K507" s="159" t="s">
        <v>3582</v>
      </c>
      <c r="L507" s="159" t="s">
        <v>3618</v>
      </c>
      <c r="M507" s="159" t="s">
        <v>3584</v>
      </c>
    </row>
    <row r="508" spans="1:13" ht="15.75" customHeight="1" x14ac:dyDescent="0.2">
      <c r="B508" s="161">
        <v>43979</v>
      </c>
      <c r="C508" s="162" t="s">
        <v>3727</v>
      </c>
      <c r="D508" s="191" t="s">
        <v>4948</v>
      </c>
      <c r="E508" s="226" t="s">
        <v>3587</v>
      </c>
      <c r="F508" s="158"/>
      <c r="G508" s="191" t="s">
        <v>3728</v>
      </c>
      <c r="H508" s="159" t="s">
        <v>3729</v>
      </c>
      <c r="I508" s="160">
        <v>1</v>
      </c>
      <c r="J508" s="159" t="s">
        <v>4947</v>
      </c>
      <c r="K508" s="159" t="s">
        <v>3582</v>
      </c>
      <c r="L508" s="159" t="s">
        <v>3618</v>
      </c>
      <c r="M508" s="159" t="s">
        <v>3584</v>
      </c>
    </row>
    <row r="509" spans="1:13" ht="15.75" customHeight="1" x14ac:dyDescent="0.2">
      <c r="B509" s="161">
        <v>43980</v>
      </c>
      <c r="C509" s="162" t="s">
        <v>4949</v>
      </c>
      <c r="D509" s="191" t="s">
        <v>4950</v>
      </c>
      <c r="E509" s="226" t="s">
        <v>3587</v>
      </c>
      <c r="F509" s="158"/>
      <c r="G509" s="191" t="s">
        <v>4951</v>
      </c>
      <c r="H509" s="159" t="s">
        <v>4217</v>
      </c>
      <c r="I509" s="160">
        <v>2</v>
      </c>
      <c r="J509" s="159" t="s">
        <v>4952</v>
      </c>
      <c r="K509" s="159" t="s">
        <v>3783</v>
      </c>
      <c r="L509" s="159" t="s">
        <v>3684</v>
      </c>
      <c r="M509" s="159" t="s">
        <v>3858</v>
      </c>
    </row>
    <row r="510" spans="1:13" ht="15.75" customHeight="1" x14ac:dyDescent="0.2">
      <c r="B510" s="161">
        <v>43980</v>
      </c>
      <c r="C510" s="162" t="s">
        <v>3714</v>
      </c>
      <c r="D510" s="191" t="s">
        <v>4948</v>
      </c>
      <c r="E510" s="226" t="s">
        <v>3587</v>
      </c>
      <c r="F510" s="191" t="s">
        <v>4580</v>
      </c>
      <c r="G510" s="191" t="s">
        <v>3715</v>
      </c>
      <c r="H510" s="159" t="s">
        <v>3716</v>
      </c>
      <c r="I510" s="160">
        <v>5</v>
      </c>
      <c r="J510" s="159" t="s">
        <v>3582</v>
      </c>
      <c r="K510" s="159" t="s">
        <v>3582</v>
      </c>
      <c r="L510" s="159" t="s">
        <v>3618</v>
      </c>
      <c r="M510" s="159" t="s">
        <v>3584</v>
      </c>
    </row>
    <row r="511" spans="1:13" ht="15.75" customHeight="1" x14ac:dyDescent="0.2">
      <c r="B511" s="161">
        <v>43980</v>
      </c>
      <c r="C511" s="162" t="s">
        <v>3714</v>
      </c>
      <c r="D511" s="191" t="s">
        <v>4946</v>
      </c>
      <c r="E511" s="226">
        <v>43982</v>
      </c>
      <c r="F511" s="158"/>
      <c r="G511" s="191" t="s">
        <v>3715</v>
      </c>
      <c r="H511" s="159" t="s">
        <v>3716</v>
      </c>
      <c r="I511" s="160">
        <v>2</v>
      </c>
      <c r="J511" s="159" t="s">
        <v>3582</v>
      </c>
      <c r="K511" s="159" t="s">
        <v>3582</v>
      </c>
      <c r="L511" s="159" t="s">
        <v>3618</v>
      </c>
      <c r="M511" s="159" t="s">
        <v>3584</v>
      </c>
    </row>
    <row r="512" spans="1:13" ht="15.75" customHeight="1" x14ac:dyDescent="0.2">
      <c r="B512" s="161">
        <v>43981</v>
      </c>
      <c r="C512" s="162" t="s">
        <v>4953</v>
      </c>
      <c r="D512" s="191" t="s">
        <v>4954</v>
      </c>
      <c r="E512" s="226" t="s">
        <v>3587</v>
      </c>
      <c r="F512" s="158"/>
      <c r="G512" s="191" t="s">
        <v>4955</v>
      </c>
      <c r="H512" s="159" t="s">
        <v>4956</v>
      </c>
      <c r="I512" s="160">
        <v>73</v>
      </c>
      <c r="J512" s="159" t="s">
        <v>4957</v>
      </c>
      <c r="K512" s="159" t="s">
        <v>3591</v>
      </c>
      <c r="L512" s="159" t="s">
        <v>3592</v>
      </c>
      <c r="M512" s="159" t="s">
        <v>3593</v>
      </c>
    </row>
    <row r="513" spans="2:13" ht="15.75" customHeight="1" x14ac:dyDescent="0.2">
      <c r="B513" s="161">
        <v>43981</v>
      </c>
      <c r="C513" s="162" t="s">
        <v>4958</v>
      </c>
      <c r="D513" s="191" t="s">
        <v>4945</v>
      </c>
      <c r="E513" s="226" t="s">
        <v>3587</v>
      </c>
      <c r="F513" s="158"/>
      <c r="G513" s="191" t="s">
        <v>4959</v>
      </c>
      <c r="H513" s="159" t="s">
        <v>4960</v>
      </c>
      <c r="I513" s="160">
        <v>1</v>
      </c>
      <c r="J513" s="159" t="s">
        <v>3852</v>
      </c>
      <c r="K513" s="159" t="s">
        <v>3616</v>
      </c>
      <c r="L513" s="159" t="s">
        <v>3592</v>
      </c>
      <c r="M513" s="159" t="s">
        <v>3593</v>
      </c>
    </row>
    <row r="514" spans="2:13" ht="15.75" customHeight="1" x14ac:dyDescent="0.2">
      <c r="B514" s="161">
        <v>43981</v>
      </c>
      <c r="C514" s="162" t="s">
        <v>4961</v>
      </c>
      <c r="D514" s="191" t="s">
        <v>4945</v>
      </c>
      <c r="E514" s="226" t="s">
        <v>3587</v>
      </c>
      <c r="F514" s="158"/>
      <c r="G514" s="191" t="s">
        <v>4962</v>
      </c>
      <c r="H514" s="159" t="s">
        <v>4963</v>
      </c>
      <c r="I514" s="160">
        <v>3</v>
      </c>
      <c r="J514" s="159" t="s">
        <v>3852</v>
      </c>
      <c r="K514" s="159" t="s">
        <v>3616</v>
      </c>
      <c r="L514" s="159" t="s">
        <v>3592</v>
      </c>
      <c r="M514" s="159" t="s">
        <v>3593</v>
      </c>
    </row>
    <row r="515" spans="2:13" ht="15.75" customHeight="1" x14ac:dyDescent="0.2">
      <c r="B515" s="161">
        <v>43981</v>
      </c>
      <c r="C515" s="162" t="s">
        <v>3698</v>
      </c>
      <c r="D515" s="191" t="s">
        <v>4964</v>
      </c>
      <c r="E515" s="226">
        <v>43955</v>
      </c>
      <c r="F515" s="158"/>
      <c r="G515" s="191" t="s">
        <v>3700</v>
      </c>
      <c r="H515" s="159" t="s">
        <v>3701</v>
      </c>
      <c r="I515" s="160">
        <v>2</v>
      </c>
      <c r="J515" s="159" t="s">
        <v>4965</v>
      </c>
      <c r="K515" s="159" t="s">
        <v>3582</v>
      </c>
      <c r="L515" s="159" t="s">
        <v>3583</v>
      </c>
      <c r="M515" s="159" t="s">
        <v>3584</v>
      </c>
    </row>
    <row r="516" spans="2:13" ht="15.75" customHeight="1" x14ac:dyDescent="0.2">
      <c r="B516" s="161">
        <v>43981</v>
      </c>
      <c r="C516" s="162" t="s">
        <v>3724</v>
      </c>
      <c r="D516" s="191" t="s">
        <v>4964</v>
      </c>
      <c r="E516" s="226">
        <v>43955</v>
      </c>
      <c r="F516" s="158"/>
      <c r="G516" s="191" t="s">
        <v>3725</v>
      </c>
      <c r="H516" s="159" t="s">
        <v>3726</v>
      </c>
      <c r="I516" s="160">
        <v>1</v>
      </c>
      <c r="J516" s="159" t="s">
        <v>4965</v>
      </c>
      <c r="K516" s="159" t="s">
        <v>3582</v>
      </c>
      <c r="L516" s="159" t="s">
        <v>3583</v>
      </c>
      <c r="M516" s="159" t="s">
        <v>3584</v>
      </c>
    </row>
    <row r="517" spans="2:13" ht="15.75" customHeight="1" x14ac:dyDescent="0.2">
      <c r="B517" s="161">
        <v>43981</v>
      </c>
      <c r="C517" s="162" t="s">
        <v>4966</v>
      </c>
      <c r="D517" s="191" t="s">
        <v>4967</v>
      </c>
      <c r="E517" s="226">
        <v>43992</v>
      </c>
      <c r="F517" s="162"/>
      <c r="G517" s="191" t="s">
        <v>4968</v>
      </c>
      <c r="H517" s="159" t="s">
        <v>4969</v>
      </c>
      <c r="I517" s="160">
        <v>1</v>
      </c>
      <c r="J517" s="235" t="s">
        <v>4970</v>
      </c>
      <c r="K517" s="159" t="s">
        <v>3582</v>
      </c>
      <c r="L517" s="159" t="s">
        <v>3583</v>
      </c>
      <c r="M517" s="159" t="s">
        <v>3584</v>
      </c>
    </row>
    <row r="518" spans="2:13" ht="15.75" customHeight="1" x14ac:dyDescent="0.2">
      <c r="B518" s="161">
        <v>43981</v>
      </c>
      <c r="C518" s="162" t="s">
        <v>3727</v>
      </c>
      <c r="D518" s="191" t="s">
        <v>4971</v>
      </c>
      <c r="E518" s="226" t="s">
        <v>3587</v>
      </c>
      <c r="F518" s="158"/>
      <c r="G518" s="191" t="s">
        <v>3728</v>
      </c>
      <c r="H518" s="159" t="s">
        <v>3729</v>
      </c>
      <c r="I518" s="160">
        <v>1</v>
      </c>
      <c r="J518" s="159" t="s">
        <v>4972</v>
      </c>
      <c r="K518" s="159" t="s">
        <v>3582</v>
      </c>
      <c r="L518" s="159" t="s">
        <v>3618</v>
      </c>
      <c r="M518" s="159" t="s">
        <v>3584</v>
      </c>
    </row>
    <row r="519" spans="2:13" ht="15.75" customHeight="1" x14ac:dyDescent="0.2">
      <c r="B519" s="161">
        <v>43981</v>
      </c>
      <c r="C519" s="162" t="s">
        <v>4289</v>
      </c>
      <c r="D519" s="191" t="s">
        <v>4973</v>
      </c>
      <c r="E519" s="226" t="s">
        <v>3587</v>
      </c>
      <c r="F519" s="158"/>
      <c r="G519" s="191" t="s">
        <v>4291</v>
      </c>
      <c r="H519" s="159" t="s">
        <v>3996</v>
      </c>
      <c r="I519" s="160">
        <v>1</v>
      </c>
      <c r="J519" s="159" t="s">
        <v>4972</v>
      </c>
      <c r="K519" s="159" t="s">
        <v>3582</v>
      </c>
      <c r="L519" s="159" t="s">
        <v>3618</v>
      </c>
      <c r="M519" s="159" t="s">
        <v>3584</v>
      </c>
    </row>
    <row r="520" spans="2:13" ht="15.75" customHeight="1" x14ac:dyDescent="0.2">
      <c r="B520" s="161">
        <v>43982</v>
      </c>
      <c r="C520" s="162"/>
      <c r="D520" s="191" t="s">
        <v>4974</v>
      </c>
      <c r="E520" s="226">
        <v>43984</v>
      </c>
      <c r="F520" s="158"/>
      <c r="G520" s="191" t="e">
        <v>#N/A</v>
      </c>
      <c r="H520" s="159" t="s">
        <v>3842</v>
      </c>
      <c r="K520" s="159" t="s">
        <v>3783</v>
      </c>
      <c r="M520" s="159" t="s">
        <v>3842</v>
      </c>
    </row>
    <row r="521" spans="2:13" ht="15.75" customHeight="1" x14ac:dyDescent="0.2">
      <c r="B521" s="161">
        <v>43982</v>
      </c>
      <c r="C521" s="162"/>
      <c r="D521" s="191" t="s">
        <v>4975</v>
      </c>
      <c r="E521" s="226">
        <v>43984</v>
      </c>
      <c r="F521" s="158"/>
      <c r="G521" s="191" t="e">
        <v>#N/A</v>
      </c>
      <c r="H521" s="159" t="s">
        <v>3842</v>
      </c>
      <c r="K521" s="159" t="s">
        <v>3616</v>
      </c>
      <c r="M521" s="159" t="s">
        <v>3842</v>
      </c>
    </row>
    <row r="522" spans="2:13" ht="15.75" customHeight="1" x14ac:dyDescent="0.2">
      <c r="B522" s="161">
        <v>43982</v>
      </c>
      <c r="C522" s="162" t="s">
        <v>4976</v>
      </c>
      <c r="D522" s="191" t="s">
        <v>4977</v>
      </c>
      <c r="E522" s="226" t="s">
        <v>3587</v>
      </c>
      <c r="F522" s="158"/>
      <c r="G522" s="191" t="s">
        <v>4978</v>
      </c>
      <c r="H522" s="159" t="s">
        <v>4979</v>
      </c>
      <c r="I522" s="160">
        <v>1</v>
      </c>
      <c r="J522" s="159" t="s">
        <v>4980</v>
      </c>
      <c r="K522" s="159" t="s">
        <v>3783</v>
      </c>
      <c r="L522" s="159" t="s">
        <v>3684</v>
      </c>
      <c r="M522" s="159" t="s">
        <v>3593</v>
      </c>
    </row>
    <row r="523" spans="2:13" ht="15.75" customHeight="1" x14ac:dyDescent="0.2">
      <c r="B523" s="161">
        <v>43981</v>
      </c>
      <c r="C523" s="162" t="s">
        <v>3793</v>
      </c>
      <c r="D523" s="191" t="s">
        <v>4981</v>
      </c>
      <c r="E523" s="226" t="s">
        <v>3587</v>
      </c>
      <c r="F523" s="158" t="e">
        <f>INDEX('[5]2020-QFM'!$D:$D,MATCH(C523,'[5]2020-QFM'!$D:$D,0 ))</f>
        <v>#N/A</v>
      </c>
      <c r="G523" s="191" t="str">
        <f>INDEX('[5]2020-QFM'!$C:$C,MATCH(C523,'[5]2020-QFM'!$E:$E,0))</f>
        <v>SPPMMS3847</v>
      </c>
      <c r="H523" s="159" t="str">
        <f>INDEX('[5]2020-QFM'!$F:$F,MATCH(C523,'[5]2020-QFM'!$E:$E,0 ))</f>
        <v>Single solenoid valve 5/2 way SXE 9573-170-00B WEGE,DN8</v>
      </c>
      <c r="I523" s="160">
        <v>1</v>
      </c>
      <c r="J523" s="159" t="s">
        <v>3868</v>
      </c>
      <c r="K523" s="159" t="s">
        <v>3791</v>
      </c>
      <c r="L523" s="159" t="s">
        <v>3641</v>
      </c>
      <c r="M523" s="159" t="str">
        <f>INDEX('[5]2020-QFM'!$B:$B,MATCH(C523,'[5]2020-QFM'!$E:$E,0))</f>
        <v>BUHLER</v>
      </c>
    </row>
    <row r="524" spans="2:13" ht="15.75" customHeight="1" x14ac:dyDescent="0.2">
      <c r="B524" s="161">
        <v>43982</v>
      </c>
      <c r="C524" s="162" t="s">
        <v>3727</v>
      </c>
      <c r="D524" s="191" t="s">
        <v>4964</v>
      </c>
      <c r="E524" s="226">
        <v>43986</v>
      </c>
      <c r="F524" s="158" t="e">
        <f>INDEX('[5]2020-QFM'!$D:$D,MATCH(C524,'[5]2020-QFM'!$D:$D,0 ))</f>
        <v>#N/A</v>
      </c>
      <c r="G524" s="191" t="str">
        <f>INDEX('[5]2020-QFM'!$C:$C,MATCH(C524,'[5]2020-QFM'!$E:$E,0))</f>
        <v>SPPMMS5313</v>
      </c>
      <c r="H524" s="159" t="str">
        <f>INDEX('[5]2020-QFM'!$F:$F,MATCH(C524,'[5]2020-QFM'!$E:$E,0 ))</f>
        <v xml:space="preserve">KNIFE ASSEMBLY </v>
      </c>
      <c r="I524" s="160">
        <v>1</v>
      </c>
      <c r="J524" s="159" t="s">
        <v>3582</v>
      </c>
      <c r="K524" s="159" t="s">
        <v>3582</v>
      </c>
      <c r="L524" s="159" t="s">
        <v>3618</v>
      </c>
      <c r="M524" s="159" t="str">
        <f>INDEX('[5]2020-QFM'!$B:$B,MATCH(C524,'[5]2020-QFM'!$E:$E,0))</f>
        <v>UNION SPECIAL</v>
      </c>
    </row>
    <row r="525" spans="2:13" ht="15.75" customHeight="1" x14ac:dyDescent="0.2">
      <c r="B525" s="161">
        <v>43983</v>
      </c>
      <c r="C525" s="162"/>
      <c r="D525" s="191" t="s">
        <v>4982</v>
      </c>
      <c r="E525" s="226" t="s">
        <v>3587</v>
      </c>
      <c r="F525" s="158" t="e">
        <f>INDEX('[5]2020-QFM'!$D:$D,MATCH(C525,'[5]2020-QFM'!$D:$D,0 ))</f>
        <v>#N/A</v>
      </c>
      <c r="G525" s="191" t="s">
        <v>4983</v>
      </c>
      <c r="H525" s="159" t="s">
        <v>4984</v>
      </c>
      <c r="I525" s="160" t="s">
        <v>4090</v>
      </c>
      <c r="J525" s="159" t="s">
        <v>4985</v>
      </c>
      <c r="K525" s="159" t="s">
        <v>3648</v>
      </c>
      <c r="L525" s="159" t="s">
        <v>3583</v>
      </c>
      <c r="M525" s="159" t="s">
        <v>4319</v>
      </c>
    </row>
    <row r="526" spans="2:13" ht="15.75" customHeight="1" x14ac:dyDescent="0.2">
      <c r="B526" s="161">
        <v>43985</v>
      </c>
      <c r="C526" s="162" t="s">
        <v>4704</v>
      </c>
      <c r="D526" s="191" t="s">
        <v>4986</v>
      </c>
      <c r="E526" s="226" t="s">
        <v>3587</v>
      </c>
      <c r="F526" s="158" t="e">
        <f>INDEX('[5]2020-QFM'!$D:$D,MATCH(C526,'[5]2020-QFM'!$D:$D,0 ))</f>
        <v>#N/A</v>
      </c>
      <c r="G526" s="191" t="str">
        <f>INDEX('[5]2020-QFM'!$C:$C,MATCH(C526,'[5]2020-QFM'!$E:$E,0))</f>
        <v>SPPMMS3603</v>
      </c>
      <c r="H526" s="159" t="str">
        <f>INDEX('[5]2020-QFM'!$F:$F,MATCH(C526,'[5]2020-QFM'!$E:$E,0 ))</f>
        <v>Sleeve steel galvanized DN250/256x150 (Rep MNRA-73014-810)</v>
      </c>
      <c r="I526" s="160">
        <v>2</v>
      </c>
      <c r="J526" s="159" t="s">
        <v>4987</v>
      </c>
      <c r="K526" s="159" t="s">
        <v>3783</v>
      </c>
      <c r="L526" s="159" t="s">
        <v>3684</v>
      </c>
      <c r="M526" s="159" t="str">
        <f>INDEX('[5]2020-QFM'!$B:$B,MATCH(C526,'[5]2020-QFM'!$E:$E,0))</f>
        <v>BUHLER</v>
      </c>
    </row>
    <row r="527" spans="2:13" ht="15.75" customHeight="1" x14ac:dyDescent="0.2">
      <c r="B527" s="161">
        <v>43985</v>
      </c>
      <c r="C527" s="162" t="s">
        <v>3963</v>
      </c>
      <c r="D527" s="191" t="s">
        <v>4988</v>
      </c>
      <c r="E527" s="226">
        <v>43986</v>
      </c>
      <c r="F527" s="158" t="e">
        <f>INDEX('[5]2020-QFM'!$D:$D,MATCH(C527,'[5]2020-QFM'!$D:$D,0 ))</f>
        <v>#N/A</v>
      </c>
      <c r="G527" s="191" t="str">
        <f>INDEX('[5]2020-QFM'!$C:$C,MATCH(C527,'[5]2020-QFM'!$E:$E,0))</f>
        <v>SPPMMS3758</v>
      </c>
      <c r="H527" s="159" t="str">
        <f>INDEX('[5]2020-QFM'!$F:$F,MATCH(C527,'[5]2020-QFM'!$E:$E,0 ))</f>
        <v>DIAPHRAGM (Rep PVD-10000-001)</v>
      </c>
      <c r="I527" s="160">
        <v>1</v>
      </c>
      <c r="L527" s="159" t="s">
        <v>3592</v>
      </c>
      <c r="M527" s="159" t="str">
        <f>INDEX('[5]2020-QFM'!$B:$B,MATCH(C527,'[5]2020-QFM'!$E:$E,0))</f>
        <v>BUHLER</v>
      </c>
    </row>
    <row r="528" spans="2:13" ht="15.75" customHeight="1" x14ac:dyDescent="0.2">
      <c r="B528" s="161">
        <v>43985</v>
      </c>
      <c r="C528" s="162" t="s">
        <v>3727</v>
      </c>
      <c r="D528" s="191" t="s">
        <v>4989</v>
      </c>
      <c r="E528" s="226" t="s">
        <v>3587</v>
      </c>
      <c r="F528" s="158" t="e">
        <f>INDEX('[5]2020-QFM'!$D:$D,MATCH(C528,'[5]2020-QFM'!$D:$D,0 ))</f>
        <v>#N/A</v>
      </c>
      <c r="G528" s="191" t="str">
        <f>INDEX('[5]2020-QFM'!$C:$C,MATCH(C528,'[5]2020-QFM'!$E:$E,0))</f>
        <v>SPPMMS5313</v>
      </c>
      <c r="H528" s="159" t="str">
        <f>INDEX('[5]2020-QFM'!$F:$F,MATCH(C528,'[5]2020-QFM'!$E:$E,0 ))</f>
        <v xml:space="preserve">KNIFE ASSEMBLY </v>
      </c>
      <c r="I528" s="160">
        <v>1</v>
      </c>
      <c r="J528" s="159" t="s">
        <v>4990</v>
      </c>
      <c r="K528" s="159" t="s">
        <v>3582</v>
      </c>
      <c r="L528" s="159" t="s">
        <v>3583</v>
      </c>
      <c r="M528" s="159" t="str">
        <f>INDEX('[5]2020-QFM'!$B:$B,MATCH(C528,'[5]2020-QFM'!$E:$E,0))</f>
        <v>UNION SPECIAL</v>
      </c>
    </row>
    <row r="529" spans="1:13" s="242" customFormat="1" ht="15.75" customHeight="1" x14ac:dyDescent="0.2">
      <c r="A529" s="239"/>
      <c r="B529" s="240">
        <v>43976</v>
      </c>
      <c r="C529" s="288"/>
      <c r="D529" s="243" t="s">
        <v>4991</v>
      </c>
      <c r="E529" s="290">
        <v>43986</v>
      </c>
      <c r="F529" s="289" t="s">
        <v>4992</v>
      </c>
      <c r="G529" s="243" t="s">
        <v>3897</v>
      </c>
      <c r="H529" s="242" t="s">
        <v>4993</v>
      </c>
      <c r="I529" s="239">
        <v>1</v>
      </c>
      <c r="J529" s="242" t="s">
        <v>4994</v>
      </c>
      <c r="K529" s="242" t="s">
        <v>3591</v>
      </c>
      <c r="L529" s="242" t="s">
        <v>3583</v>
      </c>
      <c r="M529" s="242" t="s">
        <v>3858</v>
      </c>
    </row>
    <row r="530" spans="1:13" s="242" customFormat="1" ht="15.75" customHeight="1" x14ac:dyDescent="0.2">
      <c r="A530" s="239"/>
      <c r="B530" s="240">
        <v>43979</v>
      </c>
      <c r="C530" s="288"/>
      <c r="D530" s="243" t="s">
        <v>4995</v>
      </c>
      <c r="E530" s="290">
        <v>43986</v>
      </c>
      <c r="F530" s="289" t="s">
        <v>4992</v>
      </c>
      <c r="G530" s="243" t="s">
        <v>4996</v>
      </c>
      <c r="H530" s="242" t="s">
        <v>4993</v>
      </c>
      <c r="I530" s="239">
        <v>1</v>
      </c>
      <c r="J530" s="242" t="s">
        <v>4997</v>
      </c>
      <c r="K530" s="242" t="s">
        <v>3626</v>
      </c>
      <c r="L530" s="242" t="s">
        <v>3583</v>
      </c>
      <c r="M530" s="242" t="s">
        <v>3858</v>
      </c>
    </row>
    <row r="531" spans="1:13" s="203" customFormat="1" ht="15.75" customHeight="1" x14ac:dyDescent="0.2">
      <c r="A531" s="233"/>
      <c r="B531" s="234">
        <v>43980</v>
      </c>
      <c r="C531" s="224" t="s">
        <v>4998</v>
      </c>
      <c r="D531" s="235" t="s">
        <v>4999</v>
      </c>
      <c r="E531" s="236" t="s">
        <v>3587</v>
      </c>
      <c r="F531" s="338"/>
      <c r="G531" s="235" t="str">
        <f>INDEX('[5]2020-QFM'!$C:$C,MATCH(C531,'[5]2020-QFM'!$E:$E,0))</f>
        <v>SPPMMS3588</v>
      </c>
      <c r="H531" s="203" t="s">
        <v>5000</v>
      </c>
      <c r="I531" s="233">
        <v>4</v>
      </c>
      <c r="J531" s="203" t="s">
        <v>5001</v>
      </c>
      <c r="K531" s="203" t="s">
        <v>3591</v>
      </c>
      <c r="L531" s="203" t="s">
        <v>3789</v>
      </c>
      <c r="M531" s="203" t="s">
        <v>3593</v>
      </c>
    </row>
    <row r="532" spans="1:13" s="242" customFormat="1" ht="15.75" customHeight="1" x14ac:dyDescent="0.2">
      <c r="A532" s="239"/>
      <c r="B532" s="240">
        <v>43980</v>
      </c>
      <c r="C532" s="288"/>
      <c r="D532" s="243"/>
      <c r="E532" s="289"/>
      <c r="F532" s="289" t="e">
        <f>INDEX('[5]2020-QFM'!$D:$D,MATCH(C532,'[5]2020-QFM'!$D:$D,0 ))</f>
        <v>#N/A</v>
      </c>
      <c r="G532" s="243" t="e">
        <f>INDEX('[5]2020-QFM'!$C:$C,MATCH(C532,'[5]2020-QFM'!$E:$E,0))</f>
        <v>#N/A</v>
      </c>
      <c r="H532" s="242" t="s">
        <v>5002</v>
      </c>
      <c r="I532" s="239">
        <v>1</v>
      </c>
      <c r="J532" s="242" t="s">
        <v>3616</v>
      </c>
      <c r="K532" s="242" t="s">
        <v>3616</v>
      </c>
      <c r="L532" s="242" t="s">
        <v>3789</v>
      </c>
      <c r="M532" s="242" t="s">
        <v>3858</v>
      </c>
    </row>
    <row r="533" spans="1:13" s="242" customFormat="1" ht="15.75" customHeight="1" x14ac:dyDescent="0.2">
      <c r="A533" s="239"/>
      <c r="B533" s="240">
        <v>43985</v>
      </c>
      <c r="C533" s="288"/>
      <c r="D533" s="243"/>
      <c r="E533" s="289"/>
      <c r="F533" s="289" t="e">
        <f>INDEX('[5]2020-QFM'!$D:$D,MATCH(C533,'[5]2020-QFM'!$D:$D,0 ))</f>
        <v>#N/A</v>
      </c>
      <c r="G533" s="243" t="e">
        <f>INDEX('[5]2020-QFM'!$C:$C,MATCH(C533,'[5]2020-QFM'!$E:$E,0))</f>
        <v>#N/A</v>
      </c>
      <c r="H533" s="242" t="s">
        <v>5003</v>
      </c>
      <c r="I533" s="239">
        <v>1</v>
      </c>
      <c r="J533" s="242" t="s">
        <v>3616</v>
      </c>
      <c r="K533" s="242" t="s">
        <v>3616</v>
      </c>
      <c r="L533" s="242" t="s">
        <v>3757</v>
      </c>
      <c r="M533" s="242" t="s">
        <v>3858</v>
      </c>
    </row>
    <row r="534" spans="1:13" ht="15.75" customHeight="1" x14ac:dyDescent="0.2">
      <c r="B534" s="161">
        <v>43986</v>
      </c>
      <c r="C534" s="162"/>
      <c r="D534" s="191" t="s">
        <v>5004</v>
      </c>
      <c r="E534" s="226">
        <v>43992</v>
      </c>
      <c r="F534" s="158">
        <v>13200650</v>
      </c>
      <c r="G534" s="191" t="s">
        <v>5005</v>
      </c>
      <c r="H534" s="159" t="s">
        <v>5006</v>
      </c>
      <c r="I534" s="160">
        <v>1</v>
      </c>
      <c r="J534" s="159" t="s">
        <v>4718</v>
      </c>
      <c r="K534" s="159" t="s">
        <v>3670</v>
      </c>
      <c r="L534" s="159" t="s">
        <v>3789</v>
      </c>
      <c r="M534" s="159" t="s">
        <v>4319</v>
      </c>
    </row>
    <row r="535" spans="1:13" ht="15.75" customHeight="1" x14ac:dyDescent="0.2">
      <c r="B535" s="161">
        <v>43986</v>
      </c>
      <c r="C535" s="162"/>
      <c r="D535" s="191" t="s">
        <v>5004</v>
      </c>
      <c r="E535" s="226">
        <v>43992</v>
      </c>
      <c r="F535" s="158" t="s">
        <v>4949</v>
      </c>
      <c r="G535" s="191" t="s">
        <v>4951</v>
      </c>
      <c r="H535" s="159" t="s">
        <v>4217</v>
      </c>
      <c r="I535" s="160">
        <v>2</v>
      </c>
      <c r="J535" s="159" t="s">
        <v>4718</v>
      </c>
      <c r="K535" s="159" t="s">
        <v>3670</v>
      </c>
      <c r="L535" s="159" t="s">
        <v>3789</v>
      </c>
      <c r="M535" s="159" t="s">
        <v>3858</v>
      </c>
    </row>
    <row r="536" spans="1:13" s="242" customFormat="1" ht="15.75" customHeight="1" x14ac:dyDescent="0.2">
      <c r="A536" s="239"/>
      <c r="B536" s="240">
        <v>43986</v>
      </c>
      <c r="C536" s="288" t="s">
        <v>5007</v>
      </c>
      <c r="D536" s="243"/>
      <c r="E536" s="289"/>
      <c r="F536" s="289" t="e">
        <f>INDEX('[5]2020-QFM'!$D:$D,MATCH(C536,'[5]2020-QFM'!$D:$D,0 ))</f>
        <v>#N/A</v>
      </c>
      <c r="G536" s="243" t="e">
        <f>INDEX('[5]2020-QFM'!$C:$C,MATCH(C536,'[5]2020-QFM'!$E:$E,0))</f>
        <v>#N/A</v>
      </c>
      <c r="H536" s="231" t="s">
        <v>3936</v>
      </c>
      <c r="I536" s="239">
        <v>1</v>
      </c>
      <c r="J536" s="242" t="s">
        <v>5008</v>
      </c>
      <c r="K536" s="242" t="s">
        <v>3626</v>
      </c>
      <c r="L536" s="242" t="s">
        <v>3789</v>
      </c>
      <c r="M536" s="242" t="s">
        <v>4824</v>
      </c>
    </row>
    <row r="537" spans="1:13" s="242" customFormat="1" ht="15.75" customHeight="1" x14ac:dyDescent="0.2">
      <c r="A537" s="239"/>
      <c r="B537" s="240">
        <v>43986</v>
      </c>
      <c r="C537" s="288"/>
      <c r="D537" s="243" t="s">
        <v>5009</v>
      </c>
      <c r="E537" s="290" t="s">
        <v>4388</v>
      </c>
      <c r="F537" s="289" t="e">
        <f>INDEX('[5]2020-QFM'!$D:$D,MATCH(C537,'[5]2020-QFM'!$D:$D,0 ))</f>
        <v>#N/A</v>
      </c>
      <c r="G537" s="243" t="s">
        <v>3897</v>
      </c>
      <c r="H537" s="242" t="s">
        <v>4423</v>
      </c>
      <c r="I537" s="239">
        <v>2</v>
      </c>
      <c r="J537" s="242" t="s">
        <v>4758</v>
      </c>
      <c r="K537" s="242" t="s">
        <v>3791</v>
      </c>
      <c r="L537" s="242" t="s">
        <v>3792</v>
      </c>
      <c r="M537" s="242" t="s">
        <v>3858</v>
      </c>
    </row>
    <row r="538" spans="1:13" s="242" customFormat="1" ht="15.75" customHeight="1" x14ac:dyDescent="0.2">
      <c r="A538" s="239"/>
      <c r="B538" s="240">
        <v>43986</v>
      </c>
      <c r="C538" s="288"/>
      <c r="D538" s="243" t="s">
        <v>5010</v>
      </c>
      <c r="E538" s="290" t="s">
        <v>4388</v>
      </c>
      <c r="F538" s="289" t="e">
        <f>INDEX('[5]2020-QFM'!$D:$D,MATCH(C538,'[5]2020-QFM'!$D:$D,0 ))</f>
        <v>#N/A</v>
      </c>
      <c r="G538" s="243" t="s">
        <v>3897</v>
      </c>
      <c r="H538" s="242" t="s">
        <v>4423</v>
      </c>
      <c r="I538" s="239">
        <v>2</v>
      </c>
      <c r="J538" s="242" t="s">
        <v>5011</v>
      </c>
      <c r="K538" s="242" t="s">
        <v>3791</v>
      </c>
      <c r="L538" s="242" t="s">
        <v>3792</v>
      </c>
      <c r="M538" s="242" t="s">
        <v>3858</v>
      </c>
    </row>
    <row r="539" spans="1:13" ht="15.75" customHeight="1" x14ac:dyDescent="0.2">
      <c r="B539" s="161">
        <v>43987</v>
      </c>
      <c r="C539" s="162" t="s">
        <v>4143</v>
      </c>
      <c r="D539" s="191" t="s">
        <v>5012</v>
      </c>
      <c r="E539" s="290" t="s">
        <v>3587</v>
      </c>
      <c r="F539" s="158" t="e">
        <f>INDEX('[5]2020-QFM'!$D:$D,MATCH(C539,'[5]2020-QFM'!$D:$D,0 ))</f>
        <v>#N/A</v>
      </c>
      <c r="G539" s="191" t="str">
        <f>INDEX('[5]2020-QFM'!$C:$C,MATCH(C539,'[5]2020-QFM'!$E:$E,0))</f>
        <v>SPPMMS3778</v>
      </c>
      <c r="H539" s="159" t="str">
        <f>INDEX('[5]2020-QFM'!$F:$F,MATCH(C539,'[5]2020-QFM'!$E:$E,0 ))</f>
        <v>Rubber sleeve D=406 EPDM</v>
      </c>
      <c r="I539" s="160">
        <v>1</v>
      </c>
      <c r="J539" s="159" t="s">
        <v>4091</v>
      </c>
      <c r="K539" s="159" t="s">
        <v>3626</v>
      </c>
      <c r="L539" s="159" t="s">
        <v>3789</v>
      </c>
      <c r="M539" s="159" t="str">
        <f>INDEX('[5]2020-QFM'!$B:$B,MATCH(C539,'[5]2020-QFM'!$E:$E,0))</f>
        <v>BUHLER</v>
      </c>
    </row>
    <row r="540" spans="1:13" s="242" customFormat="1" ht="15.75" customHeight="1" x14ac:dyDescent="0.2">
      <c r="A540" s="239"/>
      <c r="B540" s="240">
        <v>43987</v>
      </c>
      <c r="C540" s="288"/>
      <c r="D540" s="243" t="s">
        <v>5004</v>
      </c>
      <c r="E540" s="290">
        <v>43992</v>
      </c>
      <c r="F540" s="289" t="e">
        <f>INDEX('[5]2020-QFM'!$D:$D,MATCH(C540,'[5]2020-QFM'!$D:$D,0 ))</f>
        <v>#N/A</v>
      </c>
      <c r="G540" s="243" t="s">
        <v>5013</v>
      </c>
      <c r="H540" s="242" t="s">
        <v>5014</v>
      </c>
      <c r="I540" s="239">
        <v>2</v>
      </c>
      <c r="J540" s="159" t="s">
        <v>4718</v>
      </c>
      <c r="K540" s="159" t="s">
        <v>3670</v>
      </c>
      <c r="L540" s="242" t="s">
        <v>3592</v>
      </c>
      <c r="M540" s="242" t="s">
        <v>3858</v>
      </c>
    </row>
    <row r="541" spans="1:13" ht="15.75" customHeight="1" x14ac:dyDescent="0.2">
      <c r="B541" s="161">
        <v>43989</v>
      </c>
      <c r="C541" s="162" t="s">
        <v>5015</v>
      </c>
      <c r="D541" s="191" t="s">
        <v>5016</v>
      </c>
      <c r="E541" s="290">
        <v>43992</v>
      </c>
      <c r="F541" s="158" t="e">
        <f>INDEX('[5]2020-QFM'!$D:$D,MATCH(C541,'[5]2020-QFM'!$D:$D,0 ))</f>
        <v>#N/A</v>
      </c>
      <c r="G541" s="191" t="str">
        <f>INDEX('[5]2020-QFM'!$C:$C,MATCH(C541,'[5]2020-QFM'!$E:$E,0))</f>
        <v>SPPMMS3830</v>
      </c>
      <c r="H541" s="159" t="str">
        <f>INDEX('[5]2020-QFM'!$F:$F,MATCH(C541,'[5]2020-QFM'!$E:$E,0 ))</f>
        <v>PNUMATIC CYLINDER ZOX 40/125 (UNS-23151-057)</v>
      </c>
      <c r="I541" s="160">
        <v>1</v>
      </c>
      <c r="L541" s="159" t="s">
        <v>3592</v>
      </c>
      <c r="M541" s="159" t="str">
        <f>INDEX('[5]2020-QFM'!$B:$B,MATCH(C541,'[5]2020-QFM'!$E:$E,0))</f>
        <v>BUHLER</v>
      </c>
    </row>
    <row r="542" spans="1:13" ht="15.75" customHeight="1" x14ac:dyDescent="0.2">
      <c r="B542" s="161">
        <v>43989</v>
      </c>
      <c r="C542" s="162" t="s">
        <v>5017</v>
      </c>
      <c r="D542" s="191" t="s">
        <v>5018</v>
      </c>
      <c r="E542" s="290">
        <v>43992</v>
      </c>
      <c r="F542" s="158" t="str">
        <f>INDEX('[5]2020-QFM'!$D:$D,MATCH(C542,'[5]2020-QFM'!$D:$D,0 ))</f>
        <v>C803001</v>
      </c>
      <c r="G542" s="191" t="str">
        <f>INDEX('[5]2020-QFM'!$C:$C,MATCH(C542,'[5]2020-QFM'!$E:$E,0))</f>
        <v>SPPMMS7347</v>
      </c>
      <c r="H542" s="159" t="str">
        <f>INDEX('[5]2020-QFM'!$F:$F,MATCH(C542,'[5]2020-QFM'!$E:$E,0 ))</f>
        <v>Steering Axle Weld</v>
      </c>
      <c r="I542" s="160">
        <v>1</v>
      </c>
      <c r="J542" s="159" t="s">
        <v>3833</v>
      </c>
      <c r="K542" s="159" t="s">
        <v>3834</v>
      </c>
      <c r="L542" s="159" t="s">
        <v>3684</v>
      </c>
      <c r="M542" s="159" t="s">
        <v>5019</v>
      </c>
    </row>
    <row r="543" spans="1:13" ht="15.75" customHeight="1" x14ac:dyDescent="0.2">
      <c r="B543" s="161">
        <v>43989</v>
      </c>
      <c r="C543" s="162" t="s">
        <v>5020</v>
      </c>
      <c r="D543" s="191" t="s">
        <v>5018</v>
      </c>
      <c r="E543" s="290">
        <v>43992</v>
      </c>
      <c r="F543" s="158" t="str">
        <f>INDEX('[5]2020-QFM'!$D:$D,MATCH(C543,'[5]2020-QFM'!$D:$D,0 ))</f>
        <v>C803012</v>
      </c>
      <c r="G543" s="191" t="str">
        <f>INDEX('[5]2020-QFM'!$C:$C,MATCH(C543,'[5]2020-QFM'!$E:$E,0))</f>
        <v>SPPMMS7354</v>
      </c>
      <c r="H543" s="159" t="str">
        <f>INDEX('[5]2020-QFM'!$F:$F,MATCH(C543,'[5]2020-QFM'!$E:$E,0 ))</f>
        <v>Mover Pivot Frame</v>
      </c>
      <c r="I543" s="160">
        <v>1</v>
      </c>
      <c r="J543" s="159" t="s">
        <v>3833</v>
      </c>
      <c r="K543" s="159" t="s">
        <v>3834</v>
      </c>
      <c r="L543" s="159" t="s">
        <v>3684</v>
      </c>
      <c r="M543" s="159" t="s">
        <v>5019</v>
      </c>
    </row>
    <row r="544" spans="1:13" ht="15.75" customHeight="1" x14ac:dyDescent="0.2">
      <c r="B544" s="161">
        <v>43989</v>
      </c>
      <c r="C544" s="162" t="s">
        <v>5021</v>
      </c>
      <c r="D544" s="191" t="s">
        <v>5022</v>
      </c>
      <c r="E544" s="290" t="s">
        <v>3587</v>
      </c>
      <c r="F544" s="158">
        <v>10014001</v>
      </c>
      <c r="G544" s="191" t="str">
        <f>INDEX('[5]2020-QFM'!$C:$C,MATCH(C544,'[5]2020-QFM'!$E:$E,0))</f>
        <v>SPPMMS6676</v>
      </c>
      <c r="H544" s="159" t="str">
        <f>INDEX('[5]2020-QFM'!$F:$F,MATCH(C544,'[5]2020-QFM'!$E:$E,0 ))</f>
        <v>Outlet For Good Product Module 4 (BSAA-10007-001)</v>
      </c>
      <c r="I544" s="160">
        <v>1</v>
      </c>
      <c r="J544" s="159" t="s">
        <v>3635</v>
      </c>
      <c r="K544" s="159" t="s">
        <v>3626</v>
      </c>
      <c r="L544" s="159" t="s">
        <v>3592</v>
      </c>
      <c r="M544" s="159" t="str">
        <f>INDEX('[5]2020-QFM'!$B:$B,MATCH(C544,'[5]2020-QFM'!$E:$E,0))</f>
        <v>BUHLER</v>
      </c>
    </row>
    <row r="545" spans="1:13" ht="15.75" customHeight="1" x14ac:dyDescent="0.2">
      <c r="B545" s="161">
        <v>43989</v>
      </c>
      <c r="C545" s="162" t="s">
        <v>5023</v>
      </c>
      <c r="D545" s="191" t="s">
        <v>5024</v>
      </c>
      <c r="E545" s="290" t="s">
        <v>3587</v>
      </c>
      <c r="F545" s="158" t="e">
        <f>INDEX('[5]2020-QFM'!$D:$D,MATCH(C545,'[5]2020-QFM'!$D:$D,0 ))</f>
        <v>#N/A</v>
      </c>
      <c r="G545" s="191" t="str">
        <f>INDEX('[5]2020-QFM'!$C:$C,MATCH(C545,'[5]2020-QFM'!$E:$E,0))</f>
        <v>CNPMCL0004</v>
      </c>
      <c r="H545" s="159" t="str">
        <f>INDEX('[5]2020-QFM'!$F:$F,MATCH(C545,'[5]2020-QFM'!$E:$E,0 ))</f>
        <v>Roller Scraper Brush 1000MM (MDDM-11511-001)</v>
      </c>
      <c r="I545" s="160">
        <v>2</v>
      </c>
      <c r="J545" s="159" t="s">
        <v>5025</v>
      </c>
      <c r="K545" s="159" t="s">
        <v>3791</v>
      </c>
      <c r="L545" s="159" t="s">
        <v>4751</v>
      </c>
      <c r="M545" s="159" t="s">
        <v>3593</v>
      </c>
    </row>
    <row r="546" spans="1:13" s="242" customFormat="1" ht="15.75" customHeight="1" x14ac:dyDescent="0.2">
      <c r="A546" s="239"/>
      <c r="B546" s="240">
        <v>43989</v>
      </c>
      <c r="C546" s="288" t="s">
        <v>4002</v>
      </c>
      <c r="D546" s="243" t="s">
        <v>5026</v>
      </c>
      <c r="E546" s="290">
        <v>43992</v>
      </c>
      <c r="F546" s="289" t="e">
        <f>INDEX('[5]2020-QFM'!$D:$D,MATCH(C546,'[5]2020-QFM'!$D:$D,0 ))</f>
        <v>#N/A</v>
      </c>
      <c r="G546" s="243" t="s">
        <v>4003</v>
      </c>
      <c r="H546" s="242" t="s">
        <v>3936</v>
      </c>
      <c r="I546" s="239">
        <v>1</v>
      </c>
      <c r="J546" s="242" t="s">
        <v>5027</v>
      </c>
      <c r="K546" s="242" t="s">
        <v>3788</v>
      </c>
      <c r="L546" s="242" t="s">
        <v>3789</v>
      </c>
      <c r="M546" s="242" t="s">
        <v>4824</v>
      </c>
    </row>
    <row r="547" spans="1:13" s="242" customFormat="1" ht="15.75" customHeight="1" x14ac:dyDescent="0.2">
      <c r="A547" s="239"/>
      <c r="B547" s="240">
        <v>43989</v>
      </c>
      <c r="C547" s="288" t="s">
        <v>3997</v>
      </c>
      <c r="D547" s="243" t="s">
        <v>5026</v>
      </c>
      <c r="E547" s="290">
        <v>43992</v>
      </c>
      <c r="F547" s="289" t="e">
        <f>INDEX('[5]2020-QFM'!$D:$D,MATCH(C547,'[5]2020-QFM'!$D:$D,0 ))</f>
        <v>#N/A</v>
      </c>
      <c r="G547" s="243" t="s">
        <v>3999</v>
      </c>
      <c r="H547" s="242" t="s">
        <v>4000</v>
      </c>
      <c r="I547" s="239">
        <v>1</v>
      </c>
      <c r="J547" s="242" t="s">
        <v>5027</v>
      </c>
      <c r="K547" s="242" t="s">
        <v>3788</v>
      </c>
      <c r="L547" s="242" t="s">
        <v>3789</v>
      </c>
      <c r="M547" s="242" t="s">
        <v>4824</v>
      </c>
    </row>
    <row r="548" spans="1:13" s="242" customFormat="1" ht="15.75" customHeight="1" x14ac:dyDescent="0.2">
      <c r="A548" s="239"/>
      <c r="B548" s="240">
        <v>43989</v>
      </c>
      <c r="C548" s="288" t="s">
        <v>4004</v>
      </c>
      <c r="D548" s="243" t="s">
        <v>5026</v>
      </c>
      <c r="E548" s="290">
        <v>43992</v>
      </c>
      <c r="F548" s="289" t="s">
        <v>4129</v>
      </c>
      <c r="G548" s="243" t="s">
        <v>4005</v>
      </c>
      <c r="H548" s="242" t="s">
        <v>4006</v>
      </c>
      <c r="I548" s="239">
        <v>1</v>
      </c>
      <c r="J548" s="242" t="s">
        <v>5027</v>
      </c>
      <c r="K548" s="242" t="s">
        <v>3788</v>
      </c>
      <c r="L548" s="242" t="s">
        <v>3789</v>
      </c>
      <c r="M548" s="242" t="s">
        <v>4824</v>
      </c>
    </row>
    <row r="549" spans="1:13" s="242" customFormat="1" ht="15.75" customHeight="1" x14ac:dyDescent="0.2">
      <c r="A549" s="239"/>
      <c r="B549" s="240">
        <v>43989</v>
      </c>
      <c r="C549" s="288" t="s">
        <v>4136</v>
      </c>
      <c r="D549" s="243" t="s">
        <v>5026</v>
      </c>
      <c r="E549" s="290">
        <v>43992</v>
      </c>
      <c r="F549" s="289" t="s">
        <v>4136</v>
      </c>
      <c r="G549" s="243" t="s">
        <v>4137</v>
      </c>
      <c r="H549" s="242" t="s">
        <v>5028</v>
      </c>
      <c r="I549" s="239">
        <v>4</v>
      </c>
      <c r="J549" s="242" t="s">
        <v>5027</v>
      </c>
      <c r="K549" s="242" t="s">
        <v>3788</v>
      </c>
      <c r="L549" s="242" t="s">
        <v>3789</v>
      </c>
      <c r="M549" s="242" t="s">
        <v>4824</v>
      </c>
    </row>
    <row r="550" spans="1:13" s="242" customFormat="1" ht="15.75" customHeight="1" x14ac:dyDescent="0.2">
      <c r="A550" s="239"/>
      <c r="B550" s="240">
        <v>43989</v>
      </c>
      <c r="C550" s="288" t="s">
        <v>5029</v>
      </c>
      <c r="D550" s="243" t="s">
        <v>5026</v>
      </c>
      <c r="E550" s="290">
        <v>43992</v>
      </c>
      <c r="F550" s="289" t="s">
        <v>5030</v>
      </c>
      <c r="G550" s="243" t="s">
        <v>5031</v>
      </c>
      <c r="H550" s="242" t="s">
        <v>5032</v>
      </c>
      <c r="I550" s="239">
        <v>1</v>
      </c>
      <c r="J550" s="242" t="s">
        <v>5027</v>
      </c>
      <c r="K550" s="242" t="s">
        <v>3788</v>
      </c>
      <c r="L550" s="242" t="s">
        <v>3789</v>
      </c>
      <c r="M550" s="242" t="s">
        <v>4824</v>
      </c>
    </row>
    <row r="551" spans="1:13" ht="15.75" customHeight="1" x14ac:dyDescent="0.2">
      <c r="B551" s="161">
        <v>43990</v>
      </c>
      <c r="C551" s="162" t="s">
        <v>5033</v>
      </c>
      <c r="D551" s="191" t="s">
        <v>5034</v>
      </c>
      <c r="E551" s="290" t="s">
        <v>3587</v>
      </c>
      <c r="F551" s="158" t="e">
        <f>INDEX('[5]2020-QFM'!$D:$D,MATCH(C551,'[5]2020-QFM'!$D:$D,0 ))</f>
        <v>#N/A</v>
      </c>
      <c r="G551" s="191" t="str">
        <f>INDEX('[5]2020-QFM'!$C:$C,MATCH(C551,'[5]2020-QFM'!$E:$E,0))</f>
        <v>SPPMMS3651</v>
      </c>
      <c r="H551" s="159" t="str">
        <f>INDEX('[5]2020-QFM'!$F:$F,MATCH(C551,'[5]2020-QFM'!$E:$E,0 ))</f>
        <v>Helical Gear Wheel 20 Teeth Left</v>
      </c>
      <c r="I551" s="160">
        <v>1</v>
      </c>
      <c r="J551" s="159" t="s">
        <v>5025</v>
      </c>
      <c r="K551" s="159" t="s">
        <v>3791</v>
      </c>
      <c r="L551" s="159" t="s">
        <v>3592</v>
      </c>
      <c r="M551" s="159" t="str">
        <f>INDEX('[5]2020-QFM'!$B:$B,MATCH(C551,'[5]2020-QFM'!$E:$E,0))</f>
        <v>BUHLER</v>
      </c>
    </row>
    <row r="552" spans="1:13" ht="15.75" customHeight="1" x14ac:dyDescent="0.2">
      <c r="B552" s="161">
        <v>43990</v>
      </c>
      <c r="C552" s="162" t="s">
        <v>5035</v>
      </c>
      <c r="D552" s="191" t="s">
        <v>5036</v>
      </c>
      <c r="E552" s="226">
        <v>43994</v>
      </c>
      <c r="F552" s="158" t="e">
        <f>INDEX('[5]2020-QFM'!$D:$D,MATCH(C552,'[5]2020-QFM'!$D:$D,0 ))</f>
        <v>#N/A</v>
      </c>
      <c r="G552" s="191" t="str">
        <f>INDEX('[5]2020-QFM'!$C:$C,MATCH(C552,'[5]2020-QFM'!$E:$E,0))</f>
        <v>SPPMMS3759</v>
      </c>
      <c r="H552" s="231" t="str">
        <f>INDEX('[5]2020-QFM'!$F:$F,MATCH(C552,'[5]2020-QFM'!$E:$E,0 ))</f>
        <v>RUBBER SEAL 116/104X20</v>
      </c>
      <c r="I552" s="160">
        <v>1</v>
      </c>
      <c r="J552" s="159" t="s">
        <v>4732</v>
      </c>
      <c r="K552" s="159" t="s">
        <v>3626</v>
      </c>
      <c r="L552" s="159" t="s">
        <v>3792</v>
      </c>
      <c r="M552" s="159" t="str">
        <f>INDEX('[5]2020-QFM'!$B:$B,MATCH(C552,'[5]2020-QFM'!$E:$E,0))</f>
        <v>BUHLER</v>
      </c>
    </row>
    <row r="553" spans="1:13" ht="15.75" customHeight="1" x14ac:dyDescent="0.2">
      <c r="B553" s="161">
        <v>43991</v>
      </c>
      <c r="C553" s="162" t="s">
        <v>3839</v>
      </c>
      <c r="D553" s="191" t="s">
        <v>5037</v>
      </c>
      <c r="E553" s="158"/>
      <c r="F553" s="158" t="e">
        <f>INDEX('[5]2020-QFM'!$D:$D,MATCH(C553,'[5]2020-QFM'!$D:$D,0 ))</f>
        <v>#N/A</v>
      </c>
      <c r="G553" s="191" t="str">
        <f>INDEX('[5]2020-QFM'!$C:$C,MATCH(C553,'[5]2020-QFM'!$E:$E,0))</f>
        <v>SPPMMS0419</v>
      </c>
      <c r="H553" s="159" t="s">
        <v>5038</v>
      </c>
      <c r="I553" s="160">
        <v>1</v>
      </c>
      <c r="J553" s="159" t="s">
        <v>3833</v>
      </c>
      <c r="K553" s="159" t="s">
        <v>3834</v>
      </c>
      <c r="L553" s="159" t="s">
        <v>3684</v>
      </c>
      <c r="M553" s="159" t="s">
        <v>5019</v>
      </c>
    </row>
    <row r="554" spans="1:13" ht="15.75" customHeight="1" x14ac:dyDescent="0.2">
      <c r="B554" s="161">
        <v>43992</v>
      </c>
      <c r="C554" s="162" t="s">
        <v>5033</v>
      </c>
      <c r="D554" s="191" t="s">
        <v>5039</v>
      </c>
      <c r="E554" s="226" t="s">
        <v>3587</v>
      </c>
      <c r="F554" s="158" t="e">
        <f>INDEX('[5]2020-QFM'!$D:$D,MATCH(C554,'[5]2020-QFM'!$D:$D,0 ))</f>
        <v>#N/A</v>
      </c>
      <c r="G554" s="191" t="str">
        <f>INDEX('[5]2020-QFM'!$C:$C,MATCH(C554,'[5]2020-QFM'!$E:$E,0))</f>
        <v>SPPMMS3651</v>
      </c>
      <c r="H554" s="159" t="str">
        <f>INDEX('[5]2020-QFM'!$F:$F,MATCH(C554,'[5]2020-QFM'!$E:$E,0 ))</f>
        <v>Helical Gear Wheel 20 Teeth Left</v>
      </c>
      <c r="I554" s="160">
        <v>1</v>
      </c>
      <c r="J554" s="159" t="s">
        <v>5025</v>
      </c>
      <c r="K554" s="159" t="s">
        <v>3791</v>
      </c>
      <c r="L554" s="159" t="s">
        <v>3789</v>
      </c>
      <c r="M554" s="159" t="str">
        <f>INDEX('[5]2020-QFM'!$B:$B,MATCH(C554,'[5]2020-QFM'!$E:$E,0))</f>
        <v>BUHLER</v>
      </c>
    </row>
    <row r="555" spans="1:13" ht="15.75" customHeight="1" x14ac:dyDescent="0.2">
      <c r="B555" s="161">
        <v>43992</v>
      </c>
      <c r="C555" s="162" t="s">
        <v>5040</v>
      </c>
      <c r="D555" s="191" t="s">
        <v>5041</v>
      </c>
      <c r="E555" s="226" t="s">
        <v>3587</v>
      </c>
      <c r="F555" s="158" t="e">
        <f>INDEX('[5]2020-QFM'!$D:$D,MATCH(C555,'[5]2020-QFM'!$D:$D,0 ))</f>
        <v>#N/A</v>
      </c>
      <c r="G555" s="191" t="str">
        <f>INDEX('[5]2020-QFM'!$C:$C,MATCH(C555,'[5]2020-QFM'!$E:$E,0))</f>
        <v>SPPMMS3807</v>
      </c>
      <c r="H555" s="159" t="str">
        <f>INDEX('[5]2020-QFM'!$F:$F,MATCH(C555,'[5]2020-QFM'!$E:$E,0 ))</f>
        <v>Pneumatic cylinder ZXO 40/200 (Repl UNS-23151-063)</v>
      </c>
      <c r="I555" s="160">
        <v>1</v>
      </c>
      <c r="J555" s="159" t="s">
        <v>4732</v>
      </c>
      <c r="K555" s="159" t="s">
        <v>3591</v>
      </c>
      <c r="L555" s="159" t="s">
        <v>3592</v>
      </c>
      <c r="M555" s="159" t="str">
        <f>INDEX('[5]2020-QFM'!$B:$B,MATCH(C555,'[5]2020-QFM'!$E:$E,0))</f>
        <v>BUHLER</v>
      </c>
    </row>
    <row r="556" spans="1:13" s="242" customFormat="1" ht="15.75" customHeight="1" x14ac:dyDescent="0.2">
      <c r="A556" s="239"/>
      <c r="B556" s="240">
        <v>43992</v>
      </c>
      <c r="C556" s="288"/>
      <c r="D556" s="243"/>
      <c r="E556" s="289"/>
      <c r="F556" s="289" t="e">
        <f>INDEX('[5]2020-QFM'!$D:$D,MATCH(C556,'[5]2020-QFM'!$D:$D,0 ))</f>
        <v>#N/A</v>
      </c>
      <c r="G556" s="243" t="e">
        <f>INDEX('[5]2020-QFM'!$C:$C,MATCH(C556,'[5]2020-QFM'!$E:$E,0))</f>
        <v>#N/A</v>
      </c>
      <c r="H556" s="242" t="s">
        <v>4288</v>
      </c>
      <c r="I556" s="239">
        <v>1</v>
      </c>
      <c r="J556" s="242" t="s">
        <v>3868</v>
      </c>
      <c r="K556" s="242" t="s">
        <v>3626</v>
      </c>
      <c r="L556" s="242" t="s">
        <v>3792</v>
      </c>
      <c r="M556" s="242" t="s">
        <v>3858</v>
      </c>
    </row>
    <row r="557" spans="1:13" ht="15.75" customHeight="1" x14ac:dyDescent="0.2">
      <c r="B557" s="161">
        <v>43993</v>
      </c>
      <c r="C557" s="162"/>
      <c r="D557" s="191"/>
      <c r="E557" s="158"/>
      <c r="F557" s="158" t="s">
        <v>5042</v>
      </c>
      <c r="G557" s="191" t="s">
        <v>5013</v>
      </c>
      <c r="H557" s="159" t="s">
        <v>5043</v>
      </c>
      <c r="I557" s="160">
        <v>2</v>
      </c>
      <c r="J557" s="159" t="s">
        <v>3863</v>
      </c>
      <c r="K557" s="159" t="s">
        <v>5044</v>
      </c>
      <c r="L557" s="159" t="s">
        <v>3592</v>
      </c>
      <c r="M557" s="159" t="s">
        <v>3858</v>
      </c>
    </row>
    <row r="558" spans="1:13" ht="15.75" customHeight="1" x14ac:dyDescent="0.2">
      <c r="B558" s="161">
        <v>43994</v>
      </c>
      <c r="C558" s="162" t="s">
        <v>5045</v>
      </c>
      <c r="D558" s="191" t="s">
        <v>5046</v>
      </c>
      <c r="E558" s="226" t="s">
        <v>3587</v>
      </c>
      <c r="F558" s="158" t="e">
        <f>INDEX('[5]2020-QFM'!$D:$D,MATCH(C558,'[5]2020-QFM'!$D:$D,0 ))</f>
        <v>#N/A</v>
      </c>
      <c r="G558" s="191" t="str">
        <f>INDEX('[5]2020-QFM'!$C:$C,MATCH(C558,'[5]2020-QFM'!$E:$E,0))</f>
        <v>SPPMMS4017</v>
      </c>
      <c r="H558" s="159" t="str">
        <f>INDEX('[5]2020-QFM'!$F:$F,MATCH(C558,'[5]2020-QFM'!$E:$E,0 ))</f>
        <v>Pin rim face 50HZ</v>
      </c>
      <c r="I558" s="160">
        <v>1</v>
      </c>
      <c r="J558" s="159" t="s">
        <v>5047</v>
      </c>
      <c r="K558" s="159" t="s">
        <v>3591</v>
      </c>
      <c r="L558" s="159" t="s">
        <v>3592</v>
      </c>
      <c r="M558" s="159" t="str">
        <f>INDEX('[5]2020-QFM'!$B:$B,MATCH(C558,'[5]2020-QFM'!$E:$E,0))</f>
        <v>BUHLER</v>
      </c>
    </row>
    <row r="559" spans="1:13" ht="15.75" customHeight="1" x14ac:dyDescent="0.2">
      <c r="B559" s="161">
        <v>43994</v>
      </c>
      <c r="C559" s="162" t="s">
        <v>5048</v>
      </c>
      <c r="D559" s="191" t="s">
        <v>5046</v>
      </c>
      <c r="E559" s="226" t="s">
        <v>3587</v>
      </c>
      <c r="F559" s="158" t="e">
        <f>INDEX('[5]2020-QFM'!$D:$D,MATCH(C559,'[5]2020-QFM'!$D:$D,0 ))</f>
        <v>#N/A</v>
      </c>
      <c r="G559" s="191" t="str">
        <f>INDEX('[5]2020-QFM'!$C:$C,MATCH(C559,'[5]2020-QFM'!$E:$E,0))</f>
        <v>SPPMMS3997</v>
      </c>
      <c r="H559" s="159" t="str">
        <f>INDEX('[5]2020-QFM'!$F:$F,MATCH(C559,'[5]2020-QFM'!$E:$E,0 ))</f>
        <v>Impact rotor 50HZ</v>
      </c>
      <c r="I559" s="160">
        <v>1</v>
      </c>
      <c r="J559" s="159" t="s">
        <v>5047</v>
      </c>
      <c r="K559" s="159" t="s">
        <v>3591</v>
      </c>
      <c r="L559" s="159" t="s">
        <v>3592</v>
      </c>
      <c r="M559" s="159" t="str">
        <f>INDEX('[5]2020-QFM'!$B:$B,MATCH(C559,'[5]2020-QFM'!$E:$E,0))</f>
        <v>BUHLER</v>
      </c>
    </row>
    <row r="560" spans="1:13" ht="15.75" customHeight="1" x14ac:dyDescent="0.2">
      <c r="B560" s="161">
        <v>43994</v>
      </c>
      <c r="C560" s="162" t="s">
        <v>3714</v>
      </c>
      <c r="D560" s="191" t="s">
        <v>5049</v>
      </c>
      <c r="E560" s="226" t="s">
        <v>3587</v>
      </c>
      <c r="F560" s="158" t="s">
        <v>4580</v>
      </c>
      <c r="G560" s="191" t="str">
        <f>INDEX('[5]2020-QFM'!$C:$C,MATCH(C560,'[5]2020-QFM'!$E:$E,0))</f>
        <v>SPPMMS5310</v>
      </c>
      <c r="H560" s="159" t="str">
        <f>INDEX('[5]2020-QFM'!$F:$F,MATCH(C560,'[5]2020-QFM'!$E:$E,0 ))</f>
        <v xml:space="preserve">NEEDLE </v>
      </c>
      <c r="I560" s="160">
        <v>2</v>
      </c>
      <c r="J560" s="159" t="s">
        <v>3582</v>
      </c>
      <c r="K560" s="159" t="s">
        <v>3582</v>
      </c>
      <c r="L560" s="159" t="s">
        <v>3583</v>
      </c>
      <c r="M560" s="159" t="str">
        <f>INDEX('[5]2020-QFM'!$B:$B,MATCH(C560,'[5]2020-QFM'!$E:$E,0))</f>
        <v>UNION SPECIAL</v>
      </c>
    </row>
    <row r="561" spans="1:13" ht="15.75" customHeight="1" x14ac:dyDescent="0.2">
      <c r="B561" s="161">
        <v>43994</v>
      </c>
      <c r="C561" s="162" t="s">
        <v>3619</v>
      </c>
      <c r="D561" s="191" t="s">
        <v>3759</v>
      </c>
      <c r="E561" s="158"/>
      <c r="F561" s="158" t="e">
        <f>INDEX('[5]2020-QFM'!$D:$D,MATCH(C561,'[5]2020-QFM'!$D:$D,0 ))</f>
        <v>#N/A</v>
      </c>
      <c r="G561" s="191" t="s">
        <v>3620</v>
      </c>
      <c r="H561" s="159" t="s">
        <v>3621</v>
      </c>
      <c r="I561" s="160">
        <v>2</v>
      </c>
      <c r="J561" s="159" t="s">
        <v>3582</v>
      </c>
      <c r="K561" s="159" t="s">
        <v>3582</v>
      </c>
      <c r="L561" s="159" t="s">
        <v>3583</v>
      </c>
      <c r="M561" s="159" t="s">
        <v>3584</v>
      </c>
    </row>
    <row r="562" spans="1:13" s="242" customFormat="1" ht="15.75" customHeight="1" x14ac:dyDescent="0.2">
      <c r="A562" s="239"/>
      <c r="B562" s="240">
        <v>43994</v>
      </c>
      <c r="C562" s="288"/>
      <c r="D562" s="243"/>
      <c r="E562" s="289"/>
      <c r="F562" s="289" t="e">
        <f>INDEX('[5]2020-QFM'!$D:$D,MATCH(C562,'[5]2020-QFM'!$D:$D,0 ))</f>
        <v>#N/A</v>
      </c>
      <c r="G562" s="243" t="e">
        <f>INDEX('[5]2020-QFM'!$C:$C,MATCH(C562,'[5]2020-QFM'!$E:$E,0))</f>
        <v>#N/A</v>
      </c>
      <c r="H562" s="242" t="s">
        <v>5050</v>
      </c>
      <c r="I562" s="239">
        <v>1</v>
      </c>
      <c r="K562" s="242" t="s">
        <v>3616</v>
      </c>
      <c r="L562" s="242" t="s">
        <v>3803</v>
      </c>
      <c r="M562" s="242" t="s">
        <v>3858</v>
      </c>
    </row>
    <row r="563" spans="1:13" s="242" customFormat="1" ht="15.75" customHeight="1" x14ac:dyDescent="0.2">
      <c r="A563" s="239"/>
      <c r="B563" s="240">
        <v>43995</v>
      </c>
      <c r="C563" s="288"/>
      <c r="D563" s="243"/>
      <c r="E563" s="289"/>
      <c r="F563" s="289" t="e">
        <f>INDEX('[5]2020-QFM'!$D:$D,MATCH(C563,'[5]2020-QFM'!$D:$D,0 ))</f>
        <v>#N/A</v>
      </c>
      <c r="G563" s="243" t="e">
        <f>INDEX('[5]2020-QFM'!$C:$C,MATCH(C563,'[5]2020-QFM'!$E:$E,0))</f>
        <v>#N/A</v>
      </c>
      <c r="H563" s="242" t="s">
        <v>5051</v>
      </c>
      <c r="I563" s="239">
        <v>1</v>
      </c>
      <c r="J563" s="242" t="s">
        <v>4001</v>
      </c>
      <c r="K563" s="242" t="s">
        <v>3783</v>
      </c>
      <c r="L563" s="242" t="s">
        <v>3684</v>
      </c>
      <c r="M563" s="242" t="s">
        <v>3858</v>
      </c>
    </row>
    <row r="564" spans="1:13" s="242" customFormat="1" ht="15.75" customHeight="1" x14ac:dyDescent="0.2">
      <c r="A564" s="239"/>
      <c r="B564" s="240">
        <v>43995</v>
      </c>
      <c r="C564" s="288"/>
      <c r="D564" s="243" t="s">
        <v>5052</v>
      </c>
      <c r="E564" s="290">
        <v>43999</v>
      </c>
      <c r="F564" s="289"/>
      <c r="G564" s="243" t="s">
        <v>5053</v>
      </c>
      <c r="H564" s="242" t="s">
        <v>5054</v>
      </c>
      <c r="I564" s="239">
        <v>2</v>
      </c>
      <c r="J564" s="242" t="s">
        <v>5055</v>
      </c>
      <c r="K564" s="242" t="s">
        <v>3626</v>
      </c>
      <c r="L564" s="242" t="s">
        <v>3641</v>
      </c>
      <c r="M564" s="242" t="s">
        <v>3858</v>
      </c>
    </row>
    <row r="565" spans="1:13" s="242" customFormat="1" ht="15.75" customHeight="1" x14ac:dyDescent="0.2">
      <c r="A565" s="239"/>
      <c r="B565" s="240">
        <v>43995</v>
      </c>
      <c r="C565" s="288"/>
      <c r="D565" s="243" t="s">
        <v>5052</v>
      </c>
      <c r="E565" s="290">
        <v>43999</v>
      </c>
      <c r="F565" s="289" t="s">
        <v>5056</v>
      </c>
      <c r="G565" s="243" t="s">
        <v>4558</v>
      </c>
      <c r="H565" s="242" t="s">
        <v>5057</v>
      </c>
      <c r="I565" s="239">
        <v>1</v>
      </c>
      <c r="J565" s="242" t="s">
        <v>5055</v>
      </c>
      <c r="K565" s="242" t="s">
        <v>3626</v>
      </c>
      <c r="L565" s="242" t="s">
        <v>3641</v>
      </c>
      <c r="M565" s="242" t="s">
        <v>3858</v>
      </c>
    </row>
    <row r="566" spans="1:13" s="242" customFormat="1" ht="15.75" customHeight="1" x14ac:dyDescent="0.2">
      <c r="A566" s="239"/>
      <c r="B566" s="240">
        <v>43995</v>
      </c>
      <c r="C566" s="288"/>
      <c r="D566" s="243" t="s">
        <v>5052</v>
      </c>
      <c r="E566" s="290">
        <v>43999</v>
      </c>
      <c r="F566" s="289" t="s">
        <v>5058</v>
      </c>
      <c r="G566" s="243" t="s">
        <v>4381</v>
      </c>
      <c r="H566" s="242" t="s">
        <v>5059</v>
      </c>
      <c r="I566" s="239">
        <v>1</v>
      </c>
      <c r="J566" s="242" t="s">
        <v>5060</v>
      </c>
      <c r="K566" s="242" t="s">
        <v>3791</v>
      </c>
      <c r="L566" s="242" t="s">
        <v>3641</v>
      </c>
      <c r="M566" s="242" t="s">
        <v>3858</v>
      </c>
    </row>
    <row r="567" spans="1:13" s="242" customFormat="1" ht="15.75" customHeight="1" x14ac:dyDescent="0.2">
      <c r="A567" s="239"/>
      <c r="B567" s="240">
        <v>43996</v>
      </c>
      <c r="C567" s="288"/>
      <c r="D567" s="243" t="s">
        <v>5052</v>
      </c>
      <c r="E567" s="290">
        <v>43999</v>
      </c>
      <c r="F567" s="289"/>
      <c r="G567" s="243" t="s">
        <v>5061</v>
      </c>
      <c r="H567" s="242" t="s">
        <v>5062</v>
      </c>
      <c r="I567" s="239">
        <v>1</v>
      </c>
      <c r="J567" s="242" t="s">
        <v>5063</v>
      </c>
      <c r="K567" s="242" t="s">
        <v>3791</v>
      </c>
      <c r="L567" s="242" t="s">
        <v>3684</v>
      </c>
      <c r="M567" s="242" t="s">
        <v>3858</v>
      </c>
    </row>
    <row r="568" spans="1:13" ht="15.75" customHeight="1" x14ac:dyDescent="0.2">
      <c r="B568" s="161">
        <v>43996</v>
      </c>
      <c r="C568" s="162" t="s">
        <v>5064</v>
      </c>
      <c r="D568" s="191" t="s">
        <v>5065</v>
      </c>
      <c r="E568" s="226">
        <v>44000</v>
      </c>
      <c r="F568" s="158">
        <v>1056300</v>
      </c>
      <c r="G568" s="158" t="s">
        <v>5066</v>
      </c>
      <c r="H568" s="159" t="s">
        <v>5067</v>
      </c>
      <c r="J568" s="159" t="s">
        <v>5068</v>
      </c>
      <c r="K568" s="159" t="s">
        <v>3791</v>
      </c>
      <c r="L568" s="159" t="s">
        <v>3789</v>
      </c>
      <c r="M568" s="159" t="s">
        <v>4824</v>
      </c>
    </row>
    <row r="569" spans="1:13" ht="15.75" customHeight="1" x14ac:dyDescent="0.2">
      <c r="B569" s="161">
        <v>43996</v>
      </c>
      <c r="C569" s="162" t="s">
        <v>4405</v>
      </c>
      <c r="D569" s="191" t="s">
        <v>5069</v>
      </c>
      <c r="E569" s="226" t="s">
        <v>3587</v>
      </c>
      <c r="F569" s="158" t="e">
        <f>INDEX('[5]2020-QFM'!$D:$D,MATCH(C569,'[5]2020-QFM'!$D:$D,0 ))</f>
        <v>#N/A</v>
      </c>
      <c r="G569" s="191" t="str">
        <f>INDEX('[5]2020-QFM'!$C:$C,MATCH(C569,'[5]2020-QFM'!$E:$E,0))</f>
        <v>SPPMMS3846</v>
      </c>
      <c r="H569" s="159" t="str">
        <f>INDEX('[5]2020-QFM'!$F:$F,MATCH(C569,'[5]2020-QFM'!$E:$E,0 ))</f>
        <v>Double Solenoid valve  5/2 way DN8 (SXE 0573-160-00K)</v>
      </c>
      <c r="I569" s="160">
        <v>1</v>
      </c>
      <c r="J569" s="159" t="s">
        <v>5070</v>
      </c>
      <c r="K569" s="159" t="s">
        <v>3783</v>
      </c>
      <c r="L569" s="159" t="s">
        <v>3684</v>
      </c>
      <c r="M569" s="159" t="str">
        <f>INDEX('[5]2020-QFM'!$B:$B,MATCH(C569,'[5]2020-QFM'!$E:$E,0))</f>
        <v>BUHLER</v>
      </c>
    </row>
    <row r="570" spans="1:13" ht="15.75" customHeight="1" x14ac:dyDescent="0.2">
      <c r="B570" s="161">
        <v>43997</v>
      </c>
      <c r="C570" s="162"/>
      <c r="D570" s="191" t="s">
        <v>5071</v>
      </c>
      <c r="E570" s="226">
        <v>43999</v>
      </c>
      <c r="F570" s="158" t="e">
        <f>INDEX('[5]2020-QFM'!$D:$D,MATCH(C570,'[5]2020-QFM'!$D:$D,0 ))</f>
        <v>#N/A</v>
      </c>
      <c r="G570" s="191" t="e">
        <f>INDEX('[5]2020-QFM'!$C:$C,MATCH(C570,'[5]2020-QFM'!$E:$E,0))</f>
        <v>#N/A</v>
      </c>
      <c r="H570" s="159" t="s">
        <v>3842</v>
      </c>
      <c r="K570" s="159" t="s">
        <v>3783</v>
      </c>
      <c r="M570" s="159" t="s">
        <v>3842</v>
      </c>
    </row>
    <row r="571" spans="1:13" ht="15.75" customHeight="1" x14ac:dyDescent="0.2">
      <c r="B571" s="161">
        <v>43997</v>
      </c>
      <c r="C571" s="162"/>
      <c r="D571" s="191" t="s">
        <v>5072</v>
      </c>
      <c r="E571" s="226">
        <v>43999</v>
      </c>
      <c r="F571" s="158" t="e">
        <f>INDEX('[5]2020-QFM'!$D:$D,MATCH(C571,'[5]2020-QFM'!$D:$D,0 ))</f>
        <v>#N/A</v>
      </c>
      <c r="G571" s="191" t="e">
        <f>INDEX('[5]2020-QFM'!$C:$C,MATCH(C571,'[5]2020-QFM'!$E:$E,0))</f>
        <v>#N/A</v>
      </c>
      <c r="H571" s="159" t="s">
        <v>3842</v>
      </c>
      <c r="K571" s="159" t="s">
        <v>3616</v>
      </c>
      <c r="M571" s="159" t="s">
        <v>3842</v>
      </c>
    </row>
    <row r="572" spans="1:13" s="242" customFormat="1" ht="15.75" customHeight="1" x14ac:dyDescent="0.2">
      <c r="A572" s="239"/>
      <c r="B572" s="240">
        <v>43997</v>
      </c>
      <c r="C572" s="288"/>
      <c r="D572" s="243" t="s">
        <v>5073</v>
      </c>
      <c r="E572" s="290" t="s">
        <v>3587</v>
      </c>
      <c r="F572" s="289"/>
      <c r="G572" s="243" t="s">
        <v>4951</v>
      </c>
      <c r="H572" s="242" t="s">
        <v>4217</v>
      </c>
      <c r="I572" s="239">
        <v>1</v>
      </c>
      <c r="J572" s="242" t="s">
        <v>5074</v>
      </c>
      <c r="K572" s="242" t="s">
        <v>3791</v>
      </c>
      <c r="L572" s="242" t="s">
        <v>3641</v>
      </c>
      <c r="M572" s="242" t="s">
        <v>3858</v>
      </c>
    </row>
    <row r="573" spans="1:13" s="242" customFormat="1" ht="15.75" customHeight="1" x14ac:dyDescent="0.2">
      <c r="A573" s="239"/>
      <c r="B573" s="240">
        <v>43997</v>
      </c>
      <c r="C573" s="288"/>
      <c r="D573" s="243" t="s">
        <v>5075</v>
      </c>
      <c r="E573" s="290" t="s">
        <v>3587</v>
      </c>
      <c r="F573" s="289"/>
      <c r="G573" s="243" t="s">
        <v>4951</v>
      </c>
      <c r="H573" s="242" t="s">
        <v>4217</v>
      </c>
      <c r="I573" s="239">
        <v>1</v>
      </c>
      <c r="J573" s="242" t="s">
        <v>5074</v>
      </c>
      <c r="K573" s="242" t="s">
        <v>3626</v>
      </c>
      <c r="L573" s="242" t="s">
        <v>3641</v>
      </c>
      <c r="M573" s="242" t="s">
        <v>3858</v>
      </c>
    </row>
    <row r="574" spans="1:13" ht="15.75" customHeight="1" x14ac:dyDescent="0.2">
      <c r="B574" s="161">
        <v>43997</v>
      </c>
      <c r="C574" s="162"/>
      <c r="D574" s="191" t="s">
        <v>5076</v>
      </c>
      <c r="E574" s="226">
        <v>44004</v>
      </c>
      <c r="F574" s="158" t="s">
        <v>5077</v>
      </c>
      <c r="G574" s="191" t="s">
        <v>5078</v>
      </c>
      <c r="H574" s="159" t="s">
        <v>5079</v>
      </c>
      <c r="I574" s="160">
        <v>1</v>
      </c>
      <c r="J574" s="159" t="s">
        <v>3669</v>
      </c>
      <c r="L574" s="159" t="s">
        <v>3641</v>
      </c>
      <c r="M574" s="159" t="s">
        <v>3669</v>
      </c>
    </row>
    <row r="575" spans="1:13" ht="15.75" customHeight="1" x14ac:dyDescent="0.2">
      <c r="B575" s="161">
        <v>43997</v>
      </c>
      <c r="C575" s="162" t="s">
        <v>3714</v>
      </c>
      <c r="D575" s="191" t="s">
        <v>5049</v>
      </c>
      <c r="E575" s="226">
        <v>44004</v>
      </c>
      <c r="F575" s="158" t="s">
        <v>4580</v>
      </c>
      <c r="G575" s="191" t="str">
        <f>INDEX('[5]2020-QFM'!$C:$C,MATCH(C575,'[5]2020-QFM'!$E:$E,0))</f>
        <v>SPPMMS5310</v>
      </c>
      <c r="H575" s="159" t="str">
        <f>INDEX('[5]2020-QFM'!$F:$F,MATCH(C575,'[5]2020-QFM'!$E:$E,0 ))</f>
        <v xml:space="preserve">NEEDLE </v>
      </c>
      <c r="I575" s="160">
        <v>1</v>
      </c>
      <c r="J575" s="159" t="s">
        <v>3582</v>
      </c>
      <c r="L575" s="159" t="s">
        <v>4514</v>
      </c>
      <c r="M575" s="159" t="str">
        <f>INDEX('[5]2020-QFM'!$B:$B,MATCH(C575,'[5]2020-QFM'!$E:$E,0))</f>
        <v>UNION SPECIAL</v>
      </c>
    </row>
    <row r="576" spans="1:13" ht="15.75" customHeight="1" x14ac:dyDescent="0.2">
      <c r="B576" s="161">
        <v>43999</v>
      </c>
      <c r="C576" s="162" t="s">
        <v>5080</v>
      </c>
      <c r="D576" s="191" t="s">
        <v>5081</v>
      </c>
      <c r="E576" s="226" t="s">
        <v>3587</v>
      </c>
      <c r="F576" s="158" t="s">
        <v>5082</v>
      </c>
      <c r="G576" s="191" t="str">
        <f>INDEX('[5]2020-QFM'!$C:$C,MATCH(C576,'[5]2020-QFM'!$E:$E,0))</f>
        <v>SPPMMS4708</v>
      </c>
      <c r="H576" s="159" t="str">
        <f>INDEX('[5]2020-QFM'!$F:$F,MATCH(C576,'[5]2020-QFM'!$E:$E,0 ))</f>
        <v>Double solenoid Valve</v>
      </c>
      <c r="I576" s="160">
        <v>1</v>
      </c>
      <c r="J576" s="159" t="s">
        <v>4052</v>
      </c>
      <c r="K576" s="159" t="s">
        <v>3648</v>
      </c>
      <c r="L576" s="159" t="s">
        <v>3618</v>
      </c>
      <c r="M576" s="159" t="str">
        <f>INDEX('[5]2020-QFM'!$B:$B,MATCH(C576,'[5]2020-QFM'!$E:$E,0))</f>
        <v>ASSI</v>
      </c>
    </row>
    <row r="577" spans="1:13" ht="15.75" customHeight="1" x14ac:dyDescent="0.2">
      <c r="B577" s="161">
        <v>43999</v>
      </c>
      <c r="C577" s="162" t="s">
        <v>5083</v>
      </c>
      <c r="D577" s="191" t="s">
        <v>5084</v>
      </c>
      <c r="E577" s="226" t="s">
        <v>3587</v>
      </c>
      <c r="F577" s="158" t="s">
        <v>5085</v>
      </c>
      <c r="G577" s="191" t="str">
        <f>INDEX('[5]2020-QFM'!$C:$C,MATCH(C577,'[5]2020-QFM'!$E:$E,0))</f>
        <v>SPPMMS6779</v>
      </c>
      <c r="H577" s="159" t="str">
        <f>INDEX('[5]2020-QFM'!$F:$F,MATCH(C577,'[5]2020-QFM'!$E:$E,0 ))</f>
        <v xml:space="preserve">BALL STRING 1 MM WITH 41 BALLS LENGTH 328MM ENDLESS </v>
      </c>
      <c r="I577" s="160">
        <v>1</v>
      </c>
      <c r="J577" s="159" t="s">
        <v>5086</v>
      </c>
      <c r="K577" s="159" t="s">
        <v>3626</v>
      </c>
      <c r="L577" s="159" t="s">
        <v>3789</v>
      </c>
      <c r="M577" s="159" t="str">
        <f>INDEX('[5]2020-QFM'!$B:$B,MATCH(C577,'[5]2020-QFM'!$E:$E,0))</f>
        <v>BUHLER</v>
      </c>
    </row>
    <row r="578" spans="1:13" s="242" customFormat="1" ht="15.75" customHeight="1" x14ac:dyDescent="0.2">
      <c r="A578" s="239"/>
      <c r="B578" s="240">
        <v>43998</v>
      </c>
      <c r="C578" s="288"/>
      <c r="D578" s="243"/>
      <c r="E578" s="289"/>
      <c r="F578" s="289" t="e">
        <f>INDEX('[5]2020-QFM'!$D:$D,MATCH(C578,'[5]2020-QFM'!$D:$D,0 ))</f>
        <v>#N/A</v>
      </c>
      <c r="G578" s="243" t="e">
        <f>INDEX('[5]2020-QFM'!$C:$C,MATCH(C578,'[5]2020-QFM'!$E:$E,0))</f>
        <v>#N/A</v>
      </c>
      <c r="H578" s="242" t="s">
        <v>5087</v>
      </c>
      <c r="I578" s="239">
        <v>1</v>
      </c>
      <c r="J578" s="242" t="s">
        <v>3833</v>
      </c>
      <c r="L578" s="242" t="s">
        <v>3684</v>
      </c>
      <c r="M578" s="242" t="s">
        <v>3858</v>
      </c>
    </row>
    <row r="579" spans="1:13" s="242" customFormat="1" ht="15.75" customHeight="1" x14ac:dyDescent="0.2">
      <c r="A579" s="239"/>
      <c r="B579" s="240">
        <v>43998</v>
      </c>
      <c r="C579" s="288"/>
      <c r="D579" s="243"/>
      <c r="E579" s="289"/>
      <c r="F579" s="289" t="e">
        <f>INDEX('[5]2020-QFM'!$D:$D,MATCH(C579,'[5]2020-QFM'!$D:$D,0 ))</f>
        <v>#N/A</v>
      </c>
      <c r="G579" s="243" t="e">
        <f>INDEX('[5]2020-QFM'!$C:$C,MATCH(C579,'[5]2020-QFM'!$E:$E,0))</f>
        <v>#N/A</v>
      </c>
      <c r="H579" s="242" t="s">
        <v>5088</v>
      </c>
      <c r="I579" s="239">
        <v>1</v>
      </c>
      <c r="J579" s="242" t="s">
        <v>3833</v>
      </c>
      <c r="L579" s="242" t="s">
        <v>3684</v>
      </c>
      <c r="M579" s="242" t="s">
        <v>3858</v>
      </c>
    </row>
    <row r="580" spans="1:13" ht="15.75" customHeight="1" x14ac:dyDescent="0.2">
      <c r="B580" s="161">
        <v>44000</v>
      </c>
      <c r="C580" s="162" t="s">
        <v>4002</v>
      </c>
      <c r="D580" s="191" t="s">
        <v>5089</v>
      </c>
      <c r="E580" s="226">
        <v>44000</v>
      </c>
      <c r="F580" s="158"/>
      <c r="G580" s="243" t="s">
        <v>4003</v>
      </c>
      <c r="H580" s="159" t="s">
        <v>3936</v>
      </c>
      <c r="I580" s="160">
        <v>1</v>
      </c>
      <c r="J580" s="159" t="s">
        <v>4001</v>
      </c>
      <c r="K580" s="159" t="s">
        <v>3783</v>
      </c>
      <c r="L580" s="242" t="s">
        <v>3684</v>
      </c>
      <c r="M580" s="159" t="s">
        <v>4824</v>
      </c>
    </row>
    <row r="581" spans="1:13" ht="15.75" customHeight="1" x14ac:dyDescent="0.2">
      <c r="B581" s="161">
        <v>44000</v>
      </c>
      <c r="C581" s="162" t="s">
        <v>4004</v>
      </c>
      <c r="D581" s="191" t="s">
        <v>5089</v>
      </c>
      <c r="E581" s="226">
        <v>44000</v>
      </c>
      <c r="F581" s="289" t="s">
        <v>4129</v>
      </c>
      <c r="G581" s="243" t="s">
        <v>4005</v>
      </c>
      <c r="H581" s="159" t="s">
        <v>4006</v>
      </c>
      <c r="I581" s="160">
        <v>1</v>
      </c>
      <c r="J581" s="159" t="s">
        <v>4001</v>
      </c>
      <c r="K581" s="159" t="s">
        <v>3783</v>
      </c>
      <c r="L581" s="242" t="s">
        <v>3684</v>
      </c>
      <c r="M581" s="159" t="s">
        <v>4824</v>
      </c>
    </row>
    <row r="582" spans="1:13" ht="15.75" customHeight="1" x14ac:dyDescent="0.2">
      <c r="B582" s="161">
        <v>44000</v>
      </c>
      <c r="C582" s="162" t="s">
        <v>4136</v>
      </c>
      <c r="D582" s="191" t="s">
        <v>5089</v>
      </c>
      <c r="E582" s="226">
        <v>44000</v>
      </c>
      <c r="F582" s="289" t="s">
        <v>4136</v>
      </c>
      <c r="G582" s="243" t="s">
        <v>4137</v>
      </c>
      <c r="H582" s="159" t="s">
        <v>5028</v>
      </c>
      <c r="I582" s="160">
        <v>4</v>
      </c>
      <c r="J582" s="159" t="s">
        <v>4001</v>
      </c>
      <c r="K582" s="159" t="s">
        <v>3783</v>
      </c>
      <c r="L582" s="242" t="s">
        <v>3684</v>
      </c>
      <c r="M582" s="159" t="s">
        <v>4824</v>
      </c>
    </row>
    <row r="583" spans="1:13" ht="15.75" customHeight="1" x14ac:dyDescent="0.2">
      <c r="B583" s="161">
        <v>44000</v>
      </c>
      <c r="C583" s="162" t="s">
        <v>4007</v>
      </c>
      <c r="D583" s="191" t="s">
        <v>5089</v>
      </c>
      <c r="E583" s="226">
        <v>44000</v>
      </c>
      <c r="F583" s="158" t="s">
        <v>5090</v>
      </c>
      <c r="G583" s="191" t="s">
        <v>4008</v>
      </c>
      <c r="H583" s="159" t="s">
        <v>4009</v>
      </c>
      <c r="I583" s="160">
        <v>1</v>
      </c>
      <c r="J583" s="159" t="s">
        <v>4001</v>
      </c>
      <c r="K583" s="159" t="s">
        <v>3783</v>
      </c>
      <c r="L583" s="242" t="s">
        <v>3684</v>
      </c>
      <c r="M583" s="159" t="s">
        <v>4824</v>
      </c>
    </row>
    <row r="584" spans="1:13" ht="15.75" customHeight="1" x14ac:dyDescent="0.2">
      <c r="B584" s="161">
        <v>44000</v>
      </c>
      <c r="C584" s="162" t="s">
        <v>4010</v>
      </c>
      <c r="D584" s="191" t="s">
        <v>5089</v>
      </c>
      <c r="E584" s="226">
        <v>44000</v>
      </c>
      <c r="F584" s="158"/>
      <c r="G584" s="191" t="s">
        <v>4011</v>
      </c>
      <c r="H584" s="159" t="s">
        <v>4012</v>
      </c>
      <c r="I584" s="160" t="s">
        <v>4135</v>
      </c>
      <c r="J584" s="159" t="s">
        <v>4001</v>
      </c>
      <c r="K584" s="159" t="s">
        <v>3783</v>
      </c>
      <c r="L584" s="242" t="s">
        <v>3684</v>
      </c>
      <c r="M584" s="159" t="s">
        <v>4824</v>
      </c>
    </row>
    <row r="585" spans="1:13" s="242" customFormat="1" ht="15.75" customHeight="1" x14ac:dyDescent="0.2">
      <c r="A585" s="239"/>
      <c r="B585" s="240">
        <v>44001</v>
      </c>
      <c r="C585" s="288" t="s">
        <v>3619</v>
      </c>
      <c r="D585" s="243" t="s">
        <v>5091</v>
      </c>
      <c r="E585" s="290" t="s">
        <v>3587</v>
      </c>
      <c r="F585" s="289" t="e">
        <f>INDEX('[5]2020-QFM'!$D:$D,MATCH(C585,'[5]2020-QFM'!$D:$D,0 ))</f>
        <v>#N/A</v>
      </c>
      <c r="G585" s="243" t="s">
        <v>3620</v>
      </c>
      <c r="H585" s="242" t="s">
        <v>3621</v>
      </c>
      <c r="I585" s="239">
        <v>5</v>
      </c>
      <c r="J585" s="242" t="s">
        <v>3582</v>
      </c>
      <c r="K585" s="242" t="s">
        <v>3582</v>
      </c>
      <c r="L585" s="242" t="s">
        <v>3618</v>
      </c>
      <c r="M585" s="242" t="s">
        <v>3858</v>
      </c>
    </row>
    <row r="586" spans="1:13" ht="15.75" customHeight="1" x14ac:dyDescent="0.2">
      <c r="B586" s="161">
        <v>44001</v>
      </c>
      <c r="C586" s="162" t="s">
        <v>5092</v>
      </c>
      <c r="D586" s="191" t="s">
        <v>5093</v>
      </c>
      <c r="E586" s="226" t="s">
        <v>3587</v>
      </c>
      <c r="F586" s="158" t="e">
        <f>INDEX('[5]2020-QFM'!$D:$D,MATCH(C586,'[5]2020-QFM'!$D:$D,0 ))</f>
        <v>#N/A</v>
      </c>
      <c r="G586" s="191" t="str">
        <f>INDEX('[5]2020-QFM'!$C:$C,MATCH(C586,'[5]2020-QFM'!$E:$E,0))</f>
        <v>SPPMMS4464</v>
      </c>
      <c r="H586" s="159" t="str">
        <f>INDEX('[5]2020-QFM'!$F:$F,MATCH(C586,'[5]2020-QFM'!$E:$E,0 ))</f>
        <v xml:space="preserve">ROTOR WITH BEATER 60+70%, </v>
      </c>
      <c r="I586" s="160">
        <v>1</v>
      </c>
      <c r="J586" s="159" t="s">
        <v>4597</v>
      </c>
      <c r="K586" s="159" t="s">
        <v>3626</v>
      </c>
      <c r="L586" s="159" t="s">
        <v>3592</v>
      </c>
      <c r="M586" s="159" t="str">
        <f>INDEX('[5]2020-QFM'!$B:$B,MATCH(C586,'[5]2020-QFM'!$E:$E,0))</f>
        <v>BUHLER</v>
      </c>
    </row>
    <row r="587" spans="1:13" ht="15.75" customHeight="1" x14ac:dyDescent="0.2">
      <c r="B587" s="161">
        <v>44001</v>
      </c>
      <c r="C587" s="162" t="s">
        <v>5094</v>
      </c>
      <c r="D587" s="191" t="s">
        <v>5095</v>
      </c>
      <c r="E587" s="226" t="s">
        <v>3587</v>
      </c>
      <c r="F587" s="158" t="e">
        <f>INDEX('[5]2020-QFM'!$D:$D,MATCH(C587,'[5]2020-QFM'!$D:$D,0 ))</f>
        <v>#N/A</v>
      </c>
      <c r="G587" s="191" t="str">
        <f>INDEX('[5]2020-QFM'!$C:$C,MATCH(C587,'[5]2020-QFM'!$E:$E,0))</f>
        <v>SPPMMS4154</v>
      </c>
      <c r="H587" s="159" t="str">
        <f>INDEX('[5]2020-QFM'!$F:$F,MATCH(C587,'[5]2020-QFM'!$E:$E,0 ))</f>
        <v>Beater bar 60%</v>
      </c>
      <c r="I587" s="160">
        <v>8</v>
      </c>
      <c r="J587" s="159" t="s">
        <v>4597</v>
      </c>
      <c r="K587" s="159" t="s">
        <v>3591</v>
      </c>
      <c r="L587" s="159" t="s">
        <v>3592</v>
      </c>
      <c r="M587" s="159" t="str">
        <f>INDEX('[5]2020-QFM'!$B:$B,MATCH(C587,'[5]2020-QFM'!$E:$E,0))</f>
        <v>BUHLER</v>
      </c>
    </row>
    <row r="588" spans="1:13" ht="15.75" customHeight="1" x14ac:dyDescent="0.2">
      <c r="B588" s="161">
        <v>44001</v>
      </c>
      <c r="C588" s="162" t="s">
        <v>5096</v>
      </c>
      <c r="D588" s="191" t="s">
        <v>5095</v>
      </c>
      <c r="E588" s="226" t="s">
        <v>3587</v>
      </c>
      <c r="F588" s="158" t="e">
        <f>INDEX('[5]2020-QFM'!$D:$D,MATCH(C588,'[5]2020-QFM'!$D:$D,0 ))</f>
        <v>#N/A</v>
      </c>
      <c r="G588" s="191" t="str">
        <f>INDEX('[5]2020-QFM'!$C:$C,MATCH(C588,'[5]2020-QFM'!$E:$E,0))</f>
        <v>SPPMMS4155</v>
      </c>
      <c r="H588" s="159" t="str">
        <f>INDEX('[5]2020-QFM'!$F:$F,MATCH(C588,'[5]2020-QFM'!$E:$E,0 ))</f>
        <v>Beater bar 70%</v>
      </c>
      <c r="I588" s="160">
        <v>8</v>
      </c>
      <c r="J588" s="159" t="s">
        <v>4597</v>
      </c>
      <c r="K588" s="159" t="s">
        <v>3591</v>
      </c>
      <c r="L588" s="159" t="s">
        <v>3592</v>
      </c>
      <c r="M588" s="159" t="str">
        <f>INDEX('[5]2020-QFM'!$B:$B,MATCH(C588,'[5]2020-QFM'!$E:$E,0))</f>
        <v>BUHLER</v>
      </c>
    </row>
    <row r="589" spans="1:13" ht="15.75" customHeight="1" x14ac:dyDescent="0.2">
      <c r="B589" s="161">
        <v>44001</v>
      </c>
      <c r="C589" s="162" t="s">
        <v>5097</v>
      </c>
      <c r="D589" s="191" t="s">
        <v>5098</v>
      </c>
      <c r="E589" s="226">
        <v>44004</v>
      </c>
      <c r="F589" s="158" t="e">
        <f>INDEX('[5]2020-QFM'!$D:$D,MATCH(C589,'[5]2020-QFM'!$D:$D,0 ))</f>
        <v>#N/A</v>
      </c>
      <c r="G589" s="191" t="str">
        <f>INDEX('[5]2020-QFM'!$C:$C,MATCH(C589,'[5]2020-QFM'!$E:$E,0))</f>
        <v>SPPMMS4179</v>
      </c>
      <c r="H589" s="159" t="str">
        <f>INDEX('[5]2020-QFM'!$F:$F,MATCH(C589,'[5]2020-QFM'!$E:$E,0 ))</f>
        <v>SYNTHETIC HOSE 15/12 Blue pvc</v>
      </c>
      <c r="I589" s="160" t="s">
        <v>4090</v>
      </c>
      <c r="K589" s="159" t="s">
        <v>5099</v>
      </c>
      <c r="L589" s="159" t="s">
        <v>3618</v>
      </c>
      <c r="M589" s="159" t="str">
        <f>INDEX('[5]2020-QFM'!$B:$B,MATCH(C589,'[5]2020-QFM'!$E:$E,0))</f>
        <v>BUHLER</v>
      </c>
    </row>
    <row r="590" spans="1:13" ht="15.75" customHeight="1" x14ac:dyDescent="0.2">
      <c r="B590" s="161">
        <v>44001</v>
      </c>
      <c r="C590" s="162" t="s">
        <v>3769</v>
      </c>
      <c r="D590" s="191" t="s">
        <v>5098</v>
      </c>
      <c r="E590" s="226">
        <v>44004</v>
      </c>
      <c r="F590" s="158" t="e">
        <f>INDEX('[5]2020-QFM'!$D:$D,MATCH(C590,'[5]2020-QFM'!$D:$D,0 ))</f>
        <v>#N/A</v>
      </c>
      <c r="G590" s="191" t="str">
        <f>INDEX('[5]2020-QFM'!$C:$C,MATCH(C590,'[5]2020-QFM'!$E:$E,0))</f>
        <v>SPPMMS4182</v>
      </c>
      <c r="H590" s="159" t="str">
        <f>INDEX('[5]2020-QFM'!$F:$F,MATCH(C590,'[5]2020-QFM'!$E:$E,0 ))</f>
        <v>SYNTHETIC HOSE 12/10 blue pvc</v>
      </c>
      <c r="I590" s="160" t="s">
        <v>4090</v>
      </c>
      <c r="K590" s="159" t="s">
        <v>3783</v>
      </c>
      <c r="L590" s="159" t="s">
        <v>3618</v>
      </c>
      <c r="M590" s="159" t="str">
        <f>INDEX('[5]2020-QFM'!$B:$B,MATCH(C590,'[5]2020-QFM'!$E:$E,0))</f>
        <v>BUHLER</v>
      </c>
    </row>
    <row r="591" spans="1:13" ht="15.75" customHeight="1" x14ac:dyDescent="0.2">
      <c r="B591" s="161">
        <v>44001</v>
      </c>
      <c r="C591" s="162" t="s">
        <v>3619</v>
      </c>
      <c r="D591" s="191" t="s">
        <v>5091</v>
      </c>
      <c r="E591" s="226" t="s">
        <v>3587</v>
      </c>
      <c r="F591" s="158" t="e">
        <f>INDEX('[5]2020-QFM'!$D:$D,MATCH(C591,'[5]2020-QFM'!$D:$D,0 ))</f>
        <v>#N/A</v>
      </c>
      <c r="G591" s="191" t="s">
        <v>3620</v>
      </c>
      <c r="H591" s="159" t="s">
        <v>3621</v>
      </c>
      <c r="I591" s="160">
        <v>2</v>
      </c>
      <c r="J591" s="159" t="s">
        <v>3582</v>
      </c>
      <c r="K591" s="159" t="s">
        <v>3582</v>
      </c>
      <c r="L591" s="159" t="s">
        <v>4751</v>
      </c>
      <c r="M591" s="159" t="s">
        <v>3858</v>
      </c>
    </row>
    <row r="592" spans="1:13" ht="15.75" customHeight="1" x14ac:dyDescent="0.2">
      <c r="B592" s="161">
        <v>44001</v>
      </c>
      <c r="C592" s="162">
        <v>2127</v>
      </c>
      <c r="D592" s="191" t="s">
        <v>5091</v>
      </c>
      <c r="E592" s="226" t="s">
        <v>3587</v>
      </c>
      <c r="F592" s="158" t="e">
        <f>INDEX('[5]2020-QFM'!$D:$D,MATCH(C592,'[5]2020-QFM'!$D:$D,0 ))</f>
        <v>#N/A</v>
      </c>
      <c r="G592" s="191" t="str">
        <f>INDEX('[5]2020-QFM'!$C:$C,MATCH(C592,'[5]2020-QFM'!$E:$E,0))</f>
        <v>SPPMMS0661</v>
      </c>
      <c r="H592" s="159" t="str">
        <f>INDEX('[5]2020-QFM'!$F:$F,MATCH(C592,'[5]2020-QFM'!$E:$E,0 ))</f>
        <v>Chaining Block Assembly</v>
      </c>
      <c r="I592" s="160">
        <v>1</v>
      </c>
      <c r="J592" s="159" t="s">
        <v>3582</v>
      </c>
      <c r="K592" s="159" t="s">
        <v>3582</v>
      </c>
      <c r="L592" s="159" t="s">
        <v>3583</v>
      </c>
      <c r="M592" s="159" t="str">
        <f>INDEX('[5]2020-QFM'!$B:$B,MATCH(C592,'[5]2020-QFM'!$E:$E,0))</f>
        <v>UNION SPECIAL</v>
      </c>
    </row>
    <row r="593" spans="1:13" s="242" customFormat="1" ht="15.75" customHeight="1" x14ac:dyDescent="0.2">
      <c r="A593" s="239"/>
      <c r="B593" s="240">
        <v>44002</v>
      </c>
      <c r="C593" s="288"/>
      <c r="D593" s="243" t="s">
        <v>5100</v>
      </c>
      <c r="E593" s="226">
        <v>44007</v>
      </c>
      <c r="F593" s="289"/>
      <c r="G593" s="243" t="s">
        <v>5053</v>
      </c>
      <c r="H593" s="242" t="s">
        <v>5054</v>
      </c>
      <c r="I593" s="239">
        <v>2</v>
      </c>
      <c r="J593" s="242" t="s">
        <v>5101</v>
      </c>
      <c r="K593" s="242" t="s">
        <v>3626</v>
      </c>
      <c r="L593" s="242" t="s">
        <v>3641</v>
      </c>
      <c r="M593" s="242" t="s">
        <v>3858</v>
      </c>
    </row>
    <row r="594" spans="1:13" s="242" customFormat="1" ht="15.75" customHeight="1" x14ac:dyDescent="0.2">
      <c r="A594" s="239"/>
      <c r="B594" s="240">
        <v>44002</v>
      </c>
      <c r="C594" s="288"/>
      <c r="D594" s="243" t="s">
        <v>5100</v>
      </c>
      <c r="E594" s="226">
        <v>44007</v>
      </c>
      <c r="F594" s="289" t="s">
        <v>5102</v>
      </c>
      <c r="G594" s="243" t="s">
        <v>4558</v>
      </c>
      <c r="H594" s="242" t="s">
        <v>5103</v>
      </c>
      <c r="I594" s="239">
        <v>1</v>
      </c>
      <c r="J594" s="242" t="s">
        <v>5101</v>
      </c>
      <c r="K594" s="242" t="s">
        <v>3626</v>
      </c>
      <c r="L594" s="242" t="s">
        <v>3641</v>
      </c>
      <c r="M594" s="242" t="s">
        <v>3858</v>
      </c>
    </row>
    <row r="595" spans="1:13" s="242" customFormat="1" ht="15.75" customHeight="1" x14ac:dyDescent="0.2">
      <c r="A595" s="239"/>
      <c r="B595" s="240">
        <v>44002</v>
      </c>
      <c r="C595" s="288"/>
      <c r="D595" s="243" t="s">
        <v>5100</v>
      </c>
      <c r="E595" s="226">
        <v>44007</v>
      </c>
      <c r="F595" s="289" t="s">
        <v>5056</v>
      </c>
      <c r="G595" s="243" t="s">
        <v>4558</v>
      </c>
      <c r="H595" s="242" t="s">
        <v>5057</v>
      </c>
      <c r="I595" s="239">
        <v>1</v>
      </c>
      <c r="J595" s="242" t="s">
        <v>5101</v>
      </c>
      <c r="K595" s="242" t="s">
        <v>3626</v>
      </c>
      <c r="L595" s="242" t="s">
        <v>3641</v>
      </c>
      <c r="M595" s="242" t="s">
        <v>3858</v>
      </c>
    </row>
    <row r="596" spans="1:13" ht="15.75" customHeight="1" x14ac:dyDescent="0.2">
      <c r="B596" s="161">
        <v>44004</v>
      </c>
      <c r="C596" s="162" t="s">
        <v>5023</v>
      </c>
      <c r="D596" s="191" t="s">
        <v>5104</v>
      </c>
      <c r="E596" s="226">
        <v>44007</v>
      </c>
      <c r="F596" s="158"/>
      <c r="G596" s="191" t="str">
        <f>INDEX('[5]2020-QFM'!$C:$C,MATCH(C596,'[5]2020-QFM'!$E:$E,0))</f>
        <v>CNPMCL0004</v>
      </c>
      <c r="H596" s="159" t="str">
        <f>INDEX('[5]2020-QFM'!$F:$F,MATCH(C596,'[5]2020-QFM'!$E:$E,0 ))</f>
        <v>Roller Scraper Brush 1000MM (MDDM-11511-001)</v>
      </c>
      <c r="I596" s="160">
        <v>1</v>
      </c>
      <c r="L596" s="159" t="s">
        <v>3641</v>
      </c>
      <c r="M596" s="159" t="str">
        <f>INDEX('[5]2020-QFM'!$B:$B,MATCH(C596,'[5]2020-QFM'!$E:$E,0))</f>
        <v>PRODUCTION</v>
      </c>
    </row>
    <row r="597" spans="1:13" ht="15.75" customHeight="1" x14ac:dyDescent="0.2">
      <c r="B597" s="161">
        <v>44005</v>
      </c>
      <c r="C597" s="162"/>
      <c r="D597" s="191" t="s">
        <v>5105</v>
      </c>
      <c r="E597" s="226">
        <v>44014</v>
      </c>
      <c r="F597" s="158">
        <v>1</v>
      </c>
      <c r="G597" s="191" t="s">
        <v>5106</v>
      </c>
      <c r="H597" s="159" t="s">
        <v>5107</v>
      </c>
      <c r="I597" s="160">
        <v>2</v>
      </c>
      <c r="J597" s="159" t="s">
        <v>3669</v>
      </c>
      <c r="K597" s="159" t="s">
        <v>3669</v>
      </c>
      <c r="L597" s="159" t="s">
        <v>3592</v>
      </c>
      <c r="M597" s="159" t="s">
        <v>3669</v>
      </c>
    </row>
    <row r="598" spans="1:13" ht="15.75" customHeight="1" x14ac:dyDescent="0.2">
      <c r="B598" s="161">
        <v>44005</v>
      </c>
      <c r="C598" s="162" t="s">
        <v>5108</v>
      </c>
      <c r="D598" s="191" t="s">
        <v>5105</v>
      </c>
      <c r="E598" s="226">
        <v>44014</v>
      </c>
      <c r="F598" s="158"/>
      <c r="G598" s="191" t="s">
        <v>5109</v>
      </c>
      <c r="H598" s="159" t="s">
        <v>5110</v>
      </c>
      <c r="I598" s="160">
        <v>1</v>
      </c>
      <c r="J598" s="159" t="s">
        <v>3669</v>
      </c>
      <c r="K598" s="159" t="s">
        <v>3669</v>
      </c>
      <c r="L598" s="159" t="s">
        <v>5111</v>
      </c>
      <c r="M598" s="159" t="s">
        <v>3669</v>
      </c>
    </row>
    <row r="599" spans="1:13" ht="15.75" customHeight="1" x14ac:dyDescent="0.2">
      <c r="B599" s="161">
        <v>44005</v>
      </c>
      <c r="C599" s="162" t="s">
        <v>5023</v>
      </c>
      <c r="D599" s="191" t="s">
        <v>5104</v>
      </c>
      <c r="E599" s="226" t="s">
        <v>3587</v>
      </c>
      <c r="F599" s="158"/>
      <c r="G599" s="191" t="str">
        <f>INDEX('[5]2020-QFM'!$C:$C,MATCH(C599,'[5]2020-QFM'!$E:$E,0))</f>
        <v>CNPMCL0004</v>
      </c>
      <c r="H599" s="159" t="str">
        <f>INDEX('[5]2020-QFM'!$F:$F,MATCH(C599,'[5]2020-QFM'!$E:$E,0 ))</f>
        <v>Roller Scraper Brush 1000MM (MDDM-11511-001)</v>
      </c>
      <c r="I599" s="160">
        <v>1</v>
      </c>
      <c r="L599" s="159" t="s">
        <v>3592</v>
      </c>
      <c r="M599" s="159" t="str">
        <f>INDEX('[5]2020-QFM'!$B:$B,MATCH(C599,'[5]2020-QFM'!$E:$E,0))</f>
        <v>PRODUCTION</v>
      </c>
    </row>
    <row r="600" spans="1:13" ht="15.75" customHeight="1" x14ac:dyDescent="0.2">
      <c r="B600" s="161">
        <v>44005</v>
      </c>
      <c r="C600" s="162" t="s">
        <v>5112</v>
      </c>
      <c r="D600" s="191" t="s">
        <v>5113</v>
      </c>
      <c r="E600" s="226" t="s">
        <v>3587</v>
      </c>
      <c r="F600" s="158"/>
      <c r="G600" s="191" t="str">
        <f>INDEX('[5]2020-QFM'!$C:$C,MATCH(C600,'[5]2020-QFM'!$E:$E,0))</f>
        <v>SPPMMS5020</v>
      </c>
      <c r="H600" s="159" t="str">
        <f>INDEX('[5]2020-QFM'!$F:$F,MATCH(C600,'[5]2020-QFM'!$E:$E,0 ))</f>
        <v xml:space="preserve">BRUSH RAIL 1000 </v>
      </c>
      <c r="I600" s="160">
        <v>1</v>
      </c>
      <c r="J600" s="159" t="s">
        <v>5114</v>
      </c>
      <c r="K600" s="159" t="s">
        <v>3626</v>
      </c>
      <c r="L600" s="159" t="s">
        <v>3592</v>
      </c>
      <c r="M600" s="159" t="str">
        <f>INDEX('[5]2020-QFM'!$B:$B,MATCH(C600,'[5]2020-QFM'!$E:$E,0))</f>
        <v>PRODUCTION</v>
      </c>
    </row>
    <row r="601" spans="1:13" s="242" customFormat="1" ht="15.75" customHeight="1" x14ac:dyDescent="0.2">
      <c r="A601" s="239"/>
      <c r="B601" s="240">
        <v>44005</v>
      </c>
      <c r="C601" s="288"/>
      <c r="D601" s="243"/>
      <c r="E601" s="289"/>
      <c r="F601" s="289" t="s">
        <v>4087</v>
      </c>
      <c r="G601" s="243" t="s">
        <v>4038</v>
      </c>
      <c r="H601" s="242" t="s">
        <v>4412</v>
      </c>
      <c r="I601" s="239" t="s">
        <v>4126</v>
      </c>
      <c r="L601" s="242" t="s">
        <v>3684</v>
      </c>
      <c r="M601" s="242" t="s">
        <v>3858</v>
      </c>
    </row>
    <row r="602" spans="1:13" ht="15.75" customHeight="1" x14ac:dyDescent="0.2">
      <c r="B602" s="161">
        <v>44007</v>
      </c>
      <c r="C602" s="162" t="s">
        <v>3698</v>
      </c>
      <c r="D602" s="191" t="s">
        <v>5115</v>
      </c>
      <c r="E602" s="226">
        <v>44012</v>
      </c>
      <c r="F602" s="158"/>
      <c r="G602" s="191" t="str">
        <f>INDEX('[5]2020-QFM'!$C:$C,MATCH(C602,'[5]2020-QFM'!$E:$E,0))</f>
        <v>SPPMMS0762</v>
      </c>
      <c r="H602" s="159" t="str">
        <f>INDEX('[5]2020-QFM'!$F:$F,MATCH(C602,'[5]2020-QFM'!$E:$E,0 ))</f>
        <v>Oil Filter</v>
      </c>
      <c r="I602" s="160">
        <v>2</v>
      </c>
      <c r="J602" s="159" t="s">
        <v>5116</v>
      </c>
      <c r="K602" s="159" t="s">
        <v>3582</v>
      </c>
      <c r="L602" s="159" t="s">
        <v>3618</v>
      </c>
      <c r="M602" s="159" t="str">
        <f>INDEX('[5]2020-QFM'!$B:$B,MATCH(C602,'[5]2020-QFM'!$E:$E,0))</f>
        <v>UNION SPECIAL</v>
      </c>
    </row>
    <row r="603" spans="1:13" ht="15.75" customHeight="1" x14ac:dyDescent="0.2">
      <c r="B603" s="161">
        <v>44007</v>
      </c>
      <c r="C603" s="162" t="s">
        <v>3627</v>
      </c>
      <c r="D603" s="191" t="s">
        <v>5115</v>
      </c>
      <c r="E603" s="226">
        <v>44012</v>
      </c>
      <c r="F603" s="158" t="s">
        <v>4944</v>
      </c>
      <c r="G603" s="191" t="str">
        <f>INDEX('[5]2020-QFM'!$C:$C,MATCH(C603,'[5]2020-QFM'!$E:$E,0))</f>
        <v>SPPMMS4768</v>
      </c>
      <c r="H603" s="159" t="str">
        <f>INDEX('[5]2020-QFM'!$F:$F,MATCH(C603,'[5]2020-QFM'!$E:$E,0 ))</f>
        <v xml:space="preserve">SCREW </v>
      </c>
      <c r="I603" s="160">
        <v>2</v>
      </c>
      <c r="J603" s="159" t="s">
        <v>5116</v>
      </c>
      <c r="K603" s="159" t="s">
        <v>3582</v>
      </c>
      <c r="L603" s="159" t="s">
        <v>3618</v>
      </c>
      <c r="M603" s="159" t="str">
        <f>INDEX('[5]2020-QFM'!$B:$B,MATCH(C603,'[5]2020-QFM'!$E:$E,0))</f>
        <v>UNION SPECIAL</v>
      </c>
    </row>
    <row r="604" spans="1:13" ht="15.75" customHeight="1" x14ac:dyDescent="0.25">
      <c r="B604" s="161">
        <v>44007</v>
      </c>
      <c r="C604" s="162" t="s">
        <v>3727</v>
      </c>
      <c r="D604" s="191" t="s">
        <v>5115</v>
      </c>
      <c r="E604" s="226">
        <v>44012</v>
      </c>
      <c r="F604" s="56" t="s">
        <v>3727</v>
      </c>
      <c r="G604" s="191" t="str">
        <f>INDEX('[5]2020-QFM'!$C:$C,MATCH(C604,'[5]2020-QFM'!$E:$E,0))</f>
        <v>SPPMMS5313</v>
      </c>
      <c r="H604" s="159" t="str">
        <f>INDEX('[5]2020-QFM'!$F:$F,MATCH(C604,'[5]2020-QFM'!$E:$E,0 ))</f>
        <v xml:space="preserve">KNIFE ASSEMBLY </v>
      </c>
      <c r="I604" s="160">
        <v>1</v>
      </c>
      <c r="J604" s="159" t="s">
        <v>5116</v>
      </c>
      <c r="K604" s="159" t="s">
        <v>3582</v>
      </c>
      <c r="L604" s="159" t="s">
        <v>3618</v>
      </c>
      <c r="M604" s="159" t="str">
        <f>INDEX('[5]2020-QFM'!$B:$B,MATCH(C604,'[5]2020-QFM'!$E:$E,0))</f>
        <v>UNION SPECIAL</v>
      </c>
    </row>
    <row r="605" spans="1:13" ht="15.75" customHeight="1" x14ac:dyDescent="0.2">
      <c r="B605" s="161">
        <v>44007</v>
      </c>
      <c r="C605" s="162" t="s">
        <v>3622</v>
      </c>
      <c r="D605" s="191" t="s">
        <v>5115</v>
      </c>
      <c r="E605" s="226">
        <v>44012</v>
      </c>
      <c r="F605" s="162" t="s">
        <v>3622</v>
      </c>
      <c r="G605" s="191" t="s">
        <v>5117</v>
      </c>
      <c r="H605" s="159" t="s">
        <v>3624</v>
      </c>
      <c r="I605" s="160">
        <v>1</v>
      </c>
      <c r="J605" s="159" t="s">
        <v>5116</v>
      </c>
      <c r="K605" s="159" t="s">
        <v>3582</v>
      </c>
      <c r="L605" s="159" t="s">
        <v>3618</v>
      </c>
      <c r="M605" s="159" t="s">
        <v>3584</v>
      </c>
    </row>
    <row r="606" spans="1:13" ht="15.75" customHeight="1" x14ac:dyDescent="0.2">
      <c r="B606" s="161">
        <v>44007</v>
      </c>
      <c r="C606" s="162" t="s">
        <v>3702</v>
      </c>
      <c r="D606" s="191" t="s">
        <v>5118</v>
      </c>
      <c r="E606" s="226">
        <v>44012</v>
      </c>
      <c r="F606" s="158"/>
      <c r="G606" s="191" t="str">
        <f>INDEX('[5]2020-QFM'!$C:$C,MATCH(C606,'[5]2020-QFM'!$E:$E,0))</f>
        <v>SPPMMS0515</v>
      </c>
      <c r="H606" s="159" t="str">
        <f>INDEX('[5]2020-QFM'!$F:$F,MATCH(C606,'[5]2020-QFM'!$E:$E,0 ))</f>
        <v>Oil Filter</v>
      </c>
      <c r="I606" s="160">
        <v>1</v>
      </c>
      <c r="J606" s="159" t="s">
        <v>5116</v>
      </c>
      <c r="K606" s="159" t="s">
        <v>3582</v>
      </c>
      <c r="L606" s="159" t="s">
        <v>3618</v>
      </c>
      <c r="M606" s="159" t="str">
        <f>INDEX('[5]2020-QFM'!$B:$B,MATCH(C606,'[5]2020-QFM'!$E:$E,0))</f>
        <v>UNION SPECIAL</v>
      </c>
    </row>
    <row r="607" spans="1:13" ht="15.75" customHeight="1" x14ac:dyDescent="0.2">
      <c r="B607" s="161">
        <v>44007</v>
      </c>
      <c r="C607" s="162" t="s">
        <v>3693</v>
      </c>
      <c r="D607" s="191" t="s">
        <v>5118</v>
      </c>
      <c r="E607" s="226">
        <v>44012</v>
      </c>
      <c r="F607" s="158"/>
      <c r="G607" s="191" t="str">
        <f>INDEX('[5]2020-QFM'!$C:$C,MATCH(C607,'[5]2020-QFM'!$E:$E,0))</f>
        <v>SPPMMS0638</v>
      </c>
      <c r="H607" s="159" t="str">
        <f>INDEX('[5]2020-QFM'!$F:$F,MATCH(C607,'[5]2020-QFM'!$E:$E,0 ))</f>
        <v>Bellow Assembly</v>
      </c>
      <c r="I607" s="160">
        <v>1</v>
      </c>
      <c r="J607" s="159" t="s">
        <v>5116</v>
      </c>
      <c r="K607" s="159" t="s">
        <v>3582</v>
      </c>
      <c r="L607" s="159" t="s">
        <v>3618</v>
      </c>
      <c r="M607" s="159" t="str">
        <f>INDEX('[5]2020-QFM'!$B:$B,MATCH(C607,'[5]2020-QFM'!$E:$E,0))</f>
        <v>UNION SPECIAL</v>
      </c>
    </row>
    <row r="608" spans="1:13" ht="15.75" customHeight="1" x14ac:dyDescent="0.2">
      <c r="B608" s="161">
        <v>44007</v>
      </c>
      <c r="C608" s="162" t="s">
        <v>3877</v>
      </c>
      <c r="D608" s="191"/>
      <c r="E608" s="158"/>
      <c r="F608" s="158"/>
      <c r="G608" s="191" t="str">
        <f>INDEX('[5]2020-QFM'!$C:$C,MATCH(C608,'[5]2020-QFM'!$E:$E,0))</f>
        <v>SPPMMS7700</v>
      </c>
      <c r="H608" s="159" t="str">
        <f>INDEX('[5]2020-QFM'!$F:$F,MATCH(C608,'[5]2020-QFM'!$E:$E,0 ))</f>
        <v>Grip Ring D-200</v>
      </c>
      <c r="I608" s="160">
        <v>2</v>
      </c>
      <c r="J608" s="159" t="s">
        <v>5119</v>
      </c>
      <c r="K608" s="159" t="s">
        <v>3791</v>
      </c>
      <c r="L608" s="159" t="s">
        <v>3792</v>
      </c>
      <c r="M608" s="159" t="str">
        <f>INDEX('[5]2020-QFM'!$B:$B,MATCH(C608,'[5]2020-QFM'!$E:$E,0))</f>
        <v>BUHLER</v>
      </c>
    </row>
    <row r="609" spans="1:13" ht="15.75" customHeight="1" x14ac:dyDescent="0.2">
      <c r="B609" s="161">
        <v>44007</v>
      </c>
      <c r="C609" s="162" t="s">
        <v>3963</v>
      </c>
      <c r="D609" s="191"/>
      <c r="E609" s="158"/>
      <c r="F609" s="158"/>
      <c r="G609" s="191" t="str">
        <f>INDEX('[5]2020-QFM'!$C:$C,MATCH(C609,'[5]2020-QFM'!$E:$E,0))</f>
        <v>SPPMMS3758</v>
      </c>
      <c r="H609" s="159" t="str">
        <f>INDEX('[5]2020-QFM'!$F:$F,MATCH(C609,'[5]2020-QFM'!$E:$E,0 ))</f>
        <v>DIAPHRAGM (Rep PVD-10000-001)</v>
      </c>
      <c r="I609" s="160">
        <v>1</v>
      </c>
      <c r="J609" s="159" t="s">
        <v>5120</v>
      </c>
      <c r="K609" s="159" t="s">
        <v>3591</v>
      </c>
      <c r="L609" s="159" t="s">
        <v>3789</v>
      </c>
      <c r="M609" s="159" t="str">
        <f>INDEX('[5]2020-QFM'!$B:$B,MATCH(C609,'[5]2020-QFM'!$E:$E,0))</f>
        <v>BUHLER</v>
      </c>
    </row>
    <row r="610" spans="1:13" ht="15.75" customHeight="1" x14ac:dyDescent="0.2">
      <c r="B610" s="161">
        <v>44008</v>
      </c>
      <c r="C610" s="162" t="s">
        <v>5121</v>
      </c>
      <c r="D610" s="191" t="s">
        <v>5122</v>
      </c>
      <c r="E610" s="226">
        <v>44014</v>
      </c>
      <c r="F610" s="158"/>
      <c r="G610" s="191" t="str">
        <f>INDEX('[5]2020-QFM'!$C:$C,MATCH(C610,'[5]2020-QFM'!$E:$E,0))</f>
        <v>SPPMMS3745</v>
      </c>
      <c r="H610" s="159" t="str">
        <f>INDEX('[5]2020-QFM'!$F:$F,MATCH(C610,'[5]2020-QFM'!$E:$E,0 ))</f>
        <v>FELT RING 50X67X6</v>
      </c>
      <c r="I610" s="160">
        <v>1</v>
      </c>
      <c r="J610" s="159" t="s">
        <v>5123</v>
      </c>
      <c r="K610" s="159" t="s">
        <v>3791</v>
      </c>
      <c r="L610" s="159" t="s">
        <v>3592</v>
      </c>
      <c r="M610" s="159" t="str">
        <f>INDEX('[5]2020-QFM'!$B:$B,MATCH(C610,'[5]2020-QFM'!$E:$E,0))</f>
        <v>BUHLER</v>
      </c>
    </row>
    <row r="611" spans="1:13" ht="15.75" customHeight="1" x14ac:dyDescent="0.2">
      <c r="B611" s="161">
        <v>44008</v>
      </c>
      <c r="C611" s="162" t="s">
        <v>3798</v>
      </c>
      <c r="D611" s="191" t="s">
        <v>5122</v>
      </c>
      <c r="E611" s="226">
        <v>44014</v>
      </c>
      <c r="F611" s="158"/>
      <c r="G611" s="191" t="str">
        <f>INDEX('[5]2020-QFM'!$C:$C,MATCH(C611,'[5]2020-QFM'!$E:$E,0))</f>
        <v>SPPMMS3865</v>
      </c>
      <c r="H611" s="159" t="str">
        <f>INDEX('[5]2020-QFM'!$F:$F,MATCH(C611,'[5]2020-QFM'!$E:$E,0 ))</f>
        <v>SHAFT SEAL DIA 25/40X8</v>
      </c>
      <c r="I611" s="160">
        <v>1</v>
      </c>
      <c r="J611" s="159" t="s">
        <v>5123</v>
      </c>
      <c r="K611" s="159" t="s">
        <v>3791</v>
      </c>
      <c r="L611" s="159" t="s">
        <v>3789</v>
      </c>
      <c r="M611" s="159" t="str">
        <f>INDEX('[5]2020-QFM'!$B:$B,MATCH(C611,'[5]2020-QFM'!$E:$E,0))</f>
        <v>BUHLER</v>
      </c>
    </row>
    <row r="612" spans="1:13" s="242" customFormat="1" ht="15.75" customHeight="1" x14ac:dyDescent="0.2">
      <c r="A612" s="239"/>
      <c r="B612" s="240">
        <v>44008</v>
      </c>
      <c r="C612" s="288"/>
      <c r="D612" s="191" t="s">
        <v>5122</v>
      </c>
      <c r="E612" s="226">
        <v>44014</v>
      </c>
      <c r="F612" s="289" t="s">
        <v>4034</v>
      </c>
      <c r="G612" s="243" t="s">
        <v>4035</v>
      </c>
      <c r="H612" s="242" t="s">
        <v>4036</v>
      </c>
      <c r="I612" s="239">
        <v>1</v>
      </c>
      <c r="J612" s="159" t="s">
        <v>5123</v>
      </c>
      <c r="K612" s="159" t="s">
        <v>3791</v>
      </c>
      <c r="L612" s="242" t="s">
        <v>3592</v>
      </c>
      <c r="M612" s="242" t="s">
        <v>3858</v>
      </c>
    </row>
    <row r="613" spans="1:13" ht="15.75" customHeight="1" x14ac:dyDescent="0.2">
      <c r="B613" s="161">
        <v>44009</v>
      </c>
      <c r="C613" s="162" t="s">
        <v>4601</v>
      </c>
      <c r="D613" s="191" t="s">
        <v>5124</v>
      </c>
      <c r="E613" s="226" t="s">
        <v>4388</v>
      </c>
      <c r="F613" s="158"/>
      <c r="G613" s="191" t="str">
        <f>INDEX('[5]2020-QFM'!$C:$C,MATCH(C613,'[5]2020-QFM'!$E:$E,0))</f>
        <v>SPPMMS4131</v>
      </c>
      <c r="H613" s="159" t="str">
        <f>INDEX('[5]2020-QFM'!$F:$F,MATCH(C613,'[5]2020-QFM'!$E:$E,0 ))</f>
        <v>SPARE PARTS KIT DIP-80</v>
      </c>
      <c r="I613" s="160">
        <v>1</v>
      </c>
      <c r="J613" s="159" t="s">
        <v>5125</v>
      </c>
      <c r="K613" s="159" t="s">
        <v>3783</v>
      </c>
      <c r="L613" s="159" t="s">
        <v>3684</v>
      </c>
      <c r="M613" s="159" t="str">
        <f>INDEX('[5]2020-QFM'!$B:$B,MATCH(C613,'[5]2020-QFM'!$E:$E,0))</f>
        <v>BUHLER</v>
      </c>
    </row>
    <row r="614" spans="1:13" ht="15.75" customHeight="1" x14ac:dyDescent="0.2">
      <c r="B614" s="161">
        <v>44009</v>
      </c>
      <c r="C614" s="162" t="s">
        <v>3622</v>
      </c>
      <c r="D614" s="191" t="s">
        <v>5126</v>
      </c>
      <c r="E614" s="226">
        <v>44012</v>
      </c>
      <c r="F614" s="162" t="s">
        <v>3622</v>
      </c>
      <c r="G614" s="191" t="s">
        <v>5117</v>
      </c>
      <c r="H614" s="159" t="s">
        <v>3624</v>
      </c>
      <c r="I614" s="160">
        <v>1</v>
      </c>
      <c r="J614" s="159" t="s">
        <v>5127</v>
      </c>
      <c r="K614" s="159" t="s">
        <v>3582</v>
      </c>
      <c r="L614" s="159" t="s">
        <v>3583</v>
      </c>
      <c r="M614" s="159" t="s">
        <v>3584</v>
      </c>
    </row>
    <row r="615" spans="1:13" ht="15.75" customHeight="1" x14ac:dyDescent="0.2">
      <c r="B615" s="161">
        <v>44009</v>
      </c>
      <c r="C615" s="162" t="s">
        <v>5128</v>
      </c>
      <c r="D615" s="191" t="s">
        <v>5126</v>
      </c>
      <c r="E615" s="226">
        <v>44012</v>
      </c>
      <c r="F615" s="162" t="s">
        <v>5128</v>
      </c>
      <c r="G615" s="191" t="s">
        <v>5129</v>
      </c>
      <c r="H615" s="159" t="s">
        <v>5130</v>
      </c>
      <c r="I615" s="160">
        <v>1</v>
      </c>
      <c r="J615" s="159" t="s">
        <v>5127</v>
      </c>
      <c r="K615" s="159" t="s">
        <v>3582</v>
      </c>
      <c r="L615" s="159" t="s">
        <v>3583</v>
      </c>
      <c r="M615" s="159" t="s">
        <v>3584</v>
      </c>
    </row>
    <row r="616" spans="1:13" ht="15.75" customHeight="1" x14ac:dyDescent="0.2">
      <c r="B616" s="161">
        <v>44009</v>
      </c>
      <c r="C616" s="162" t="s">
        <v>3627</v>
      </c>
      <c r="D616" s="191" t="s">
        <v>5126</v>
      </c>
      <c r="E616" s="226">
        <v>44012</v>
      </c>
      <c r="F616" s="158" t="s">
        <v>4944</v>
      </c>
      <c r="G616" s="191" t="str">
        <f>INDEX('[5]2020-QFM'!$C:$C,MATCH(C616,'[5]2020-QFM'!$E:$E,0))</f>
        <v>SPPMMS4768</v>
      </c>
      <c r="H616" s="159" t="str">
        <f>INDEX('[5]2020-QFM'!$F:$F,MATCH(C616,'[5]2020-QFM'!$E:$E,0 ))</f>
        <v xml:space="preserve">SCREW </v>
      </c>
      <c r="I616" s="160">
        <v>2</v>
      </c>
      <c r="J616" s="159" t="s">
        <v>5127</v>
      </c>
      <c r="K616" s="159" t="s">
        <v>3582</v>
      </c>
      <c r="L616" s="159" t="s">
        <v>3583</v>
      </c>
      <c r="M616" s="159" t="str">
        <f>INDEX('[5]2020-QFM'!$B:$B,MATCH(C616,'[5]2020-QFM'!$E:$E,0))</f>
        <v>UNION SPECIAL</v>
      </c>
    </row>
    <row r="617" spans="1:13" s="242" customFormat="1" ht="15.75" customHeight="1" x14ac:dyDescent="0.2">
      <c r="A617" s="239"/>
      <c r="B617" s="240">
        <v>44009</v>
      </c>
      <c r="C617" s="288"/>
      <c r="D617" s="243"/>
      <c r="E617" s="289"/>
      <c r="F617" s="289" t="s">
        <v>5131</v>
      </c>
      <c r="G617" s="243"/>
      <c r="H617" s="242" t="s">
        <v>5132</v>
      </c>
      <c r="I617" s="239">
        <v>2</v>
      </c>
      <c r="J617" s="242" t="s">
        <v>5133</v>
      </c>
      <c r="K617" s="242" t="s">
        <v>3626</v>
      </c>
      <c r="L617" s="242" t="s">
        <v>3641</v>
      </c>
      <c r="M617" s="242" t="s">
        <v>3858</v>
      </c>
    </row>
    <row r="618" spans="1:13" s="242" customFormat="1" ht="15.75" customHeight="1" x14ac:dyDescent="0.2">
      <c r="A618" s="239"/>
      <c r="B618" s="240">
        <v>44009</v>
      </c>
      <c r="C618" s="288"/>
      <c r="D618" s="243"/>
      <c r="E618" s="289"/>
      <c r="F618" s="289" t="s">
        <v>5134</v>
      </c>
      <c r="G618" s="243" t="e">
        <f>INDEX('[5]2020-QFM'!$C:$C,MATCH(C618,'[5]2020-QFM'!$E:$E,0))</f>
        <v>#N/A</v>
      </c>
      <c r="H618" s="242" t="s">
        <v>5135</v>
      </c>
      <c r="I618" s="239">
        <v>4</v>
      </c>
      <c r="J618" s="242" t="s">
        <v>4184</v>
      </c>
      <c r="K618" s="242" t="s">
        <v>3791</v>
      </c>
      <c r="L618" s="242" t="s">
        <v>3641</v>
      </c>
      <c r="M618" s="242" t="s">
        <v>3858</v>
      </c>
    </row>
    <row r="619" spans="1:13" ht="15.75" customHeight="1" x14ac:dyDescent="0.2">
      <c r="B619" s="161">
        <v>44010</v>
      </c>
      <c r="C619" s="162" t="s">
        <v>5136</v>
      </c>
      <c r="D619" s="191"/>
      <c r="E619" s="158"/>
      <c r="F619" s="158" t="e">
        <f>INDEX('[5]2020-QFM'!$D:$D,MATCH(C619,'[5]2020-QFM'!$D:$D,0 ))</f>
        <v>#N/A</v>
      </c>
      <c r="G619" s="191" t="str">
        <f>INDEX('[5]2020-QFM'!$C:$C,MATCH(C619,'[5]2020-QFM'!$E:$E,0))</f>
        <v>SPPMMS3573</v>
      </c>
      <c r="H619" s="159" t="str">
        <f>INDEX('[5]2020-QFM'!$F:$F,MATCH(C619,'[5]2020-QFM'!$E:$E,0 ))</f>
        <v>STAR GRIP DIA 60</v>
      </c>
      <c r="I619" s="160">
        <v>1</v>
      </c>
      <c r="L619" s="159" t="s">
        <v>3592</v>
      </c>
      <c r="M619" s="159" t="str">
        <f>INDEX('[5]2020-QFM'!$B:$B,MATCH(C619,'[5]2020-QFM'!$E:$E,0))</f>
        <v>BUHLER</v>
      </c>
    </row>
    <row r="620" spans="1:13" ht="15.75" customHeight="1" x14ac:dyDescent="0.2">
      <c r="B620" s="161">
        <v>44011</v>
      </c>
      <c r="C620" s="162" t="s">
        <v>5137</v>
      </c>
      <c r="D620" s="191" t="s">
        <v>5138</v>
      </c>
      <c r="E620" s="226">
        <v>44014</v>
      </c>
      <c r="F620" s="158" t="e">
        <f>INDEX('[5]2020-QFM'!$D:$D,MATCH(C620,'[5]2020-QFM'!$D:$D,0 ))</f>
        <v>#N/A</v>
      </c>
      <c r="G620" s="191" t="s">
        <v>5139</v>
      </c>
      <c r="H620" s="159" t="s">
        <v>5140</v>
      </c>
      <c r="I620" s="160">
        <v>200</v>
      </c>
      <c r="J620" s="159" t="s">
        <v>4272</v>
      </c>
      <c r="K620" s="159" t="s">
        <v>3783</v>
      </c>
      <c r="L620" s="159" t="s">
        <v>3684</v>
      </c>
      <c r="M620" s="159" t="s">
        <v>3593</v>
      </c>
    </row>
    <row r="621" spans="1:13" ht="15.75" customHeight="1" x14ac:dyDescent="0.2">
      <c r="B621" s="161">
        <v>44011</v>
      </c>
      <c r="C621" s="162" t="s">
        <v>5141</v>
      </c>
      <c r="D621" s="191" t="s">
        <v>5138</v>
      </c>
      <c r="E621" s="226">
        <v>44014</v>
      </c>
      <c r="F621" s="158" t="e">
        <f>INDEX('[5]2020-QFM'!$D:$D,MATCH(C621,'[5]2020-QFM'!$D:$D,0 ))</f>
        <v>#N/A</v>
      </c>
      <c r="G621" s="191" t="str">
        <f>INDEX('[5]2020-QFM'!$C:$C,MATCH(C621,'[5]2020-QFM'!$E:$E,0))</f>
        <v>SPPMMS4422</v>
      </c>
      <c r="H621" s="159" t="str">
        <f>INDEX('[5]2020-QFM'!$F:$F,MATCH(C621,'[5]2020-QFM'!$E:$E,0 ))</f>
        <v>Longitudial Chain Link 142Z</v>
      </c>
      <c r="I621" s="160">
        <v>100</v>
      </c>
      <c r="J621" s="159" t="s">
        <v>4272</v>
      </c>
      <c r="K621" s="159" t="s">
        <v>3783</v>
      </c>
      <c r="L621" s="159" t="s">
        <v>3684</v>
      </c>
      <c r="M621" s="159" t="str">
        <f>INDEX('[5]2020-QFM'!$B:$B,MATCH(C621,'[5]2020-QFM'!$E:$E,0))</f>
        <v>BUHLER</v>
      </c>
    </row>
    <row r="622" spans="1:13" ht="15.75" customHeight="1" x14ac:dyDescent="0.2">
      <c r="B622" s="161">
        <v>44011</v>
      </c>
      <c r="C622" s="162" t="s">
        <v>5142</v>
      </c>
      <c r="D622" s="191" t="s">
        <v>5138</v>
      </c>
      <c r="E622" s="226">
        <v>44014</v>
      </c>
      <c r="F622" s="158" t="e">
        <f>INDEX('[5]2020-QFM'!$D:$D,MATCH(C622,'[5]2020-QFM'!$D:$D,0 ))</f>
        <v>#N/A</v>
      </c>
      <c r="G622" s="191" t="str">
        <f>INDEX('[5]2020-QFM'!$C:$C,MATCH(C622,'[5]2020-QFM'!$E:$E,0))</f>
        <v>SPPMMS3972</v>
      </c>
      <c r="H622" s="159" t="str">
        <f>INDEX('[5]2020-QFM'!$F:$F,MATCH(C622,'[5]2020-QFM'!$E:$E,0 ))</f>
        <v>Pins 142Z D=25 Pre-Assembled With 1 Disk  -Rep RFKG-85012-810</v>
      </c>
      <c r="I622" s="160">
        <v>160</v>
      </c>
      <c r="J622" s="159" t="s">
        <v>4272</v>
      </c>
      <c r="K622" s="159" t="s">
        <v>3783</v>
      </c>
      <c r="L622" s="159" t="s">
        <v>3684</v>
      </c>
      <c r="M622" s="159" t="str">
        <f>INDEX('[5]2020-QFM'!$B:$B,MATCH(C622,'[5]2020-QFM'!$E:$E,0))</f>
        <v>BUHLER</v>
      </c>
    </row>
    <row r="623" spans="1:13" s="242" customFormat="1" ht="15.75" customHeight="1" x14ac:dyDescent="0.2">
      <c r="A623" s="239"/>
      <c r="B623" s="240">
        <v>44011</v>
      </c>
      <c r="C623" s="288"/>
      <c r="D623" s="243" t="s">
        <v>5143</v>
      </c>
      <c r="E623" s="226">
        <v>44014</v>
      </c>
      <c r="F623" s="289" t="s">
        <v>4093</v>
      </c>
      <c r="G623" s="243" t="s">
        <v>3897</v>
      </c>
      <c r="H623" s="242" t="s">
        <v>4095</v>
      </c>
      <c r="I623" s="239">
        <v>3</v>
      </c>
      <c r="J623" s="242" t="s">
        <v>5144</v>
      </c>
      <c r="K623" s="242" t="s">
        <v>3591</v>
      </c>
      <c r="L623" s="242" t="s">
        <v>3792</v>
      </c>
      <c r="M623" s="242" t="s">
        <v>3858</v>
      </c>
    </row>
    <row r="624" spans="1:13" ht="15.75" customHeight="1" x14ac:dyDescent="0.2">
      <c r="B624" s="161">
        <v>44012</v>
      </c>
      <c r="C624" s="162" t="s">
        <v>4143</v>
      </c>
      <c r="D624" s="191" t="s">
        <v>5145</v>
      </c>
      <c r="E624" s="226">
        <v>44014</v>
      </c>
      <c r="F624" s="158"/>
      <c r="G624" s="191" t="str">
        <f>INDEX('[5]2020-QFM'!$C:$C,MATCH(C624,'[5]2020-QFM'!$E:$E,0))</f>
        <v>SPPMMS3778</v>
      </c>
      <c r="H624" s="159" t="str">
        <f>INDEX('[5]2020-QFM'!$F:$F,MATCH(C624,'[5]2020-QFM'!$E:$E,0 ))</f>
        <v>Rubber sleeve D=406 EPDM</v>
      </c>
      <c r="I624" s="160">
        <v>1</v>
      </c>
      <c r="J624" s="159" t="s">
        <v>4732</v>
      </c>
      <c r="K624" s="159" t="s">
        <v>3626</v>
      </c>
      <c r="L624" s="159" t="s">
        <v>3792</v>
      </c>
      <c r="M624" s="159" t="str">
        <f>INDEX('[5]2020-QFM'!$B:$B,MATCH(C624,'[5]2020-QFM'!$E:$E,0))</f>
        <v>BUHLER</v>
      </c>
    </row>
    <row r="625" spans="1:13" ht="15.75" customHeight="1" x14ac:dyDescent="0.2">
      <c r="B625" s="161">
        <v>44012</v>
      </c>
      <c r="C625" s="162" t="s">
        <v>5146</v>
      </c>
      <c r="D625" s="191" t="s">
        <v>5147</v>
      </c>
      <c r="E625" s="226">
        <v>44014</v>
      </c>
      <c r="F625" s="158"/>
      <c r="G625" s="191" t="str">
        <f>INDEX('[5]2020-QFM'!$C:$C,MATCH(C625,'[5]2020-QFM'!$E:$E,0))</f>
        <v>SPPMMS3777</v>
      </c>
      <c r="H625" s="159" t="str">
        <f>INDEX('[5]2020-QFM'!$F:$F,MATCH(C625,'[5]2020-QFM'!$E:$E,0 ))</f>
        <v>RUBBER SLEEVE DIA 506</v>
      </c>
      <c r="I625" s="160">
        <v>1</v>
      </c>
      <c r="J625" s="159" t="s">
        <v>5148</v>
      </c>
      <c r="K625" s="159" t="s">
        <v>3591</v>
      </c>
      <c r="L625" s="159" t="s">
        <v>3792</v>
      </c>
      <c r="M625" s="159" t="str">
        <f>INDEX('[5]2020-QFM'!$B:$B,MATCH(C625,'[5]2020-QFM'!$E:$E,0))</f>
        <v>BUHLER</v>
      </c>
    </row>
    <row r="626" spans="1:13" ht="15.75" customHeight="1" x14ac:dyDescent="0.2">
      <c r="B626" s="161">
        <v>44012</v>
      </c>
      <c r="C626" s="162" t="s">
        <v>5149</v>
      </c>
      <c r="D626" s="191" t="s">
        <v>5150</v>
      </c>
      <c r="E626" s="226" t="s">
        <v>4388</v>
      </c>
      <c r="F626" s="158"/>
      <c r="G626" s="191" t="str">
        <f>INDEX('[5]2020-QFM'!$C:$C,MATCH(C626,'[5]2020-QFM'!$E:$E,0))</f>
        <v>SPPMMS5364</v>
      </c>
      <c r="H626" s="159" t="str">
        <f>INDEX('[5]2020-QFM'!$F:$F,MATCH(C626,'[5]2020-QFM'!$E:$E,0 ))</f>
        <v xml:space="preserve">3/2 WAY VALVE 24VDC WITH EXHAUST AIR THROTTLE </v>
      </c>
      <c r="I626" s="160">
        <v>1</v>
      </c>
      <c r="J626" s="159" t="s">
        <v>5151</v>
      </c>
      <c r="K626" s="159" t="s">
        <v>3626</v>
      </c>
      <c r="L626" s="159" t="s">
        <v>3592</v>
      </c>
      <c r="M626" s="159" t="str">
        <f>INDEX('[5]2020-QFM'!$B:$B,MATCH(C626,'[5]2020-QFM'!$E:$E,0))</f>
        <v>BUHLER</v>
      </c>
    </row>
    <row r="627" spans="1:13" ht="15.75" customHeight="1" x14ac:dyDescent="0.2">
      <c r="B627" s="161">
        <v>44012</v>
      </c>
      <c r="C627" s="162" t="s">
        <v>3823</v>
      </c>
      <c r="D627" s="191" t="s">
        <v>5152</v>
      </c>
      <c r="E627" s="226" t="s">
        <v>4388</v>
      </c>
      <c r="F627" s="158"/>
      <c r="G627" s="191" t="str">
        <f>INDEX('[5]2020-QFM'!$C:$C,MATCH(C627,'[5]2020-QFM'!$E:$E,0))</f>
        <v>SPPMMS4474</v>
      </c>
      <c r="H627" s="159" t="str">
        <f>INDEX('[5]2020-QFM'!$F:$F,MATCH(C627,'[5]2020-QFM'!$E:$E,0 ))</f>
        <v xml:space="preserve">Bimba Air Cylinder </v>
      </c>
      <c r="I627" s="160">
        <v>1</v>
      </c>
      <c r="J627" s="159" t="s">
        <v>5153</v>
      </c>
      <c r="K627" s="159" t="s">
        <v>3582</v>
      </c>
      <c r="L627" s="159" t="s">
        <v>3618</v>
      </c>
      <c r="M627" s="159" t="str">
        <f>INDEX('[5]2020-QFM'!$B:$B,MATCH(C627,'[5]2020-QFM'!$E:$E,0))</f>
        <v>UNION SPECIAL</v>
      </c>
    </row>
    <row r="628" spans="1:13" s="242" customFormat="1" ht="15.75" customHeight="1" x14ac:dyDescent="0.2">
      <c r="A628" s="239"/>
      <c r="B628" s="240">
        <v>44012</v>
      </c>
      <c r="C628" s="288"/>
      <c r="D628" s="243" t="s">
        <v>5154</v>
      </c>
      <c r="E628" s="290">
        <v>44014</v>
      </c>
      <c r="F628" s="289"/>
      <c r="G628" s="243" t="s">
        <v>4689</v>
      </c>
      <c r="H628" s="242" t="s">
        <v>4690</v>
      </c>
      <c r="I628" s="239">
        <v>2</v>
      </c>
      <c r="J628" s="242" t="s">
        <v>3662</v>
      </c>
      <c r="K628" s="242" t="s">
        <v>3648</v>
      </c>
      <c r="L628" s="242" t="s">
        <v>3684</v>
      </c>
      <c r="M628" s="242" t="s">
        <v>3858</v>
      </c>
    </row>
    <row r="629" spans="1:13" s="242" customFormat="1" ht="15.75" customHeight="1" x14ac:dyDescent="0.2">
      <c r="A629" s="239"/>
      <c r="B629" s="240">
        <v>44012</v>
      </c>
      <c r="C629" s="288"/>
      <c r="D629" s="243" t="s">
        <v>5154</v>
      </c>
      <c r="E629" s="290">
        <v>44014</v>
      </c>
      <c r="F629" s="289" t="s">
        <v>4691</v>
      </c>
      <c r="G629" s="243" t="s">
        <v>4692</v>
      </c>
      <c r="H629" s="242" t="s">
        <v>4693</v>
      </c>
      <c r="I629" s="239">
        <v>2</v>
      </c>
      <c r="J629" s="242" t="s">
        <v>3662</v>
      </c>
      <c r="K629" s="242" t="s">
        <v>3648</v>
      </c>
      <c r="L629" s="242" t="s">
        <v>3684</v>
      </c>
      <c r="M629" s="242" t="s">
        <v>3858</v>
      </c>
    </row>
    <row r="630" spans="1:13" s="242" customFormat="1" ht="15.75" customHeight="1" x14ac:dyDescent="0.2">
      <c r="A630" s="239"/>
      <c r="B630" s="240">
        <v>44012</v>
      </c>
      <c r="C630" s="288"/>
      <c r="D630" s="243" t="s">
        <v>5154</v>
      </c>
      <c r="E630" s="290">
        <v>44014</v>
      </c>
      <c r="F630" s="289" t="s">
        <v>4694</v>
      </c>
      <c r="G630" s="243" t="s">
        <v>4695</v>
      </c>
      <c r="H630" s="242" t="s">
        <v>4696</v>
      </c>
      <c r="I630" s="239">
        <v>1</v>
      </c>
      <c r="J630" s="242" t="s">
        <v>3662</v>
      </c>
      <c r="K630" s="242" t="s">
        <v>3648</v>
      </c>
      <c r="L630" s="242" t="s">
        <v>3684</v>
      </c>
      <c r="M630" s="242" t="s">
        <v>3858</v>
      </c>
    </row>
    <row r="631" spans="1:13" ht="15.75" customHeight="1" x14ac:dyDescent="0.2">
      <c r="B631" s="161">
        <v>44012</v>
      </c>
      <c r="C631" s="162"/>
      <c r="D631" s="191" t="s">
        <v>5155</v>
      </c>
      <c r="E631" s="226">
        <v>44014</v>
      </c>
      <c r="F631" s="158" t="e">
        <f>INDEX('[5]2020-QFM'!$D:$D,MATCH(C631,'[5]2020-QFM'!$D:$D,0 ))</f>
        <v>#N/A</v>
      </c>
      <c r="G631" s="191" t="e">
        <f>INDEX('[5]2020-QFM'!$C:$C,MATCH(C631,'[5]2020-QFM'!$E:$E,0))</f>
        <v>#N/A</v>
      </c>
      <c r="H631" s="159" t="s">
        <v>3842</v>
      </c>
      <c r="K631" s="159" t="s">
        <v>3783</v>
      </c>
      <c r="M631" s="159" t="s">
        <v>3842</v>
      </c>
    </row>
    <row r="632" spans="1:13" ht="15.75" customHeight="1" x14ac:dyDescent="0.2">
      <c r="B632" s="161">
        <v>44012</v>
      </c>
      <c r="C632" s="162"/>
      <c r="D632" s="191" t="s">
        <v>5156</v>
      </c>
      <c r="E632" s="226">
        <v>44014</v>
      </c>
      <c r="F632" s="158" t="e">
        <f>INDEX('[5]2020-QFM'!$D:$D,MATCH(C632,'[5]2020-QFM'!$D:$D,0 ))</f>
        <v>#N/A</v>
      </c>
      <c r="G632" s="191" t="e">
        <f>INDEX('[5]2020-QFM'!$C:$C,MATCH(C632,'[5]2020-QFM'!$E:$E,0))</f>
        <v>#N/A</v>
      </c>
      <c r="H632" s="159" t="s">
        <v>3842</v>
      </c>
      <c r="K632" s="159" t="s">
        <v>3616</v>
      </c>
      <c r="M632" s="159" t="s">
        <v>3842</v>
      </c>
    </row>
    <row r="633" spans="1:13" ht="15.75" customHeight="1" x14ac:dyDescent="0.2">
      <c r="B633" s="161">
        <v>44013</v>
      </c>
      <c r="C633" s="162" t="s">
        <v>3808</v>
      </c>
      <c r="D633" s="191" t="s">
        <v>5157</v>
      </c>
      <c r="E633" s="290" t="s">
        <v>4388</v>
      </c>
      <c r="F633" s="158"/>
      <c r="G633" s="191" t="s">
        <v>3810</v>
      </c>
      <c r="H633" s="159" t="s">
        <v>4624</v>
      </c>
      <c r="I633" s="160">
        <v>2</v>
      </c>
      <c r="J633" s="159" t="s">
        <v>5158</v>
      </c>
      <c r="K633" s="159" t="s">
        <v>3626</v>
      </c>
      <c r="L633" s="159" t="s">
        <v>3641</v>
      </c>
      <c r="M633" s="159" t="s">
        <v>3593</v>
      </c>
    </row>
    <row r="634" spans="1:13" ht="15.75" customHeight="1" x14ac:dyDescent="0.2">
      <c r="B634" s="161">
        <v>44013</v>
      </c>
      <c r="C634" s="162"/>
      <c r="D634" s="191"/>
      <c r="E634" s="158"/>
      <c r="F634" s="158" t="s">
        <v>5159</v>
      </c>
      <c r="G634" s="191" t="s">
        <v>4983</v>
      </c>
      <c r="H634" s="159" t="s">
        <v>4984</v>
      </c>
      <c r="I634" s="160" t="s">
        <v>4090</v>
      </c>
      <c r="K634" s="159" t="s">
        <v>3648</v>
      </c>
      <c r="L634" s="159" t="s">
        <v>3684</v>
      </c>
      <c r="M634" s="159" t="s">
        <v>4319</v>
      </c>
    </row>
    <row r="635" spans="1:13" ht="15.75" customHeight="1" x14ac:dyDescent="0.2">
      <c r="B635" s="161">
        <v>44013</v>
      </c>
      <c r="C635" s="162" t="s">
        <v>4606</v>
      </c>
      <c r="D635" s="191" t="s">
        <v>5160</v>
      </c>
      <c r="E635" s="226" t="s">
        <v>4388</v>
      </c>
      <c r="F635" s="158"/>
      <c r="G635" s="191" t="str">
        <f>INDEX('[5]2020-QFM'!$C:$C,MATCH(C635,'[5]2020-QFM'!$E:$E,0))</f>
        <v>SPPMMS4222</v>
      </c>
      <c r="H635" s="159" t="str">
        <f>INDEX('[5]2020-QFM'!$F:$F,MATCH(C635,'[5]2020-QFM'!$E:$E,0 ))</f>
        <v>Aspiration hose D=510</v>
      </c>
      <c r="I635" s="160">
        <v>1</v>
      </c>
      <c r="J635" s="159" t="s">
        <v>4610</v>
      </c>
      <c r="K635" s="159" t="s">
        <v>3791</v>
      </c>
      <c r="L635" s="159" t="s">
        <v>3789</v>
      </c>
      <c r="M635" s="159" t="str">
        <f>INDEX('[5]2020-QFM'!$B:$B,MATCH(C635,'[5]2020-QFM'!$E:$E,0))</f>
        <v>BUHLER</v>
      </c>
    </row>
    <row r="636" spans="1:13" ht="15.75" customHeight="1" x14ac:dyDescent="0.2">
      <c r="B636" s="161">
        <v>44013</v>
      </c>
      <c r="C636" s="162" t="s">
        <v>4611</v>
      </c>
      <c r="D636" s="191" t="s">
        <v>5160</v>
      </c>
      <c r="E636" s="226" t="s">
        <v>4388</v>
      </c>
      <c r="F636" s="158"/>
      <c r="G636" s="191" t="str">
        <f>INDEX('[5]2020-QFM'!$C:$C,MATCH(C636,'[5]2020-QFM'!$E:$E,0))</f>
        <v>SPPMMS4208</v>
      </c>
      <c r="H636" s="159" t="str">
        <f>INDEX('[5]2020-QFM'!$F:$F,MATCH(C636,'[5]2020-QFM'!$E:$E,0 ))</f>
        <v>Inlet hose D=210</v>
      </c>
      <c r="I636" s="160">
        <v>1</v>
      </c>
      <c r="J636" s="159" t="s">
        <v>4610</v>
      </c>
      <c r="K636" s="159" t="s">
        <v>3791</v>
      </c>
      <c r="L636" s="159" t="s">
        <v>3789</v>
      </c>
      <c r="M636" s="159" t="str">
        <f>INDEX('[5]2020-QFM'!$B:$B,MATCH(C636,'[5]2020-QFM'!$E:$E,0))</f>
        <v>BUHLER</v>
      </c>
    </row>
    <row r="637" spans="1:13" s="242" customFormat="1" ht="15.75" customHeight="1" x14ac:dyDescent="0.2">
      <c r="A637" s="239"/>
      <c r="B637" s="240">
        <v>44013</v>
      </c>
      <c r="C637" s="288"/>
      <c r="D637" s="243" t="s">
        <v>5154</v>
      </c>
      <c r="E637" s="290">
        <v>44014</v>
      </c>
      <c r="F637" s="289" t="s">
        <v>5161</v>
      </c>
      <c r="G637" s="243" t="s">
        <v>5162</v>
      </c>
      <c r="H637" s="242" t="s">
        <v>5163</v>
      </c>
      <c r="I637" s="239">
        <v>2</v>
      </c>
      <c r="J637" s="242" t="s">
        <v>3662</v>
      </c>
      <c r="K637" s="242" t="s">
        <v>3648</v>
      </c>
      <c r="L637" s="242" t="s">
        <v>3684</v>
      </c>
      <c r="M637" s="242" t="s">
        <v>3858</v>
      </c>
    </row>
    <row r="638" spans="1:13" ht="15.75" customHeight="1" x14ac:dyDescent="0.2">
      <c r="B638" s="161">
        <v>44014</v>
      </c>
      <c r="C638" s="162">
        <v>10008</v>
      </c>
      <c r="D638" s="191" t="s">
        <v>5164</v>
      </c>
      <c r="E638" s="226" t="s">
        <v>4388</v>
      </c>
      <c r="F638" s="158"/>
      <c r="G638" s="191" t="str">
        <f>INDEX('[5]2020-QFM'!$C:$C,MATCH(C638,'[5]2020-QFM'!$E:$E,0))</f>
        <v>SPPMMS0651</v>
      </c>
      <c r="H638" s="159" t="str">
        <f>INDEX('[5]2020-QFM'!$F:$F,MATCH(C638,'[5]2020-QFM'!$E:$E,0 ))</f>
        <v xml:space="preserve">Looper </v>
      </c>
      <c r="I638" s="160">
        <v>1</v>
      </c>
      <c r="J638" s="159" t="s">
        <v>5153</v>
      </c>
      <c r="K638" s="159" t="s">
        <v>3582</v>
      </c>
      <c r="L638" s="159" t="s">
        <v>3583</v>
      </c>
      <c r="M638" s="159" t="str">
        <f>INDEX('[5]2020-QFM'!$B:$B,MATCH(C638,'[5]2020-QFM'!$E:$E,0))</f>
        <v>UNION SPECIAL</v>
      </c>
    </row>
    <row r="639" spans="1:13" ht="15.75" customHeight="1" x14ac:dyDescent="0.2">
      <c r="B639" s="161">
        <v>44014</v>
      </c>
      <c r="C639" s="162" t="s">
        <v>5165</v>
      </c>
      <c r="D639" s="191" t="s">
        <v>5166</v>
      </c>
      <c r="E639" s="226" t="s">
        <v>4388</v>
      </c>
      <c r="F639" s="158"/>
      <c r="G639" s="191" t="str">
        <f>INDEX('[5]2020-QFM'!$C:$C,MATCH(C639,'[5]2020-QFM'!$E:$E,0))</f>
        <v>SPPMMS3960</v>
      </c>
      <c r="H639" s="159" t="str">
        <f>INDEX('[5]2020-QFM'!$F:$F,MATCH(C639,'[5]2020-QFM'!$E:$E,0 ))</f>
        <v>DRIVING ROLLER 25X30</v>
      </c>
      <c r="I639" s="160">
        <v>16</v>
      </c>
      <c r="J639" s="159" t="s">
        <v>5167</v>
      </c>
      <c r="K639" s="159" t="s">
        <v>3783</v>
      </c>
      <c r="L639" s="159" t="s">
        <v>4542</v>
      </c>
      <c r="M639" s="159" t="str">
        <f>INDEX('[5]2020-QFM'!$B:$B,MATCH(C639,'[5]2020-QFM'!$E:$E,0))</f>
        <v>BUHLER</v>
      </c>
    </row>
    <row r="640" spans="1:13" ht="15.75" customHeight="1" x14ac:dyDescent="0.2">
      <c r="B640" s="161">
        <v>44014</v>
      </c>
      <c r="C640" s="162" t="s">
        <v>5165</v>
      </c>
      <c r="D640" s="191" t="s">
        <v>5168</v>
      </c>
      <c r="E640" s="226" t="s">
        <v>4388</v>
      </c>
      <c r="F640" s="158"/>
      <c r="G640" s="191" t="str">
        <f>INDEX('[5]2020-QFM'!$C:$C,MATCH(C640,'[5]2020-QFM'!$E:$E,0))</f>
        <v>SPPMMS3960</v>
      </c>
      <c r="H640" s="159" t="str">
        <f>INDEX('[5]2020-QFM'!$F:$F,MATCH(C640,'[5]2020-QFM'!$E:$E,0 ))</f>
        <v>DRIVING ROLLER 25X30</v>
      </c>
      <c r="I640" s="160">
        <v>16</v>
      </c>
      <c r="J640" s="159" t="s">
        <v>4532</v>
      </c>
      <c r="K640" s="159" t="s">
        <v>3783</v>
      </c>
      <c r="L640" s="159" t="s">
        <v>4542</v>
      </c>
      <c r="M640" s="159" t="s">
        <v>3593</v>
      </c>
    </row>
    <row r="641" spans="2:13" ht="15.75" customHeight="1" x14ac:dyDescent="0.2">
      <c r="B641" s="161">
        <v>44014</v>
      </c>
      <c r="C641" s="162" t="s">
        <v>5169</v>
      </c>
      <c r="D641" s="191" t="s">
        <v>3739</v>
      </c>
      <c r="E641" s="158"/>
      <c r="F641" s="158"/>
      <c r="G641" s="191" t="str">
        <f>INDEX('[5]2020-QFM'!$C:$C,MATCH(C641,'[5]2020-QFM'!$E:$E,0))</f>
        <v>SPPMMS4105</v>
      </c>
      <c r="H641" s="159" t="str">
        <f>INDEX('[5]2020-QFM'!$F:$F,MATCH(C641,'[5]2020-QFM'!$E:$E,0 ))</f>
        <v>PRESSURE GUAGE 2000 0 120,</v>
      </c>
      <c r="I641" s="160">
        <v>1</v>
      </c>
      <c r="K641" s="159" t="s">
        <v>3616</v>
      </c>
      <c r="L641" s="159" t="s">
        <v>3792</v>
      </c>
      <c r="M641" s="159" t="str">
        <f>INDEX('[5]2020-QFM'!$B:$B,MATCH(C641,'[5]2020-QFM'!$E:$E,0))</f>
        <v>BUHLER</v>
      </c>
    </row>
    <row r="642" spans="2:13" ht="15.75" customHeight="1" x14ac:dyDescent="0.2">
      <c r="B642" s="161">
        <v>44015</v>
      </c>
      <c r="C642" s="162" t="s">
        <v>5121</v>
      </c>
      <c r="D642" s="191" t="s">
        <v>5170</v>
      </c>
      <c r="E642" s="158"/>
      <c r="F642" s="158"/>
      <c r="G642" s="191" t="str">
        <f>INDEX('[5]2020-QFM'!$C:$C,MATCH(C642,'[5]2020-QFM'!$E:$E,0))</f>
        <v>SPPMMS3745</v>
      </c>
      <c r="H642" s="159" t="str">
        <f>INDEX('[5]2020-QFM'!$F:$F,MATCH(C642,'[5]2020-QFM'!$E:$E,0 ))</f>
        <v>FELT RING 50X67X6</v>
      </c>
      <c r="I642" s="160">
        <v>1</v>
      </c>
      <c r="J642" s="159" t="s">
        <v>5055</v>
      </c>
      <c r="K642" s="159" t="s">
        <v>3626</v>
      </c>
      <c r="L642" s="159" t="s">
        <v>3792</v>
      </c>
      <c r="M642" s="159" t="str">
        <f>INDEX('[5]2020-QFM'!$B:$B,MATCH(C642,'[5]2020-QFM'!$E:$E,0))</f>
        <v>BUHLER</v>
      </c>
    </row>
    <row r="643" spans="2:13" ht="15.75" customHeight="1" x14ac:dyDescent="0.2">
      <c r="B643" s="161">
        <v>44015</v>
      </c>
      <c r="C643" s="162">
        <v>99267</v>
      </c>
      <c r="D643" s="191" t="s">
        <v>5171</v>
      </c>
      <c r="E643" s="226">
        <v>44021</v>
      </c>
      <c r="F643" s="158"/>
      <c r="G643" s="191" t="str">
        <f>INDEX('[5]2020-QFM'!$C:$C,MATCH(C643,'[5]2020-QFM'!$E:$E,0))</f>
        <v>SPPMMS4768</v>
      </c>
      <c r="H643" s="159" t="str">
        <f>INDEX('[5]2020-QFM'!$F:$F,MATCH(C643,'[5]2020-QFM'!$E:$E,0 ))</f>
        <v>SCREW</v>
      </c>
      <c r="I643" s="160">
        <v>1</v>
      </c>
      <c r="J643" s="159" t="s">
        <v>5153</v>
      </c>
      <c r="K643" s="159" t="s">
        <v>3582</v>
      </c>
      <c r="L643" s="159" t="s">
        <v>3583</v>
      </c>
      <c r="M643" s="159" t="str">
        <f>INDEX('[5]2020-QFM'!$B:$B,MATCH(C643,'[5]2020-QFM'!$E:$E,0))</f>
        <v>UNION SPECIAL</v>
      </c>
    </row>
    <row r="644" spans="2:13" ht="15.75" customHeight="1" x14ac:dyDescent="0.2">
      <c r="B644" s="161">
        <v>44016</v>
      </c>
      <c r="C644" s="162" t="s">
        <v>5172</v>
      </c>
      <c r="D644" s="191" t="s">
        <v>5171</v>
      </c>
      <c r="E644" s="226">
        <v>44021</v>
      </c>
      <c r="F644" s="162" t="s">
        <v>5172</v>
      </c>
      <c r="G644" s="191" t="s">
        <v>5173</v>
      </c>
      <c r="H644" s="159" t="s">
        <v>5174</v>
      </c>
      <c r="I644" s="160">
        <v>1</v>
      </c>
      <c r="J644" s="159" t="s">
        <v>5153</v>
      </c>
      <c r="K644" s="159" t="s">
        <v>3582</v>
      </c>
      <c r="L644" s="159" t="s">
        <v>3618</v>
      </c>
      <c r="M644" s="159" t="s">
        <v>3584</v>
      </c>
    </row>
    <row r="645" spans="2:13" ht="15.75" customHeight="1" x14ac:dyDescent="0.2">
      <c r="B645" s="161">
        <v>44016</v>
      </c>
      <c r="C645" s="162" t="s">
        <v>5175</v>
      </c>
      <c r="D645" s="191" t="s">
        <v>5171</v>
      </c>
      <c r="E645" s="226">
        <v>44021</v>
      </c>
      <c r="F645" s="158" t="s">
        <v>5176</v>
      </c>
      <c r="G645" s="191" t="s">
        <v>3628</v>
      </c>
      <c r="H645" s="159" t="s">
        <v>4588</v>
      </c>
      <c r="I645" s="160">
        <v>1</v>
      </c>
      <c r="J645" s="159" t="s">
        <v>5153</v>
      </c>
      <c r="K645" s="159" t="s">
        <v>3582</v>
      </c>
      <c r="L645" s="159" t="s">
        <v>3618</v>
      </c>
      <c r="M645" s="159" t="s">
        <v>3584</v>
      </c>
    </row>
    <row r="646" spans="2:13" ht="15.75" customHeight="1" x14ac:dyDescent="0.2">
      <c r="B646" s="161">
        <v>44016</v>
      </c>
      <c r="C646" s="162" t="s">
        <v>4014</v>
      </c>
      <c r="D646" s="191" t="s">
        <v>5177</v>
      </c>
      <c r="E646" s="226">
        <v>44020</v>
      </c>
      <c r="F646" s="158"/>
      <c r="G646" s="191" t="str">
        <f>INDEX('[5]2020-QFM'!$C:$C,MATCH(C646,'[5]2020-QFM'!$E:$E,0))</f>
        <v>SPPMMS4501</v>
      </c>
      <c r="H646" s="159" t="str">
        <f>INDEX('[5]2020-QFM'!$F:$F,MATCH(C646,'[5]2020-QFM'!$E:$E,0 ))</f>
        <v>THROAT PLATE</v>
      </c>
      <c r="I646" s="160">
        <v>1</v>
      </c>
      <c r="J646" s="159" t="s">
        <v>5153</v>
      </c>
      <c r="K646" s="159" t="s">
        <v>3582</v>
      </c>
      <c r="L646" s="159" t="s">
        <v>3583</v>
      </c>
      <c r="M646" s="159" t="str">
        <f>INDEX('[5]2020-QFM'!$B:$B,MATCH(C646,'[5]2020-QFM'!$E:$E,0))</f>
        <v>UNION SPECIAL</v>
      </c>
    </row>
    <row r="647" spans="2:13" ht="15.75" customHeight="1" x14ac:dyDescent="0.2">
      <c r="B647" s="161">
        <v>44016</v>
      </c>
      <c r="C647" s="162" t="s">
        <v>4601</v>
      </c>
      <c r="D647" s="191" t="s">
        <v>5178</v>
      </c>
      <c r="E647" s="226" t="s">
        <v>4388</v>
      </c>
      <c r="F647" s="158"/>
      <c r="G647" s="191" t="str">
        <f>INDEX('[5]2020-QFM'!$C:$C,MATCH(C647,'[5]2020-QFM'!$E:$E,0))</f>
        <v>SPPMMS4131</v>
      </c>
      <c r="H647" s="159" t="str">
        <f>INDEX('[5]2020-QFM'!$F:$F,MATCH(C647,'[5]2020-QFM'!$E:$E,0 ))</f>
        <v>SPARE PARTS KIT DIP-80</v>
      </c>
      <c r="I647" s="160">
        <v>1</v>
      </c>
      <c r="J647" s="159" t="s">
        <v>5153</v>
      </c>
      <c r="K647" s="159" t="s">
        <v>3783</v>
      </c>
      <c r="L647" s="159" t="s">
        <v>3684</v>
      </c>
      <c r="M647" s="159" t="str">
        <f>INDEX('[5]2020-QFM'!$B:$B,MATCH(C647,'[5]2020-QFM'!$E:$E,0))</f>
        <v>BUHLER</v>
      </c>
    </row>
    <row r="648" spans="2:13" ht="15.75" customHeight="1" x14ac:dyDescent="0.2">
      <c r="B648" s="161">
        <v>44016</v>
      </c>
      <c r="C648" s="162" t="s">
        <v>5179</v>
      </c>
      <c r="D648" s="191" t="s">
        <v>5177</v>
      </c>
      <c r="E648" s="226">
        <v>44020</v>
      </c>
      <c r="F648" s="158"/>
      <c r="G648" s="191" t="s">
        <v>5180</v>
      </c>
      <c r="H648" s="159" t="s">
        <v>5181</v>
      </c>
      <c r="I648" s="160">
        <v>4</v>
      </c>
      <c r="J648" s="159" t="s">
        <v>5153</v>
      </c>
      <c r="K648" s="159" t="s">
        <v>3582</v>
      </c>
      <c r="L648" s="159" t="s">
        <v>4224</v>
      </c>
      <c r="M648" s="159" t="s">
        <v>3593</v>
      </c>
    </row>
    <row r="649" spans="2:13" ht="15.75" customHeight="1" x14ac:dyDescent="0.2">
      <c r="B649" s="161">
        <v>44017</v>
      </c>
      <c r="C649" s="162">
        <v>82200006</v>
      </c>
      <c r="D649" s="191" t="s">
        <v>5182</v>
      </c>
      <c r="E649" s="158"/>
      <c r="F649" s="158"/>
      <c r="G649" s="191" t="s">
        <v>5183</v>
      </c>
      <c r="H649" s="159" t="s">
        <v>4343</v>
      </c>
      <c r="I649" s="160">
        <v>10</v>
      </c>
      <c r="J649" s="159" t="s">
        <v>3768</v>
      </c>
      <c r="K649" s="159" t="s">
        <v>3768</v>
      </c>
      <c r="L649" s="159" t="s">
        <v>3583</v>
      </c>
      <c r="M649" s="159" t="s">
        <v>3593</v>
      </c>
    </row>
    <row r="650" spans="2:13" ht="15.75" customHeight="1" x14ac:dyDescent="0.2">
      <c r="B650" s="161">
        <v>44017</v>
      </c>
      <c r="C650" s="162" t="s">
        <v>3693</v>
      </c>
      <c r="D650" s="191" t="s">
        <v>5184</v>
      </c>
      <c r="E650" s="226">
        <v>44021</v>
      </c>
      <c r="F650" s="158"/>
      <c r="G650" s="191" t="str">
        <f>INDEX('[5]2020-QFM'!$C:$C,MATCH(C650,'[5]2020-QFM'!$E:$E,0))</f>
        <v>SPPMMS0638</v>
      </c>
      <c r="H650" s="159" t="str">
        <f>INDEX('[5]2020-QFM'!$F:$F,MATCH(C650,'[5]2020-QFM'!$E:$E,0 ))</f>
        <v>Bellow Assembly</v>
      </c>
      <c r="I650" s="160">
        <v>1</v>
      </c>
      <c r="J650" s="159" t="s">
        <v>5185</v>
      </c>
      <c r="K650" s="159" t="s">
        <v>3582</v>
      </c>
      <c r="L650" s="159" t="s">
        <v>3618</v>
      </c>
      <c r="M650" s="159" t="str">
        <f>INDEX('[5]2020-QFM'!$B:$B,MATCH(C650,'[5]2020-QFM'!$E:$E,0))</f>
        <v>UNION SPECIAL</v>
      </c>
    </row>
    <row r="651" spans="2:13" ht="15.75" customHeight="1" x14ac:dyDescent="0.2">
      <c r="B651" s="161">
        <v>44018</v>
      </c>
      <c r="C651" s="162" t="s">
        <v>3702</v>
      </c>
      <c r="D651" s="191" t="s">
        <v>5186</v>
      </c>
      <c r="E651" s="226">
        <v>44020</v>
      </c>
      <c r="F651" s="158"/>
      <c r="G651" s="191" t="str">
        <f>INDEX('[5]2020-QFM'!$C:$C,MATCH(C651,'[5]2020-QFM'!$E:$E,0))</f>
        <v>SPPMMS0515</v>
      </c>
      <c r="H651" s="159" t="str">
        <f>INDEX('[5]2020-QFM'!$F:$F,MATCH(C651,'[5]2020-QFM'!$E:$E,0 ))</f>
        <v>Oil Filter</v>
      </c>
      <c r="I651" s="160">
        <v>1</v>
      </c>
      <c r="J651" s="159" t="s">
        <v>3582</v>
      </c>
      <c r="K651" s="159" t="s">
        <v>3582</v>
      </c>
      <c r="L651" s="159" t="s">
        <v>3583</v>
      </c>
      <c r="M651" s="159" t="str">
        <f>INDEX('[5]2020-QFM'!$B:$B,MATCH(C651,'[5]2020-QFM'!$E:$E,0))</f>
        <v>UNION SPECIAL</v>
      </c>
    </row>
    <row r="652" spans="2:13" ht="15.75" customHeight="1" x14ac:dyDescent="0.2">
      <c r="B652" s="161">
        <v>44018</v>
      </c>
      <c r="C652" s="162" t="s">
        <v>5187</v>
      </c>
      <c r="D652" s="191" t="s">
        <v>5188</v>
      </c>
      <c r="E652" s="226">
        <v>44021</v>
      </c>
      <c r="F652" s="162" t="s">
        <v>5187</v>
      </c>
      <c r="G652" s="191" t="s">
        <v>5189</v>
      </c>
      <c r="H652" s="159" t="s">
        <v>5190</v>
      </c>
      <c r="I652" s="160">
        <v>1</v>
      </c>
      <c r="J652" s="159" t="s">
        <v>3582</v>
      </c>
      <c r="K652" s="159" t="s">
        <v>3582</v>
      </c>
      <c r="L652" s="159" t="s">
        <v>3583</v>
      </c>
      <c r="M652" s="159" t="s">
        <v>3584</v>
      </c>
    </row>
    <row r="653" spans="2:13" ht="15.75" customHeight="1" x14ac:dyDescent="0.2">
      <c r="B653" s="161">
        <v>44018</v>
      </c>
      <c r="C653" s="162" t="s">
        <v>4949</v>
      </c>
      <c r="D653" s="191" t="s">
        <v>5191</v>
      </c>
      <c r="E653" s="226" t="s">
        <v>4388</v>
      </c>
      <c r="F653" s="158"/>
      <c r="G653" s="191" t="s">
        <v>4951</v>
      </c>
      <c r="H653" s="159" t="s">
        <v>4217</v>
      </c>
      <c r="I653" s="160">
        <v>2</v>
      </c>
      <c r="J653" s="159" t="s">
        <v>3857</v>
      </c>
      <c r="K653" s="159" t="s">
        <v>3834</v>
      </c>
      <c r="L653" s="159" t="s">
        <v>3684</v>
      </c>
      <c r="M653" s="159" t="s">
        <v>4319</v>
      </c>
    </row>
    <row r="654" spans="2:13" ht="15.75" customHeight="1" x14ac:dyDescent="0.2">
      <c r="B654" s="161">
        <v>44018</v>
      </c>
      <c r="C654" s="162" t="s">
        <v>3611</v>
      </c>
      <c r="D654" s="191" t="s">
        <v>5192</v>
      </c>
      <c r="E654" s="226" t="s">
        <v>4388</v>
      </c>
      <c r="F654" s="158"/>
      <c r="G654" s="191" t="str">
        <f>INDEX('[5]2020-QFM'!$C:$C,MATCH(C654,'[5]2020-QFM'!$E:$E,0))</f>
        <v>SPPMMS3854</v>
      </c>
      <c r="H654" s="159" t="str">
        <f>INDEX('[5]2020-QFM'!$F:$F,MATCH(C654,'[5]2020-QFM'!$E:$E,0 ))</f>
        <v>Peforated Sheet D=3</v>
      </c>
      <c r="I654" s="160">
        <v>2</v>
      </c>
      <c r="J654" s="159" t="s">
        <v>3615</v>
      </c>
      <c r="K654" s="159" t="s">
        <v>3791</v>
      </c>
      <c r="L654" s="159" t="s">
        <v>3592</v>
      </c>
      <c r="M654" s="159" t="str">
        <f>INDEX('[5]2020-QFM'!$B:$B,MATCH(C654,'[5]2020-QFM'!$E:$E,0))</f>
        <v>BUHLER</v>
      </c>
    </row>
    <row r="655" spans="2:13" ht="15.75" customHeight="1" x14ac:dyDescent="0.2">
      <c r="B655" s="161">
        <v>44018</v>
      </c>
      <c r="C655" s="162" t="s">
        <v>5193</v>
      </c>
      <c r="D655" s="191" t="s">
        <v>5192</v>
      </c>
      <c r="E655" s="226" t="s">
        <v>4388</v>
      </c>
      <c r="F655" s="158"/>
      <c r="G655" s="191" t="str">
        <f>INDEX('[5]2020-QFM'!$C:$C,MATCH(C655,'[5]2020-QFM'!$E:$E,0))</f>
        <v>SPPMMS4126</v>
      </c>
      <c r="H655" s="159" t="str">
        <f>INDEX('[5]2020-QFM'!$F:$F,MATCH(C655,'[5]2020-QFM'!$E:$E,0 ))</f>
        <v xml:space="preserve">Wear Plate Below </v>
      </c>
      <c r="I655" s="160">
        <v>1</v>
      </c>
      <c r="J655" s="159" t="s">
        <v>3615</v>
      </c>
      <c r="K655" s="159" t="s">
        <v>3791</v>
      </c>
      <c r="L655" s="159" t="s">
        <v>3592</v>
      </c>
      <c r="M655" s="159" t="str">
        <f>INDEX('[5]2020-QFM'!$B:$B,MATCH(C655,'[5]2020-QFM'!$E:$E,0))</f>
        <v>BUHLER</v>
      </c>
    </row>
    <row r="656" spans="2:13" ht="15.75" customHeight="1" x14ac:dyDescent="0.2">
      <c r="B656" s="161">
        <v>44018</v>
      </c>
      <c r="C656" s="162" t="s">
        <v>3727</v>
      </c>
      <c r="D656" s="191" t="s">
        <v>5194</v>
      </c>
      <c r="E656" s="226">
        <v>44021</v>
      </c>
      <c r="F656" s="158" t="e">
        <f>INDEX('[5]2020-QFM'!$D:$D,MATCH(C656,'[5]2020-QFM'!$D:$D,0 ))</f>
        <v>#N/A</v>
      </c>
      <c r="G656" s="191" t="str">
        <f>INDEX('[5]2020-QFM'!$C:$C,MATCH(C656,'[5]2020-QFM'!$E:$E,0))</f>
        <v>SPPMMS5313</v>
      </c>
      <c r="H656" s="159" t="str">
        <f>INDEX('[5]2020-QFM'!$F:$F,MATCH(C656,'[5]2020-QFM'!$E:$E,0 ))</f>
        <v xml:space="preserve">KNIFE ASSEMBLY </v>
      </c>
      <c r="I656" s="160">
        <v>1</v>
      </c>
      <c r="J656" s="159" t="s">
        <v>4972</v>
      </c>
      <c r="K656" s="159" t="s">
        <v>3582</v>
      </c>
      <c r="L656" s="159" t="s">
        <v>3789</v>
      </c>
      <c r="M656" s="159" t="str">
        <f>INDEX('[5]2020-QFM'!$B:$B,MATCH(C656,'[5]2020-QFM'!$E:$E,0))</f>
        <v>UNION SPECIAL</v>
      </c>
    </row>
    <row r="657" spans="2:13" ht="15.75" customHeight="1" x14ac:dyDescent="0.2">
      <c r="B657" s="161">
        <v>44019</v>
      </c>
      <c r="C657" s="162" t="s">
        <v>5137</v>
      </c>
      <c r="D657" s="191" t="s">
        <v>5195</v>
      </c>
      <c r="E657" s="226">
        <v>44021</v>
      </c>
      <c r="F657" s="158" t="e">
        <f>INDEX('[5]2020-QFM'!$D:$D,MATCH(C657,'[5]2020-QFM'!$D:$D,0 ))</f>
        <v>#N/A</v>
      </c>
      <c r="G657" s="191" t="s">
        <v>5139</v>
      </c>
      <c r="H657" s="159" t="s">
        <v>5196</v>
      </c>
      <c r="I657" s="160">
        <v>600</v>
      </c>
      <c r="J657" s="159" t="s">
        <v>5197</v>
      </c>
      <c r="K657" s="159" t="s">
        <v>3783</v>
      </c>
      <c r="L657" s="159" t="s">
        <v>3684</v>
      </c>
      <c r="M657" s="159" t="s">
        <v>3593</v>
      </c>
    </row>
    <row r="658" spans="2:13" ht="15.75" customHeight="1" x14ac:dyDescent="0.2">
      <c r="B658" s="161">
        <v>44019</v>
      </c>
      <c r="C658" s="162" t="s">
        <v>3698</v>
      </c>
      <c r="D658" s="191" t="s">
        <v>5198</v>
      </c>
      <c r="E658" s="226">
        <v>44028</v>
      </c>
      <c r="F658" s="158" t="e">
        <f>INDEX('[5]2020-QFM'!$D:$D,MATCH(C658,'[5]2020-QFM'!$D:$D,0 ))</f>
        <v>#N/A</v>
      </c>
      <c r="G658" s="191" t="str">
        <f>INDEX('[5]2020-QFM'!$C:$C,MATCH(C658,'[5]2020-QFM'!$E:$E,0))</f>
        <v>SPPMMS0762</v>
      </c>
      <c r="H658" s="159" t="str">
        <f>INDEX('[5]2020-QFM'!$F:$F,MATCH(C658,'[5]2020-QFM'!$E:$E,0 ))</f>
        <v>Oil Filter</v>
      </c>
      <c r="I658" s="160">
        <v>1</v>
      </c>
      <c r="J658" s="159" t="s">
        <v>3582</v>
      </c>
      <c r="K658" s="159" t="s">
        <v>3582</v>
      </c>
      <c r="L658" s="159" t="s">
        <v>3618</v>
      </c>
      <c r="M658" s="159" t="str">
        <f>INDEX('[5]2020-QFM'!$B:$B,MATCH(C658,'[5]2020-QFM'!$E:$E,0))</f>
        <v>UNION SPECIAL</v>
      </c>
    </row>
    <row r="659" spans="2:13" ht="15.75" customHeight="1" x14ac:dyDescent="0.2">
      <c r="B659" s="161">
        <v>44020</v>
      </c>
      <c r="C659" s="162" t="s">
        <v>5199</v>
      </c>
      <c r="D659" s="191" t="s">
        <v>5198</v>
      </c>
      <c r="E659" s="226">
        <v>44028</v>
      </c>
      <c r="F659" s="158" t="e">
        <f>INDEX('[5]2020-QFM'!$D:$D,MATCH(C659,'[5]2020-QFM'!$D:$D,0 ))</f>
        <v>#N/A</v>
      </c>
      <c r="G659" s="191" t="s">
        <v>3628</v>
      </c>
      <c r="H659" s="159" t="s">
        <v>4588</v>
      </c>
      <c r="I659" s="160">
        <v>1</v>
      </c>
      <c r="J659" s="159" t="s">
        <v>3582</v>
      </c>
      <c r="K659" s="159" t="s">
        <v>3582</v>
      </c>
      <c r="L659" s="159" t="s">
        <v>3618</v>
      </c>
      <c r="M659" s="159" t="s">
        <v>3584</v>
      </c>
    </row>
    <row r="660" spans="2:13" ht="15.75" customHeight="1" x14ac:dyDescent="0.2">
      <c r="B660" s="161">
        <v>44020</v>
      </c>
      <c r="C660" s="162" t="s">
        <v>3611</v>
      </c>
      <c r="D660" s="191" t="s">
        <v>5200</v>
      </c>
      <c r="E660" s="226" t="s">
        <v>4388</v>
      </c>
      <c r="F660" s="158" t="e">
        <f>INDEX('[5]2020-QFM'!$D:$D,MATCH(C660,'[5]2020-QFM'!$D:$D,0 ))</f>
        <v>#N/A</v>
      </c>
      <c r="G660" s="191" t="str">
        <f>INDEX('[5]2020-QFM'!$C:$C,MATCH(C660,'[5]2020-QFM'!$E:$E,0))</f>
        <v>SPPMMS3854</v>
      </c>
      <c r="H660" s="159" t="str">
        <f>INDEX('[5]2020-QFM'!$F:$F,MATCH(C660,'[5]2020-QFM'!$E:$E,0 ))</f>
        <v>Peforated Sheet D=3</v>
      </c>
      <c r="I660" s="160">
        <v>2</v>
      </c>
      <c r="J660" s="159" t="s">
        <v>3942</v>
      </c>
      <c r="K660" s="159" t="s">
        <v>3791</v>
      </c>
      <c r="L660" s="159" t="s">
        <v>3641</v>
      </c>
      <c r="M660" s="159" t="str">
        <f>INDEX('[5]2020-QFM'!$B:$B,MATCH(C660,'[5]2020-QFM'!$E:$E,0))</f>
        <v>BUHLER</v>
      </c>
    </row>
    <row r="661" spans="2:13" ht="15.75" customHeight="1" x14ac:dyDescent="0.2">
      <c r="B661" s="161">
        <v>44020</v>
      </c>
      <c r="C661" s="162" t="s">
        <v>5201</v>
      </c>
      <c r="D661" s="191" t="s">
        <v>5200</v>
      </c>
      <c r="E661" s="226" t="s">
        <v>4388</v>
      </c>
      <c r="F661" s="158" t="e">
        <f>INDEX('[5]2020-QFM'!$D:$D,MATCH(C661,'[5]2020-QFM'!$D:$D,0 ))</f>
        <v>#N/A</v>
      </c>
      <c r="G661" s="191" t="str">
        <f>INDEX('[5]2020-QFM'!$C:$C,MATCH(C661,'[5]2020-QFM'!$E:$E,0))</f>
        <v>SPPMMS3669</v>
      </c>
      <c r="H661" s="159" t="str">
        <f>INDEX('[5]2020-QFM'!$F:$F,MATCH(C661,'[5]2020-QFM'!$E:$E,0 ))</f>
        <v>Beater bar 155x60x6.2</v>
      </c>
      <c r="I661" s="160">
        <v>64</v>
      </c>
      <c r="J661" s="159" t="s">
        <v>3942</v>
      </c>
      <c r="K661" s="159" t="s">
        <v>3791</v>
      </c>
      <c r="L661" s="159" t="s">
        <v>3641</v>
      </c>
      <c r="M661" s="159" t="str">
        <f>INDEX('[5]2020-QFM'!$B:$B,MATCH(C661,'[5]2020-QFM'!$E:$E,0))</f>
        <v>BUHLER</v>
      </c>
    </row>
    <row r="662" spans="2:13" ht="15.75" customHeight="1" x14ac:dyDescent="0.2">
      <c r="B662" s="161">
        <v>44020</v>
      </c>
      <c r="C662" s="162" t="s">
        <v>3689</v>
      </c>
      <c r="D662" s="191" t="s">
        <v>5202</v>
      </c>
      <c r="E662" s="226">
        <v>44028</v>
      </c>
      <c r="F662" s="158" t="e">
        <f>INDEX('[5]2020-QFM'!$D:$D,MATCH(C662,'[5]2020-QFM'!$D:$D,0 ))</f>
        <v>#N/A</v>
      </c>
      <c r="G662" s="191" t="str">
        <f>INDEX('[5]2020-QFM'!$C:$C,MATCH(C662,'[5]2020-QFM'!$E:$E,0))</f>
        <v>SPPMMS3643</v>
      </c>
      <c r="H662" s="159" t="str">
        <f>INDEX('[5]2020-QFM'!$F:$F,MATCH(C662,'[5]2020-QFM'!$E:$E,0 ))</f>
        <v>Limit switch Mini PXC-M121 reinforced</v>
      </c>
      <c r="I662" s="160">
        <v>1</v>
      </c>
      <c r="J662" s="159" t="s">
        <v>4846</v>
      </c>
      <c r="K662" s="159" t="s">
        <v>3591</v>
      </c>
      <c r="L662" s="159" t="s">
        <v>3803</v>
      </c>
      <c r="M662" s="159" t="str">
        <f>INDEX('[5]2020-QFM'!$B:$B,MATCH(C662,'[5]2020-QFM'!$E:$E,0))</f>
        <v>BUHLER</v>
      </c>
    </row>
    <row r="663" spans="2:13" ht="15.75" customHeight="1" x14ac:dyDescent="0.2">
      <c r="B663" s="161">
        <v>44021</v>
      </c>
      <c r="C663" s="162" t="s">
        <v>5203</v>
      </c>
      <c r="D663" s="191" t="s">
        <v>5204</v>
      </c>
      <c r="E663" s="226" t="s">
        <v>4388</v>
      </c>
      <c r="F663" s="158" t="s">
        <v>5205</v>
      </c>
      <c r="G663" s="191" t="str">
        <f>INDEX('[5]2020-QFM'!$C:$C,MATCH(C663,'[5]2020-QFM'!$E:$E,0))</f>
        <v>SPPMMS8820</v>
      </c>
      <c r="H663" s="159" t="str">
        <f>INDEX('[5]2020-QFM'!$F:$F,MATCH(C663,'[5]2020-QFM'!$E:$E,0 ))</f>
        <v>BODY TO GUN</v>
      </c>
      <c r="I663" s="160">
        <v>2</v>
      </c>
      <c r="J663" s="159" t="s">
        <v>5206</v>
      </c>
      <c r="K663" s="159" t="s">
        <v>3791</v>
      </c>
      <c r="L663" s="159" t="s">
        <v>3592</v>
      </c>
      <c r="M663" s="159" t="str">
        <f>INDEX('[5]2020-QFM'!$B:$B,MATCH(C663,'[5]2020-QFM'!$E:$E,0))</f>
        <v>BUHLER</v>
      </c>
    </row>
    <row r="664" spans="2:13" ht="15.75" customHeight="1" x14ac:dyDescent="0.2">
      <c r="B664" s="161">
        <v>44021</v>
      </c>
      <c r="C664" s="162" t="s">
        <v>5207</v>
      </c>
      <c r="D664" s="191" t="s">
        <v>5204</v>
      </c>
      <c r="E664" s="226" t="s">
        <v>4388</v>
      </c>
      <c r="F664" s="158" t="s">
        <v>5208</v>
      </c>
      <c r="G664" s="191" t="str">
        <f>INDEX('[5]2020-QFM'!$C:$C,MATCH(C664,'[5]2020-QFM'!$E:$E,0))</f>
        <v>SPPMMS7706</v>
      </c>
      <c r="H664" s="159" t="str">
        <f>INDEX('[5]2020-QFM'!$F:$F,MATCH(C664,'[5]2020-QFM'!$E:$E,0 ))</f>
        <v>SOCKET HEAD SCREW</v>
      </c>
      <c r="I664" s="160">
        <v>2</v>
      </c>
      <c r="J664" s="159" t="s">
        <v>5206</v>
      </c>
      <c r="K664" s="159" t="s">
        <v>3791</v>
      </c>
      <c r="L664" s="159" t="s">
        <v>3592</v>
      </c>
      <c r="M664" s="159" t="str">
        <f>INDEX('[5]2020-QFM'!$B:$B,MATCH(C664,'[5]2020-QFM'!$E:$E,0))</f>
        <v>BUHLER</v>
      </c>
    </row>
    <row r="665" spans="2:13" ht="15.75" customHeight="1" x14ac:dyDescent="0.2">
      <c r="B665" s="161">
        <v>44021</v>
      </c>
      <c r="C665" s="162" t="s">
        <v>5209</v>
      </c>
      <c r="D665" s="191" t="s">
        <v>5204</v>
      </c>
      <c r="E665" s="226" t="s">
        <v>4388</v>
      </c>
      <c r="F665" s="158" t="s">
        <v>5210</v>
      </c>
      <c r="G665" s="191" t="str">
        <f>INDEX('[5]2020-QFM'!$C:$C,MATCH(C665,'[5]2020-QFM'!$E:$E,0))</f>
        <v>SPPMMS8813</v>
      </c>
      <c r="H665" s="159" t="str">
        <f>INDEX('[5]2020-QFM'!$F:$F,MATCH(C665,'[5]2020-QFM'!$E:$E,0 ))</f>
        <v>AIR NOZZLE D-5</v>
      </c>
      <c r="I665" s="160">
        <v>2</v>
      </c>
      <c r="J665" s="159" t="s">
        <v>5206</v>
      </c>
      <c r="K665" s="159" t="s">
        <v>3791</v>
      </c>
      <c r="L665" s="159" t="s">
        <v>3592</v>
      </c>
      <c r="M665" s="159" t="str">
        <f>INDEX('[5]2020-QFM'!$B:$B,MATCH(C665,'[5]2020-QFM'!$E:$E,0))</f>
        <v>BUHLER</v>
      </c>
    </row>
    <row r="666" spans="2:13" ht="15.75" customHeight="1" x14ac:dyDescent="0.2">
      <c r="B666" s="161">
        <v>44021</v>
      </c>
      <c r="C666" s="162" t="s">
        <v>5211</v>
      </c>
      <c r="D666" s="191" t="s">
        <v>5204</v>
      </c>
      <c r="E666" s="226" t="s">
        <v>4388</v>
      </c>
      <c r="F666" s="158" t="s">
        <v>5212</v>
      </c>
      <c r="G666" s="191" t="str">
        <f>INDEX('[5]2020-QFM'!$C:$C,MATCH(C666,'[5]2020-QFM'!$E:$E,0))</f>
        <v>SPPMMS8882</v>
      </c>
      <c r="H666" s="159" t="str">
        <f>INDEX('[5]2020-QFM'!$F:$F,MATCH(C666,'[5]2020-QFM'!$E:$E,0 ))</f>
        <v>NOZZLE D-11</v>
      </c>
      <c r="I666" s="160">
        <v>2</v>
      </c>
      <c r="J666" s="159" t="s">
        <v>5206</v>
      </c>
      <c r="K666" s="159" t="s">
        <v>3791</v>
      </c>
      <c r="L666" s="159" t="s">
        <v>3592</v>
      </c>
      <c r="M666" s="159" t="str">
        <f>INDEX('[5]2020-QFM'!$B:$B,MATCH(C666,'[5]2020-QFM'!$E:$E,0))</f>
        <v>BUHLER</v>
      </c>
    </row>
    <row r="667" spans="2:13" ht="15.75" customHeight="1" x14ac:dyDescent="0.2">
      <c r="B667" s="161">
        <v>44021</v>
      </c>
      <c r="C667" s="162" t="s">
        <v>5213</v>
      </c>
      <c r="D667" s="191" t="s">
        <v>5204</v>
      </c>
      <c r="E667" s="226" t="s">
        <v>4388</v>
      </c>
      <c r="F667" s="158" t="s">
        <v>5214</v>
      </c>
      <c r="G667" s="191" t="str">
        <f>INDEX('[5]2020-QFM'!$C:$C,MATCH(C667,'[5]2020-QFM'!$E:$E,0))</f>
        <v>SPPMMS8881</v>
      </c>
      <c r="H667" s="159" t="str">
        <f>INDEX('[5]2020-QFM'!$F:$F,MATCH(C667,'[5]2020-QFM'!$E:$E,0 ))</f>
        <v xml:space="preserve">NOZZLE SLEEVE </v>
      </c>
      <c r="I667" s="160">
        <v>2</v>
      </c>
      <c r="J667" s="159" t="s">
        <v>5206</v>
      </c>
      <c r="K667" s="159" t="s">
        <v>3791</v>
      </c>
      <c r="L667" s="159" t="s">
        <v>3592</v>
      </c>
      <c r="M667" s="159" t="str">
        <f>INDEX('[5]2020-QFM'!$B:$B,MATCH(C667,'[5]2020-QFM'!$E:$E,0))</f>
        <v>BUHLER</v>
      </c>
    </row>
    <row r="668" spans="2:13" ht="15.75" customHeight="1" x14ac:dyDescent="0.2">
      <c r="B668" s="161">
        <v>44021</v>
      </c>
      <c r="C668" s="162" t="s">
        <v>3750</v>
      </c>
      <c r="D668" s="191" t="s">
        <v>8530</v>
      </c>
      <c r="E668" s="226">
        <v>44038</v>
      </c>
      <c r="F668" s="158" t="e">
        <f>INDEX('[5]2020-QFM'!$D:$D,MATCH(C668,'[5]2020-QFM'!$D:$D,0 ))</f>
        <v>#N/A</v>
      </c>
      <c r="G668" s="191" t="str">
        <f>INDEX('[5]2020-QFM'!$C:$C,MATCH(C668,'[5]2020-QFM'!$E:$E,0))</f>
        <v>SPPMMS4279</v>
      </c>
      <c r="H668" s="159" t="str">
        <f>INDEX('[5]2020-QFM'!$F:$F,MATCH(C668,'[5]2020-QFM'!$E:$E,0 ))</f>
        <v>Transmitting Star L-075 SOX</v>
      </c>
      <c r="I668" s="160">
        <v>1</v>
      </c>
      <c r="J668" s="159" t="s">
        <v>5225</v>
      </c>
      <c r="K668" s="159" t="s">
        <v>3626</v>
      </c>
      <c r="L668" s="159" t="s">
        <v>3592</v>
      </c>
      <c r="M668" s="159" t="str">
        <f>INDEX('[5]2020-QFM'!$B:$B,MATCH(C668,'[5]2020-QFM'!$E:$E,0))</f>
        <v>BUHLER</v>
      </c>
    </row>
    <row r="669" spans="2:13" ht="15.75" customHeight="1" x14ac:dyDescent="0.2">
      <c r="B669" s="161">
        <v>44021</v>
      </c>
      <c r="C669" s="224" t="s">
        <v>3619</v>
      </c>
      <c r="D669" s="235" t="s">
        <v>8582</v>
      </c>
      <c r="E669" s="236">
        <v>44040</v>
      </c>
      <c r="F669" s="338" t="e">
        <f>INDEX('[5]2020-QFM'!$D:$D,MATCH(C669,'[5]2020-QFM'!$D:$D,0 ))</f>
        <v>#N/A</v>
      </c>
      <c r="G669" s="235" t="e">
        <f>INDEX('[5]2020-QFM'!$C:$C,MATCH(C669,'[5]2020-QFM'!$E:$E,0))</f>
        <v>#N/A</v>
      </c>
      <c r="H669" s="203" t="s">
        <v>3621</v>
      </c>
      <c r="I669" s="160">
        <v>1</v>
      </c>
      <c r="J669" s="159" t="s">
        <v>3582</v>
      </c>
      <c r="K669" s="159" t="s">
        <v>3582</v>
      </c>
      <c r="L669" s="159" t="s">
        <v>3789</v>
      </c>
      <c r="M669" s="159" t="e">
        <f>INDEX('[5]2020-QFM'!$B:$B,MATCH(C669,'[5]2020-QFM'!$E:$E,0))</f>
        <v>#N/A</v>
      </c>
    </row>
    <row r="670" spans="2:13" ht="15.75" customHeight="1" x14ac:dyDescent="0.2">
      <c r="B670" s="161">
        <v>44021</v>
      </c>
      <c r="C670" s="162" t="s">
        <v>3733</v>
      </c>
      <c r="D670" s="191" t="s">
        <v>8531</v>
      </c>
      <c r="E670" s="226" t="s">
        <v>4388</v>
      </c>
      <c r="F670" s="158" t="e">
        <f>INDEX('[5]2020-QFM'!$D:$D,MATCH(C670,'[5]2020-QFM'!$D:$D,0 ))</f>
        <v>#N/A</v>
      </c>
      <c r="G670" s="191" t="str">
        <f>INDEX('[5]2020-QFM'!$C:$C,MATCH(C670,'[5]2020-QFM'!$E:$E,0))</f>
        <v>SPPMMS5359</v>
      </c>
      <c r="H670" s="159" t="str">
        <f>INDEX('[5]2020-QFM'!$F:$F,MATCH(C670,'[5]2020-QFM'!$E:$E,0 ))</f>
        <v xml:space="preserve">SWITCHING VALVE COMPLETE </v>
      </c>
      <c r="I670" s="160">
        <v>1</v>
      </c>
      <c r="J670" s="159" t="s">
        <v>4846</v>
      </c>
      <c r="K670" s="159" t="s">
        <v>3591</v>
      </c>
      <c r="L670" s="159" t="s">
        <v>3789</v>
      </c>
      <c r="M670" s="159" t="str">
        <f>INDEX('[5]2020-QFM'!$B:$B,MATCH(C670,'[5]2020-QFM'!$E:$E,0))</f>
        <v>BUHLER</v>
      </c>
    </row>
    <row r="671" spans="2:13" ht="15.75" customHeight="1" x14ac:dyDescent="0.2">
      <c r="B671" s="161">
        <v>44021</v>
      </c>
      <c r="C671" s="162" t="s">
        <v>3808</v>
      </c>
      <c r="D671" s="191" t="s">
        <v>8531</v>
      </c>
      <c r="E671" s="226" t="s">
        <v>4388</v>
      </c>
      <c r="F671" s="158" t="e">
        <f>INDEX('[5]2020-QFM'!$D:$D,MATCH(C671,'[5]2020-QFM'!$D:$D,0 ))</f>
        <v>#N/A</v>
      </c>
      <c r="G671" s="191" t="s">
        <v>3810</v>
      </c>
      <c r="H671" s="159" t="s">
        <v>3811</v>
      </c>
      <c r="I671" s="160">
        <v>2</v>
      </c>
      <c r="J671" s="159" t="s">
        <v>4846</v>
      </c>
      <c r="K671" s="159" t="s">
        <v>3591</v>
      </c>
      <c r="L671" s="159" t="s">
        <v>3789</v>
      </c>
      <c r="M671" s="159" t="s">
        <v>3593</v>
      </c>
    </row>
    <row r="672" spans="2:13" ht="15.75" customHeight="1" x14ac:dyDescent="0.2">
      <c r="B672" s="161">
        <v>44022</v>
      </c>
      <c r="C672" s="162" t="s">
        <v>5023</v>
      </c>
      <c r="D672" s="191" t="s">
        <v>8569</v>
      </c>
      <c r="E672" s="226" t="s">
        <v>4388</v>
      </c>
      <c r="F672" s="158" t="e">
        <f>INDEX('[5]2020-QFM'!$D:$D,MATCH(C672,'[5]2020-QFM'!$D:$D,0 ))</f>
        <v>#N/A</v>
      </c>
      <c r="G672" s="191" t="str">
        <f>INDEX('[5]2020-QFM'!$C:$C,MATCH(C672,'[5]2020-QFM'!$E:$E,0))</f>
        <v>CNPMCL0004</v>
      </c>
      <c r="H672" s="159" t="str">
        <f>INDEX('[5]2020-QFM'!$F:$F,MATCH(C672,'[5]2020-QFM'!$E:$E,0 ))</f>
        <v>Roller Scraper Brush 1000MM (MDDM-11511-001)</v>
      </c>
      <c r="I672" s="160">
        <v>2</v>
      </c>
      <c r="J672" s="159" t="s">
        <v>5025</v>
      </c>
      <c r="K672" s="159" t="s">
        <v>3626</v>
      </c>
      <c r="L672" s="159" t="s">
        <v>3583</v>
      </c>
      <c r="M672" s="159" t="str">
        <f>INDEX('[5]2020-QFM'!$B:$B,MATCH(C672,'[5]2020-QFM'!$E:$E,0))</f>
        <v>PRODUCTION</v>
      </c>
    </row>
    <row r="673" spans="2:13" ht="15.75" customHeight="1" x14ac:dyDescent="0.2">
      <c r="B673" s="161">
        <v>44022</v>
      </c>
      <c r="C673" s="162" t="s">
        <v>3733</v>
      </c>
      <c r="D673" s="191" t="s">
        <v>8570</v>
      </c>
      <c r="E673" s="226" t="s">
        <v>4388</v>
      </c>
      <c r="F673" s="158" t="e">
        <f>INDEX('[5]2020-QFM'!$D:$D,MATCH(C673,'[5]2020-QFM'!$D:$D,0 ))</f>
        <v>#N/A</v>
      </c>
      <c r="G673" s="191" t="str">
        <f>INDEX('[5]2020-QFM'!$C:$C,MATCH(C673,'[5]2020-QFM'!$E:$E,0))</f>
        <v>SPPMMS5359</v>
      </c>
      <c r="H673" s="159" t="str">
        <f>INDEX('[5]2020-QFM'!$F:$F,MATCH(C673,'[5]2020-QFM'!$E:$E,0 ))</f>
        <v xml:space="preserve">SWITCHING VALVE COMPLETE </v>
      </c>
      <c r="I673" s="160">
        <v>1</v>
      </c>
      <c r="J673" s="159" t="s">
        <v>8527</v>
      </c>
      <c r="K673" s="159" t="s">
        <v>3626</v>
      </c>
      <c r="L673" s="159" t="s">
        <v>3583</v>
      </c>
      <c r="M673" s="159" t="str">
        <f>INDEX('[5]2020-QFM'!$B:$B,MATCH(C673,'[5]2020-QFM'!$E:$E,0))</f>
        <v>BUHLER</v>
      </c>
    </row>
    <row r="674" spans="2:13" ht="15.75" customHeight="1" x14ac:dyDescent="0.2">
      <c r="B674" s="161">
        <v>44023</v>
      </c>
      <c r="C674" s="162" t="s">
        <v>5215</v>
      </c>
      <c r="D674" s="191" t="s">
        <v>5216</v>
      </c>
      <c r="E674" s="226" t="s">
        <v>4388</v>
      </c>
      <c r="F674" s="158" t="e">
        <f>INDEX('[5]2020-QFM'!$D:$D,MATCH(C674,'[5]2020-QFM'!$D:$D,0 ))</f>
        <v>#N/A</v>
      </c>
      <c r="G674" s="191" t="str">
        <f>INDEX('[5]2020-QFM'!$C:$C,MATCH(C674,'[5]2020-QFM'!$E:$E,0))</f>
        <v>SPPMMS3621</v>
      </c>
      <c r="H674" s="159" t="str">
        <f>INDEX('[5]2020-QFM'!$F:$F,MATCH(C674,'[5]2020-QFM'!$E:$E,0 ))</f>
        <v>Disengagement Fork</v>
      </c>
      <c r="I674" s="160">
        <v>1</v>
      </c>
      <c r="J674" s="159" t="s">
        <v>4997</v>
      </c>
      <c r="K674" s="159" t="s">
        <v>3626</v>
      </c>
      <c r="L674" s="159" t="s">
        <v>3583</v>
      </c>
      <c r="M674" s="159" t="str">
        <f>INDEX('[5]2020-QFM'!$B:$B,MATCH(C674,'[5]2020-QFM'!$E:$E,0))</f>
        <v>BUHLER</v>
      </c>
    </row>
    <row r="675" spans="2:13" ht="15.75" customHeight="1" x14ac:dyDescent="0.2">
      <c r="B675" s="161">
        <v>44024</v>
      </c>
      <c r="C675" s="162" t="s">
        <v>3818</v>
      </c>
      <c r="D675" s="191" t="s">
        <v>5198</v>
      </c>
      <c r="E675" s="226">
        <v>44028</v>
      </c>
      <c r="F675" s="158" t="e">
        <f>INDEX('[5]2020-QFM'!$D:$D,MATCH(C675,'[5]2020-QFM'!$D:$D,0 ))</f>
        <v>#N/A</v>
      </c>
      <c r="G675" s="191" t="str">
        <f>INDEX('[5]2020-QFM'!$C:$C,MATCH(C675,'[5]2020-QFM'!$E:$E,0))</f>
        <v>SPPMMS5312</v>
      </c>
      <c r="H675" s="159" t="str">
        <f>INDEX('[5]2020-QFM'!$F:$F,MATCH(C675,'[5]2020-QFM'!$E:$E,0 ))</f>
        <v xml:space="preserve">SHAFT KNIFE DRIVE </v>
      </c>
      <c r="I675" s="160">
        <v>1</v>
      </c>
      <c r="J675" s="159" t="s">
        <v>5185</v>
      </c>
      <c r="K675" s="159" t="s">
        <v>3582</v>
      </c>
      <c r="L675" s="159" t="s">
        <v>3618</v>
      </c>
      <c r="M675" s="159" t="str">
        <f>INDEX('[5]2020-QFM'!$B:$B,MATCH(C675,'[5]2020-QFM'!$E:$E,0))</f>
        <v>UNION SPECIAL</v>
      </c>
    </row>
    <row r="676" spans="2:13" ht="15.75" customHeight="1" x14ac:dyDescent="0.2">
      <c r="B676" s="161">
        <v>44025</v>
      </c>
      <c r="C676" s="162" t="s">
        <v>5217</v>
      </c>
      <c r="D676" s="191" t="s">
        <v>5218</v>
      </c>
      <c r="E676" s="226">
        <v>44028</v>
      </c>
      <c r="F676" s="158" t="e">
        <f>INDEX('[5]2020-QFM'!$D:$D,MATCH(C676,'[5]2020-QFM'!$D:$D,0 ))</f>
        <v>#N/A</v>
      </c>
      <c r="G676" s="191" t="str">
        <f>INDEX('[5]2020-QFM'!$C:$C,MATCH(C676,'[5]2020-QFM'!$E:$E,0))</f>
        <v>SPPMMS4768</v>
      </c>
      <c r="H676" s="159" t="str">
        <f>INDEX('[5]2020-QFM'!$F:$F,MATCH(C676,'[5]2020-QFM'!$E:$E,0 ))</f>
        <v xml:space="preserve">SCREW </v>
      </c>
      <c r="I676" s="160">
        <v>1</v>
      </c>
      <c r="J676" s="159" t="s">
        <v>5219</v>
      </c>
      <c r="K676" s="159" t="s">
        <v>3582</v>
      </c>
      <c r="L676" s="159" t="s">
        <v>3583</v>
      </c>
      <c r="M676" s="159" t="str">
        <f>INDEX('[5]2020-QFM'!$B:$B,MATCH(C676,'[5]2020-QFM'!$E:$E,0))</f>
        <v>UNION SPECIAL</v>
      </c>
    </row>
    <row r="677" spans="2:13" ht="15.75" customHeight="1" x14ac:dyDescent="0.2">
      <c r="B677" s="161">
        <v>44025</v>
      </c>
      <c r="C677" s="162">
        <v>52160</v>
      </c>
      <c r="D677" s="191" t="s">
        <v>5220</v>
      </c>
      <c r="E677" s="226">
        <v>44028</v>
      </c>
      <c r="F677" s="158">
        <v>52160</v>
      </c>
      <c r="G677" s="191" t="s">
        <v>5221</v>
      </c>
      <c r="H677" s="159" t="s">
        <v>5222</v>
      </c>
      <c r="I677" s="160">
        <v>1</v>
      </c>
      <c r="J677" s="159" t="s">
        <v>4341</v>
      </c>
      <c r="K677" s="159" t="s">
        <v>3626</v>
      </c>
      <c r="L677" s="159" t="s">
        <v>3592</v>
      </c>
      <c r="M677" s="159" t="s">
        <v>3709</v>
      </c>
    </row>
    <row r="678" spans="2:13" ht="15.75" customHeight="1" x14ac:dyDescent="0.2">
      <c r="B678" s="161">
        <v>44025</v>
      </c>
      <c r="C678" s="162" t="s">
        <v>5223</v>
      </c>
      <c r="D678" s="191" t="s">
        <v>5224</v>
      </c>
      <c r="E678" s="226">
        <v>44028</v>
      </c>
      <c r="F678" s="158"/>
      <c r="G678" s="191" t="str">
        <f>INDEX('[5]2020-QFM'!$C:$C,MATCH(C678,'[5]2020-QFM'!$E:$E,0))</f>
        <v>SPPMMS4267</v>
      </c>
      <c r="H678" s="159" t="str">
        <f>INDEX('[5]2020-QFM'!$F:$F,MATCH(C678,'[5]2020-QFM'!$E:$E,0 ))</f>
        <v>Rotor top stainless (Rep MZMN-95050-810)</v>
      </c>
      <c r="I678" s="160">
        <v>1</v>
      </c>
      <c r="J678" s="159" t="s">
        <v>5225</v>
      </c>
      <c r="K678" s="159" t="s">
        <v>3791</v>
      </c>
      <c r="L678" s="159" t="s">
        <v>3592</v>
      </c>
      <c r="M678" s="159" t="str">
        <f>INDEX('[5]2020-QFM'!$B:$B,MATCH(C678,'[5]2020-QFM'!$E:$E,0))</f>
        <v>BUHLER</v>
      </c>
    </row>
    <row r="679" spans="2:13" ht="15.75" customHeight="1" x14ac:dyDescent="0.2">
      <c r="B679" s="161">
        <v>44025</v>
      </c>
      <c r="C679" s="162" t="s">
        <v>5226</v>
      </c>
      <c r="D679" s="191" t="s">
        <v>5224</v>
      </c>
      <c r="E679" s="226">
        <v>44028</v>
      </c>
      <c r="F679" s="158"/>
      <c r="G679" s="191" t="str">
        <f>INDEX('[5]2020-QFM'!$C:$C,MATCH(C679,'[5]2020-QFM'!$E:$E,0))</f>
        <v>SPPMMS4326</v>
      </c>
      <c r="H679" s="159" t="str">
        <f>INDEX('[5]2020-QFM'!$F:$F,MATCH(C679,'[5]2020-QFM'!$E:$E,0 ))</f>
        <v>Rotor below</v>
      </c>
      <c r="I679" s="160">
        <v>1</v>
      </c>
      <c r="J679" s="159" t="s">
        <v>5225</v>
      </c>
      <c r="K679" s="159" t="s">
        <v>3791</v>
      </c>
      <c r="L679" s="159" t="s">
        <v>3592</v>
      </c>
      <c r="M679" s="159" t="str">
        <f>INDEX('[5]2020-QFM'!$B:$B,MATCH(C679,'[5]2020-QFM'!$E:$E,0))</f>
        <v>BUHLER</v>
      </c>
    </row>
    <row r="680" spans="2:13" ht="15.75" customHeight="1" x14ac:dyDescent="0.2">
      <c r="B680" s="161">
        <v>44026</v>
      </c>
      <c r="C680" s="162" t="s">
        <v>5227</v>
      </c>
      <c r="D680" s="191" t="s">
        <v>5228</v>
      </c>
      <c r="E680" s="226">
        <v>44028</v>
      </c>
      <c r="F680" s="158"/>
      <c r="G680" s="191" t="s">
        <v>5229</v>
      </c>
      <c r="H680" s="159" t="s">
        <v>5230</v>
      </c>
      <c r="I680" s="160">
        <v>2</v>
      </c>
      <c r="J680" s="159" t="s">
        <v>3669</v>
      </c>
      <c r="K680" s="159" t="s">
        <v>3669</v>
      </c>
      <c r="L680" s="159" t="s">
        <v>3592</v>
      </c>
      <c r="M680" s="159" t="s">
        <v>3669</v>
      </c>
    </row>
    <row r="681" spans="2:13" ht="15.75" customHeight="1" x14ac:dyDescent="0.2">
      <c r="B681" s="161">
        <v>44027</v>
      </c>
      <c r="C681" s="162" t="s">
        <v>5231</v>
      </c>
      <c r="D681" s="191" t="s">
        <v>5232</v>
      </c>
      <c r="E681" s="226" t="s">
        <v>4388</v>
      </c>
      <c r="F681" s="158"/>
      <c r="G681" s="191" t="str">
        <f>INDEX('[5]2020-QFM'!$C:$C,MATCH(C681,'[5]2020-QFM'!$E:$E,0))</f>
        <v>SPPMMS3930</v>
      </c>
      <c r="H681" s="159" t="str">
        <f>INDEX('[5]2020-QFM'!$F:$F,MATCH(C681,'[5]2020-QFM'!$E:$E,0 ))</f>
        <v>High capacity flat belt  60X1587</v>
      </c>
      <c r="I681" s="160">
        <v>1</v>
      </c>
      <c r="J681" s="159" t="s">
        <v>5233</v>
      </c>
      <c r="K681" s="159" t="s">
        <v>3791</v>
      </c>
      <c r="L681" s="159" t="s">
        <v>3592</v>
      </c>
      <c r="M681" s="159" t="str">
        <f>INDEX('[5]2020-QFM'!$B:$B,MATCH(C681,'[5]2020-QFM'!$E:$E,0))</f>
        <v>BUHLER</v>
      </c>
    </row>
    <row r="682" spans="2:13" ht="15.75" customHeight="1" x14ac:dyDescent="0.2">
      <c r="B682" s="161">
        <v>44027</v>
      </c>
      <c r="C682" s="162" t="s">
        <v>4839</v>
      </c>
      <c r="D682" s="191" t="s">
        <v>5234</v>
      </c>
      <c r="E682" s="226">
        <v>44028</v>
      </c>
      <c r="F682" s="158"/>
      <c r="G682" s="191"/>
      <c r="H682" s="159" t="s">
        <v>4839</v>
      </c>
      <c r="K682" s="159" t="s">
        <v>3616</v>
      </c>
      <c r="M682" s="159" t="s">
        <v>4839</v>
      </c>
    </row>
    <row r="683" spans="2:13" ht="15.75" customHeight="1" x14ac:dyDescent="0.2">
      <c r="B683" s="161">
        <v>44027</v>
      </c>
      <c r="C683" s="162" t="s">
        <v>4839</v>
      </c>
      <c r="D683" s="191" t="s">
        <v>5235</v>
      </c>
      <c r="E683" s="226">
        <v>44028</v>
      </c>
      <c r="F683" s="158"/>
      <c r="G683" s="191"/>
      <c r="H683" s="159" t="s">
        <v>4839</v>
      </c>
      <c r="K683" s="159" t="s">
        <v>3783</v>
      </c>
      <c r="M683" s="159" t="s">
        <v>4839</v>
      </c>
    </row>
    <row r="684" spans="2:13" ht="15.75" customHeight="1" x14ac:dyDescent="0.2">
      <c r="B684" s="161">
        <v>44028</v>
      </c>
      <c r="C684" s="162" t="s">
        <v>5507</v>
      </c>
      <c r="D684" s="191" t="s">
        <v>8529</v>
      </c>
      <c r="E684" s="226">
        <v>44038</v>
      </c>
      <c r="F684" s="158"/>
      <c r="G684" s="191" t="str">
        <f>INDEX('[5]2020-QFM'!$C:$C,MATCH(C684,'[5]2020-QFM'!$E:$E,0))</f>
        <v>SPPMMS7302</v>
      </c>
      <c r="H684" s="159" t="str">
        <f>INDEX('[5]2020-QFM'!$F:$F,MATCH(C684,'[5]2020-QFM'!$E:$E,0 ))</f>
        <v>Bag Clamp Rubber</v>
      </c>
      <c r="I684" s="160">
        <v>2</v>
      </c>
      <c r="J684" s="159" t="s">
        <v>3961</v>
      </c>
      <c r="K684" s="159" t="s">
        <v>3648</v>
      </c>
      <c r="L684" s="159" t="s">
        <v>3684</v>
      </c>
      <c r="M684" s="159" t="str">
        <f>INDEX('[5]2020-QFM'!$B:$B,MATCH(C684,'[5]2020-QFM'!$E:$E,0))</f>
        <v>ASSI</v>
      </c>
    </row>
    <row r="685" spans="2:13" ht="15.75" customHeight="1" x14ac:dyDescent="0.2">
      <c r="B685" s="161">
        <v>44028</v>
      </c>
      <c r="C685" s="162" t="s">
        <v>4167</v>
      </c>
      <c r="D685" s="191" t="s">
        <v>8531</v>
      </c>
      <c r="E685" s="226" t="s">
        <v>4388</v>
      </c>
      <c r="F685" s="158"/>
      <c r="G685" s="191" t="str">
        <f>INDEX('[5]2020-QFM'!$C:$C,MATCH(C685,'[5]2020-QFM'!$E:$E,0))</f>
        <v>SPPMMS5030</v>
      </c>
      <c r="H685" s="159" t="str">
        <f>INDEX('[5]2020-QFM'!$F:$F,MATCH(C685,'[5]2020-QFM'!$E:$E,0 ))</f>
        <v xml:space="preserve">RUBBER PIPE COVER D=100 BLACK </v>
      </c>
      <c r="I685" s="160">
        <v>3</v>
      </c>
      <c r="J685" s="159" t="s">
        <v>3616</v>
      </c>
      <c r="K685" s="159" t="s">
        <v>3616</v>
      </c>
      <c r="L685" s="159" t="s">
        <v>3592</v>
      </c>
      <c r="M685" s="159" t="str">
        <f>INDEX('[5]2020-QFM'!$B:$B,MATCH(C685,'[5]2020-QFM'!$E:$E,0))</f>
        <v>BUHLER</v>
      </c>
    </row>
    <row r="686" spans="2:13" ht="15.75" customHeight="1" x14ac:dyDescent="0.2">
      <c r="B686" s="161">
        <v>44028</v>
      </c>
      <c r="C686" s="162" t="s">
        <v>3674</v>
      </c>
      <c r="D686" s="191" t="s">
        <v>8528</v>
      </c>
      <c r="E686" s="158"/>
      <c r="F686" s="158"/>
      <c r="G686" s="191" t="str">
        <f>INDEX('[5]2020-QFM'!$C:$C,MATCH(C686,'[5]2020-QFM'!$E:$E,0))</f>
        <v>SPPMMS4107</v>
      </c>
      <c r="H686" s="159" t="str">
        <f>INDEX('[5]2020-QFM'!$F:$F,MATCH(C686,'[5]2020-QFM'!$E:$E,0 ))</f>
        <v>Manometer 0-10 bar G 1/8" MAT1</v>
      </c>
      <c r="I686" s="160">
        <v>1</v>
      </c>
      <c r="J686" s="159" t="s">
        <v>6033</v>
      </c>
      <c r="K686" s="159" t="s">
        <v>3783</v>
      </c>
      <c r="L686" s="159" t="s">
        <v>3684</v>
      </c>
      <c r="M686" s="159" t="str">
        <f>INDEX('[5]2020-QFM'!$B:$B,MATCH(C686,'[5]2020-QFM'!$E:$E,0))</f>
        <v>BUHLER</v>
      </c>
    </row>
    <row r="687" spans="2:13" ht="15.75" customHeight="1" x14ac:dyDescent="0.2">
      <c r="B687" s="161">
        <v>44029</v>
      </c>
      <c r="C687" s="162" t="s">
        <v>4560</v>
      </c>
      <c r="D687" s="191" t="s">
        <v>8583</v>
      </c>
      <c r="E687" s="226">
        <v>44040</v>
      </c>
      <c r="F687" s="158"/>
      <c r="G687" s="191" t="str">
        <f>INDEX('[5]2020-QFM'!$C:$C,MATCH(C687,'[5]2020-QFM'!$E:$E,0))</f>
        <v>SPPMMS3660</v>
      </c>
      <c r="H687" s="159" t="str">
        <f>INDEX('[5]2020-QFM'!$F:$F,MATCH(C687,'[5]2020-QFM'!$E:$E,0 ))</f>
        <v>CUP WASHER FOR PALATISER</v>
      </c>
      <c r="I687" s="160">
        <v>6</v>
      </c>
      <c r="J687" s="159" t="s">
        <v>3868</v>
      </c>
      <c r="K687" s="159" t="s">
        <v>3791</v>
      </c>
      <c r="L687" s="159" t="s">
        <v>3803</v>
      </c>
      <c r="M687" s="159" t="str">
        <f>INDEX('[5]2020-QFM'!$B:$B,MATCH(C687,'[5]2020-QFM'!$E:$E,0))</f>
        <v>BUHLER</v>
      </c>
    </row>
    <row r="688" spans="2:13" ht="15.75" customHeight="1" x14ac:dyDescent="0.2">
      <c r="B688" s="161">
        <v>44033</v>
      </c>
      <c r="C688" s="162" t="s">
        <v>3808</v>
      </c>
      <c r="D688" s="191" t="s">
        <v>8584</v>
      </c>
      <c r="E688" s="226" t="s">
        <v>4388</v>
      </c>
      <c r="F688" s="158"/>
      <c r="G688" s="191" t="s">
        <v>3810</v>
      </c>
      <c r="H688" s="159" t="s">
        <v>3811</v>
      </c>
      <c r="I688" s="160">
        <v>2</v>
      </c>
      <c r="J688" s="159" t="s">
        <v>4630</v>
      </c>
      <c r="K688" s="159" t="s">
        <v>3791</v>
      </c>
      <c r="L688" s="159" t="s">
        <v>3583</v>
      </c>
      <c r="M688" s="159" t="s">
        <v>3593</v>
      </c>
    </row>
    <row r="689" spans="1:13" ht="15.75" customHeight="1" x14ac:dyDescent="0.2">
      <c r="B689" s="161">
        <v>44033</v>
      </c>
      <c r="C689" s="162" t="s">
        <v>3714</v>
      </c>
      <c r="D689" s="191" t="s">
        <v>8582</v>
      </c>
      <c r="E689" s="226">
        <v>44040</v>
      </c>
      <c r="F689" s="158" t="s">
        <v>4580</v>
      </c>
      <c r="G689" s="191" t="str">
        <f>INDEX('[5]2020-QFM'!$C:$C,MATCH(C689,'[5]2020-QFM'!$E:$E,0))</f>
        <v>SPPMMS5310</v>
      </c>
      <c r="H689" s="159" t="str">
        <f>INDEX('[5]2020-QFM'!$F:$F,MATCH(C689,'[5]2020-QFM'!$E:$E,0 ))</f>
        <v xml:space="preserve">NEEDLE </v>
      </c>
      <c r="I689" s="160">
        <v>5</v>
      </c>
      <c r="J689" s="159" t="s">
        <v>3582</v>
      </c>
      <c r="K689" s="159" t="s">
        <v>3582</v>
      </c>
      <c r="L689" s="159" t="s">
        <v>3618</v>
      </c>
      <c r="M689" s="159" t="str">
        <f>INDEX('[5]2020-QFM'!$B:$B,MATCH(C689,'[5]2020-QFM'!$E:$E,0))</f>
        <v>UNION SPECIAL</v>
      </c>
    </row>
    <row r="690" spans="1:13" ht="15.75" customHeight="1" x14ac:dyDescent="0.2">
      <c r="B690" s="161">
        <v>44033</v>
      </c>
      <c r="C690" s="162" t="s">
        <v>8581</v>
      </c>
      <c r="D690" s="191" t="s">
        <v>8582</v>
      </c>
      <c r="E690" s="226">
        <v>44040</v>
      </c>
      <c r="F690" s="158"/>
      <c r="G690" s="191" t="str">
        <f>INDEX('[5]2020-QFM'!$C:$C,MATCH(C690,'[5]2020-QFM'!$E:$E,0))</f>
        <v>SPPMMS0534</v>
      </c>
      <c r="H690" s="159" t="str">
        <f>INDEX('[5]2020-QFM'!$F:$F,MATCH(C690,'[5]2020-QFM'!$E:$E,0 ))</f>
        <v>NEEDLE</v>
      </c>
      <c r="I690" s="160">
        <v>5</v>
      </c>
      <c r="J690" s="159" t="s">
        <v>3582</v>
      </c>
      <c r="K690" s="159" t="s">
        <v>3582</v>
      </c>
      <c r="L690" s="159" t="s">
        <v>3618</v>
      </c>
      <c r="M690" s="159" t="str">
        <f>INDEX('[5]2020-QFM'!$B:$B,MATCH(C690,'[5]2020-QFM'!$E:$E,0))</f>
        <v>UNION SPECIAL</v>
      </c>
    </row>
    <row r="691" spans="1:13" ht="15.75" customHeight="1" x14ac:dyDescent="0.2">
      <c r="B691" s="161">
        <v>44035</v>
      </c>
      <c r="C691" s="162" t="s">
        <v>8571</v>
      </c>
      <c r="D691" s="191" t="s">
        <v>8603</v>
      </c>
      <c r="E691" s="226" t="s">
        <v>4388</v>
      </c>
      <c r="F691" s="158"/>
      <c r="G691" s="191" t="s">
        <v>8572</v>
      </c>
      <c r="H691" s="159" t="s">
        <v>8573</v>
      </c>
      <c r="I691" s="160">
        <v>1</v>
      </c>
      <c r="J691" s="159" t="s">
        <v>3708</v>
      </c>
      <c r="K691" s="159" t="s">
        <v>3708</v>
      </c>
      <c r="L691" s="159" t="s">
        <v>3592</v>
      </c>
      <c r="M691" s="159" t="s">
        <v>3708</v>
      </c>
    </row>
    <row r="692" spans="1:13" ht="15.75" customHeight="1" x14ac:dyDescent="0.2">
      <c r="B692" s="161">
        <v>44035</v>
      </c>
      <c r="C692" s="162" t="s">
        <v>3818</v>
      </c>
      <c r="D692" s="191" t="s">
        <v>8604</v>
      </c>
      <c r="E692" s="226" t="s">
        <v>4388</v>
      </c>
      <c r="F692" s="158"/>
      <c r="G692" s="191" t="str">
        <f>INDEX('[5]2020-QFM'!$C:$C,MATCH(C692,'[5]2020-QFM'!$E:$E,0))</f>
        <v>SPPMMS5312</v>
      </c>
      <c r="H692" s="159" t="str">
        <f>INDEX('[5]2020-QFM'!$F:$F,MATCH(C692,'[5]2020-QFM'!$E:$E,0 ))</f>
        <v xml:space="preserve">SHAFT KNIFE DRIVE </v>
      </c>
      <c r="I692" s="160">
        <v>1</v>
      </c>
      <c r="J692" s="159" t="s">
        <v>5153</v>
      </c>
      <c r="K692" s="159" t="s">
        <v>3582</v>
      </c>
      <c r="L692" s="159" t="s">
        <v>4224</v>
      </c>
      <c r="M692" s="159" t="str">
        <f>INDEX('[5]2020-QFM'!$B:$B,MATCH(C692,'[5]2020-QFM'!$E:$E,0))</f>
        <v>UNION SPECIAL</v>
      </c>
    </row>
    <row r="693" spans="1:13" ht="15.75" customHeight="1" x14ac:dyDescent="0.2">
      <c r="B693" s="161">
        <v>44036</v>
      </c>
      <c r="C693" s="162" t="s">
        <v>8574</v>
      </c>
      <c r="D693" s="191" t="s">
        <v>8587</v>
      </c>
      <c r="E693" s="226" t="s">
        <v>4388</v>
      </c>
      <c r="F693" s="158"/>
      <c r="G693" s="191" t="str">
        <f>INDEX('[5]2020-QFM'!$C:$C,MATCH(C693,'[5]2020-QFM'!$E:$E,0))</f>
        <v>SPPMMS3602</v>
      </c>
      <c r="H693" s="159" t="str">
        <f>INDEX('[5]2020-QFM'!$F:$F,MATCH(C693,'[5]2020-QFM'!$E:$E,0 ))</f>
        <v>BAG HOLDER RIGHT (Repl MWP-84026-810)</v>
      </c>
      <c r="I693" s="160">
        <v>1</v>
      </c>
      <c r="J693" s="159" t="s">
        <v>3916</v>
      </c>
      <c r="K693" s="159" t="s">
        <v>3626</v>
      </c>
      <c r="L693" s="159" t="s">
        <v>3803</v>
      </c>
      <c r="M693" s="159" t="str">
        <f>INDEX('[5]2020-QFM'!$B:$B,MATCH(C693,'[5]2020-QFM'!$E:$E,0))</f>
        <v>BUHLER</v>
      </c>
    </row>
    <row r="694" spans="1:13" ht="15.75" customHeight="1" x14ac:dyDescent="0.2">
      <c r="B694" s="161">
        <v>44036</v>
      </c>
      <c r="C694" s="162" t="s">
        <v>4509</v>
      </c>
      <c r="D694" s="191" t="s">
        <v>8589</v>
      </c>
      <c r="E694" s="226" t="s">
        <v>4388</v>
      </c>
      <c r="F694" s="158"/>
      <c r="G694" s="191" t="str">
        <f>INDEX('[5]2020-QFM'!$C:$C,MATCH(C694,'[5]2020-QFM'!$E:$E,0))</f>
        <v>SPPMMS3999</v>
      </c>
      <c r="H694" s="159" t="str">
        <f>INDEX('[5]2020-QFM'!$F:$F,MATCH(C694,'[5]2020-QFM'!$E:$E,0 ))</f>
        <v>Pins 102Z D=14 Pre Asssembled With 1 Disk</v>
      </c>
      <c r="I694" s="160">
        <v>7</v>
      </c>
      <c r="J694" s="159" t="s">
        <v>4483</v>
      </c>
      <c r="K694" s="159" t="s">
        <v>3783</v>
      </c>
      <c r="L694" s="159" t="s">
        <v>3684</v>
      </c>
      <c r="M694" s="159" t="str">
        <f>INDEX('[5]2020-QFM'!$B:$B,MATCH(C694,'[5]2020-QFM'!$E:$E,0))</f>
        <v>BUHLER</v>
      </c>
    </row>
    <row r="695" spans="1:13" ht="15.75" customHeight="1" x14ac:dyDescent="0.2">
      <c r="B695" s="161">
        <v>44036</v>
      </c>
      <c r="C695" s="162" t="s">
        <v>8575</v>
      </c>
      <c r="D695" s="191" t="s">
        <v>8589</v>
      </c>
      <c r="E695" s="226" t="s">
        <v>4388</v>
      </c>
      <c r="F695" s="158"/>
      <c r="G695" s="191" t="str">
        <f>INDEX('[5]2020-QFM'!$C:$C,MATCH(C695,'[5]2020-QFM'!$E:$E,0))</f>
        <v>SPPMMS4020</v>
      </c>
      <c r="H695" s="159" t="str">
        <f>INDEX('[5]2020-QFM'!$F:$F,MATCH(C695,'[5]2020-QFM'!$E:$E,0 ))</f>
        <v>Disk 102Z,D=14</v>
      </c>
      <c r="I695" s="160">
        <v>7</v>
      </c>
      <c r="J695" s="159" t="s">
        <v>4483</v>
      </c>
      <c r="K695" s="159" t="s">
        <v>3783</v>
      </c>
      <c r="L695" s="159" t="s">
        <v>3684</v>
      </c>
      <c r="M695" s="159" t="str">
        <f>INDEX('[5]2020-QFM'!$B:$B,MATCH(C695,'[5]2020-QFM'!$E:$E,0))</f>
        <v>BUHLER</v>
      </c>
    </row>
    <row r="696" spans="1:13" ht="15.75" customHeight="1" x14ac:dyDescent="0.2">
      <c r="B696" s="161">
        <v>44038</v>
      </c>
      <c r="C696" s="162" t="s">
        <v>8576</v>
      </c>
      <c r="D696" s="191" t="s">
        <v>8597</v>
      </c>
      <c r="E696" s="226" t="s">
        <v>4388</v>
      </c>
      <c r="F696" s="158"/>
      <c r="G696" s="191" t="str">
        <f>INDEX('[5]2020-QFM'!$C:$C,MATCH(C696,'[5]2020-QFM'!$E:$E,0))</f>
        <v>SPPMMS4099</v>
      </c>
      <c r="H696" s="159" t="str">
        <f>INDEX('[5]2020-QFM'!$F:$F,MATCH(C696,'[5]2020-QFM'!$E:$E,0 ))</f>
        <v>Air filter cartridge GM 35S SNR 175241000</v>
      </c>
      <c r="I696" s="160">
        <v>1</v>
      </c>
      <c r="J696" s="159" t="s">
        <v>8592</v>
      </c>
      <c r="K696" s="159" t="s">
        <v>3791</v>
      </c>
      <c r="L696" s="159" t="s">
        <v>3803</v>
      </c>
      <c r="M696" s="159" t="str">
        <f>INDEX('[5]2020-QFM'!$B:$B,MATCH(C696,'[5]2020-QFM'!$E:$E,0))</f>
        <v>BUHLER</v>
      </c>
    </row>
    <row r="697" spans="1:13" ht="15.75" customHeight="1" x14ac:dyDescent="0.2">
      <c r="B697" s="161">
        <v>44038</v>
      </c>
      <c r="C697" s="162" t="s">
        <v>4413</v>
      </c>
      <c r="D697" s="191" t="s">
        <v>8598</v>
      </c>
      <c r="E697" s="226" t="s">
        <v>4388</v>
      </c>
      <c r="F697" s="158"/>
      <c r="G697" s="191" t="str">
        <f>INDEX('[5]2020-QFM'!$C:$C,MATCH(C697,'[5]2020-QFM'!$E:$E,0))</f>
        <v>SPPMMS4085</v>
      </c>
      <c r="H697" s="159" t="str">
        <f>INDEX('[5]2020-QFM'!$F:$F,MATCH(C697,'[5]2020-QFM'!$E:$E,0 ))</f>
        <v>Airfilter cartridge 175239000</v>
      </c>
      <c r="I697" s="160">
        <v>1</v>
      </c>
      <c r="J697" s="159" t="s">
        <v>8593</v>
      </c>
      <c r="K697" s="159" t="s">
        <v>3788</v>
      </c>
      <c r="L697" s="159" t="s">
        <v>3803</v>
      </c>
      <c r="M697" s="159" t="str">
        <f>INDEX('[5]2020-QFM'!$B:$B,MATCH(C697,'[5]2020-QFM'!$E:$E,0))</f>
        <v>BUHLER</v>
      </c>
    </row>
    <row r="698" spans="1:13" ht="15.75" customHeight="1" x14ac:dyDescent="0.2">
      <c r="B698" s="161">
        <v>44038</v>
      </c>
      <c r="C698" s="162" t="s">
        <v>4077</v>
      </c>
      <c r="D698" s="191" t="s">
        <v>8591</v>
      </c>
      <c r="E698" s="226" t="s">
        <v>4388</v>
      </c>
      <c r="F698" s="158"/>
      <c r="G698" s="191" t="str">
        <f>INDEX('[5]2020-QFM'!$C:$C,MATCH(C698,'[5]2020-QFM'!$E:$E,0))</f>
        <v>SPPMMS3630</v>
      </c>
      <c r="H698" s="159" t="str">
        <f>INDEX('[5]2020-QFM'!$F:$F,MATCH(C698,'[5]2020-QFM'!$E:$E,0 ))</f>
        <v>Rubber seal</v>
      </c>
      <c r="I698" s="160">
        <v>1</v>
      </c>
      <c r="J698" s="159" t="s">
        <v>8590</v>
      </c>
      <c r="K698" s="159" t="s">
        <v>3788</v>
      </c>
      <c r="L698" s="159" t="s">
        <v>3789</v>
      </c>
      <c r="M698" s="159" t="str">
        <f>INDEX('[5]2020-QFM'!$B:$B,MATCH(C698,'[5]2020-QFM'!$E:$E,0))</f>
        <v>BUHLER</v>
      </c>
    </row>
    <row r="699" spans="1:13" ht="15.75" customHeight="1" x14ac:dyDescent="0.2">
      <c r="B699" s="161">
        <v>44038</v>
      </c>
      <c r="C699" s="162" t="s">
        <v>3808</v>
      </c>
      <c r="D699" s="191" t="s">
        <v>8591</v>
      </c>
      <c r="E699" s="226" t="s">
        <v>4388</v>
      </c>
      <c r="F699" s="158"/>
      <c r="G699" s="191" t="s">
        <v>3810</v>
      </c>
      <c r="H699" s="159" t="s">
        <v>8577</v>
      </c>
      <c r="I699" s="160">
        <v>2</v>
      </c>
      <c r="J699" s="159" t="s">
        <v>8590</v>
      </c>
      <c r="K699" s="159" t="s">
        <v>3788</v>
      </c>
      <c r="L699" s="159" t="s">
        <v>3789</v>
      </c>
      <c r="M699" s="159" t="s">
        <v>3593</v>
      </c>
    </row>
    <row r="700" spans="1:13" ht="15.75" customHeight="1" x14ac:dyDescent="0.2">
      <c r="B700" s="161">
        <v>44039</v>
      </c>
      <c r="C700" s="162" t="s">
        <v>4025</v>
      </c>
      <c r="D700" s="191" t="s">
        <v>8599</v>
      </c>
      <c r="E700" s="226" t="s">
        <v>4388</v>
      </c>
      <c r="F700" s="158"/>
      <c r="G700" s="191" t="str">
        <f>INDEX('[5]2020-QFM'!$C:$C,MATCH(C700,'[5]2020-QFM'!$E:$E,0))</f>
        <v>SPPMMS3842</v>
      </c>
      <c r="H700" s="159" t="str">
        <f>INDEX('[5]2020-QFM'!$F:$F,MATCH(C700,'[5]2020-QFM'!$E:$E,0 ))</f>
        <v>Solinoid valve 24VDC ,2/2 Way-9W</v>
      </c>
      <c r="I700" s="160">
        <v>1</v>
      </c>
      <c r="J700" s="159" t="s">
        <v>8594</v>
      </c>
      <c r="K700" s="159" t="s">
        <v>3626</v>
      </c>
      <c r="L700" s="159" t="s">
        <v>3592</v>
      </c>
      <c r="M700" s="159" t="str">
        <f>INDEX('[5]2020-QFM'!$B:$B,MATCH(C700,'[5]2020-QFM'!$E:$E,0))</f>
        <v>BUHLER</v>
      </c>
    </row>
    <row r="701" spans="1:13" ht="15.75" customHeight="1" x14ac:dyDescent="0.2">
      <c r="B701" s="161">
        <v>44039</v>
      </c>
      <c r="C701" s="162" t="s">
        <v>8578</v>
      </c>
      <c r="D701" s="412" t="s">
        <v>8601</v>
      </c>
      <c r="E701" s="226" t="s">
        <v>4388</v>
      </c>
      <c r="F701" s="158"/>
      <c r="G701" s="191" t="s">
        <v>8579</v>
      </c>
      <c r="H701" s="159" t="s">
        <v>8580</v>
      </c>
      <c r="I701" s="160">
        <v>2</v>
      </c>
      <c r="J701" s="159" t="s">
        <v>8794</v>
      </c>
      <c r="K701" s="159" t="s">
        <v>3791</v>
      </c>
      <c r="L701" s="159" t="s">
        <v>3792</v>
      </c>
      <c r="M701" s="159" t="s">
        <v>3593</v>
      </c>
    </row>
    <row r="702" spans="1:13" ht="15.75" customHeight="1" x14ac:dyDescent="0.2">
      <c r="B702" s="161">
        <v>44039</v>
      </c>
      <c r="C702" s="162" t="s">
        <v>3727</v>
      </c>
      <c r="D702" s="191" t="s">
        <v>8605</v>
      </c>
      <c r="E702" s="226" t="s">
        <v>4388</v>
      </c>
      <c r="F702" s="158"/>
      <c r="G702" s="191" t="str">
        <f>INDEX('[5]2020-QFM'!$C:$C,MATCH(C702,'[5]2020-QFM'!$E:$E,0))</f>
        <v>SPPMMS5313</v>
      </c>
      <c r="H702" s="159" t="str">
        <f>INDEX('[5]2020-QFM'!$F:$F,MATCH(C702,'[5]2020-QFM'!$E:$E,0 ))</f>
        <v xml:space="preserve">KNIFE ASSEMBLY </v>
      </c>
      <c r="I702" s="160">
        <v>1</v>
      </c>
      <c r="J702" s="159" t="s">
        <v>3582</v>
      </c>
      <c r="K702" s="159" t="s">
        <v>3961</v>
      </c>
      <c r="L702" s="159" t="s">
        <v>3618</v>
      </c>
      <c r="M702" s="159" t="str">
        <f>INDEX('[5]2020-QFM'!$B:$B,MATCH(C702,'[5]2020-QFM'!$E:$E,0))</f>
        <v>UNION SPECIAL</v>
      </c>
    </row>
    <row r="703" spans="1:13" s="203" customFormat="1" ht="15.75" customHeight="1" x14ac:dyDescent="0.2">
      <c r="A703" s="233"/>
      <c r="B703" s="240">
        <v>44027</v>
      </c>
      <c r="C703" s="288"/>
      <c r="D703" s="243"/>
      <c r="E703" s="289"/>
      <c r="F703" s="289" t="e">
        <f>INDEX('[5]2020-QFM'!$D:$D,MATCH(C703,'[5]2020-QFM'!$D:$D,0 ))</f>
        <v>#N/A</v>
      </c>
      <c r="G703" s="243" t="e">
        <f>INDEX('[5]2020-QFM'!$C:$C,MATCH(C703,'[5]2020-QFM'!$E:$E,0))</f>
        <v>#N/A</v>
      </c>
      <c r="H703" s="242" t="s">
        <v>4019</v>
      </c>
      <c r="I703" s="239">
        <v>1</v>
      </c>
      <c r="J703" s="242"/>
      <c r="K703" s="242" t="s">
        <v>3783</v>
      </c>
      <c r="L703" s="242" t="s">
        <v>3684</v>
      </c>
      <c r="M703" s="242" t="s">
        <v>3858</v>
      </c>
    </row>
    <row r="704" spans="1:13" ht="15.75" customHeight="1" x14ac:dyDescent="0.2">
      <c r="B704" s="240">
        <v>44028</v>
      </c>
      <c r="C704" s="288"/>
      <c r="D704" s="243"/>
      <c r="E704" s="289"/>
      <c r="F704" s="289" t="e">
        <f>INDEX('[5]2020-QFM'!$D:$D,MATCH(C704,'[5]2020-QFM'!$D:$D,0 ))</f>
        <v>#N/A</v>
      </c>
      <c r="G704" s="243" t="e">
        <f>INDEX('[5]2020-QFM'!$C:$C,MATCH(C704,'[5]2020-QFM'!$E:$E,0))</f>
        <v>#N/A</v>
      </c>
      <c r="H704" s="242" t="s">
        <v>8617</v>
      </c>
      <c r="I704" s="239">
        <v>1</v>
      </c>
      <c r="J704" s="242" t="s">
        <v>3834</v>
      </c>
      <c r="K704" s="242" t="s">
        <v>3834</v>
      </c>
      <c r="L704" s="242" t="s">
        <v>4213</v>
      </c>
      <c r="M704" s="242" t="s">
        <v>3858</v>
      </c>
    </row>
    <row r="705" spans="2:13" ht="15.75" customHeight="1" x14ac:dyDescent="0.2">
      <c r="B705" s="240">
        <v>44028</v>
      </c>
      <c r="C705" s="288"/>
      <c r="D705" s="243"/>
      <c r="E705" s="289"/>
      <c r="F705" s="289" t="e">
        <f>INDEX('[5]2020-QFM'!$D:$D,MATCH(C705,'[5]2020-QFM'!$D:$D,0 ))</f>
        <v>#N/A</v>
      </c>
      <c r="G705" s="243" t="e">
        <f>INDEX('[5]2020-QFM'!$C:$C,MATCH(C705,'[5]2020-QFM'!$E:$E,0))</f>
        <v>#N/A</v>
      </c>
      <c r="H705" s="242" t="s">
        <v>8618</v>
      </c>
      <c r="I705" s="239">
        <v>1</v>
      </c>
      <c r="J705" s="242" t="s">
        <v>3907</v>
      </c>
      <c r="K705" s="242" t="s">
        <v>3907</v>
      </c>
      <c r="L705" s="242" t="s">
        <v>4213</v>
      </c>
      <c r="M705" s="242" t="s">
        <v>3858</v>
      </c>
    </row>
    <row r="706" spans="2:13" ht="15.75" customHeight="1" x14ac:dyDescent="0.2">
      <c r="B706" s="240">
        <v>44029</v>
      </c>
      <c r="C706" s="288"/>
      <c r="D706" s="243"/>
      <c r="E706" s="289"/>
      <c r="F706" s="289" t="e">
        <f>INDEX('[5]2020-QFM'!$D:$D,MATCH(C706,'[5]2020-QFM'!$D:$D,0 ))</f>
        <v>#N/A</v>
      </c>
      <c r="G706" s="243" t="e">
        <f>INDEX('[5]2020-QFM'!$C:$C,MATCH(C706,'[5]2020-QFM'!$E:$E,0))</f>
        <v>#N/A</v>
      </c>
      <c r="H706" s="242" t="s">
        <v>8619</v>
      </c>
      <c r="I706" s="239">
        <v>1</v>
      </c>
      <c r="J706" s="242" t="s">
        <v>3834</v>
      </c>
      <c r="K706" s="242" t="s">
        <v>3834</v>
      </c>
      <c r="L706" s="242" t="s">
        <v>3684</v>
      </c>
      <c r="M706" s="242" t="s">
        <v>3858</v>
      </c>
    </row>
    <row r="707" spans="2:13" ht="15.75" customHeight="1" x14ac:dyDescent="0.2">
      <c r="B707" s="240">
        <v>44029</v>
      </c>
      <c r="C707" s="288"/>
      <c r="D707" s="243" t="s">
        <v>8698</v>
      </c>
      <c r="E707" s="290">
        <v>44045</v>
      </c>
      <c r="F707" s="289" t="e">
        <f>INDEX('[5]2020-QFM'!$D:$D,MATCH(C707,'[5]2020-QFM'!$D:$D,0 ))</f>
        <v>#N/A</v>
      </c>
      <c r="G707" s="243" t="e">
        <f>INDEX('[5]2020-QFM'!$C:$C,MATCH(C707,'[5]2020-QFM'!$E:$E,0))</f>
        <v>#N/A</v>
      </c>
      <c r="H707" s="242" t="s">
        <v>8620</v>
      </c>
      <c r="I707" s="239" t="s">
        <v>4126</v>
      </c>
      <c r="J707" s="242" t="s">
        <v>3616</v>
      </c>
      <c r="K707" s="242" t="s">
        <v>3616</v>
      </c>
      <c r="L707" s="242" t="s">
        <v>4092</v>
      </c>
      <c r="M707" s="242" t="s">
        <v>3858</v>
      </c>
    </row>
    <row r="708" spans="2:13" ht="15.75" customHeight="1" x14ac:dyDescent="0.2">
      <c r="B708" s="240">
        <v>44030</v>
      </c>
      <c r="C708" s="288" t="s">
        <v>8621</v>
      </c>
      <c r="D708" s="243"/>
      <c r="E708" s="289"/>
      <c r="F708" s="289" t="s">
        <v>8621</v>
      </c>
      <c r="G708" s="243" t="s">
        <v>8622</v>
      </c>
      <c r="H708" s="242" t="s">
        <v>8623</v>
      </c>
      <c r="I708" s="239">
        <v>4</v>
      </c>
      <c r="J708" s="242" t="s">
        <v>3616</v>
      </c>
      <c r="K708" s="242" t="s">
        <v>3616</v>
      </c>
      <c r="L708" s="242" t="s">
        <v>3803</v>
      </c>
      <c r="M708" s="242" t="s">
        <v>3858</v>
      </c>
    </row>
    <row r="709" spans="2:13" ht="15.75" customHeight="1" x14ac:dyDescent="0.2">
      <c r="B709" s="240">
        <v>44031</v>
      </c>
      <c r="C709" s="288"/>
      <c r="D709" s="243"/>
      <c r="E709" s="289"/>
      <c r="F709" s="289" t="e">
        <f>INDEX('[5]2020-QFM'!$D:$D,MATCH(C709,'[5]2020-QFM'!$D:$D,0 ))</f>
        <v>#N/A</v>
      </c>
      <c r="G709" s="243" t="e">
        <f>INDEX('[5]2020-QFM'!$C:$C,MATCH(C709,'[5]2020-QFM'!$E:$E,0))</f>
        <v>#N/A</v>
      </c>
      <c r="H709" s="242" t="s">
        <v>8624</v>
      </c>
      <c r="I709" s="239" t="s">
        <v>4126</v>
      </c>
      <c r="J709" s="242" t="s">
        <v>3616</v>
      </c>
      <c r="K709" s="242" t="s">
        <v>3616</v>
      </c>
      <c r="L709" s="242" t="s">
        <v>3583</v>
      </c>
      <c r="M709" s="242" t="s">
        <v>3858</v>
      </c>
    </row>
    <row r="710" spans="2:13" ht="15.75" customHeight="1" x14ac:dyDescent="0.2">
      <c r="B710" s="240">
        <v>44032</v>
      </c>
      <c r="C710" s="288" t="s">
        <v>8625</v>
      </c>
      <c r="D710" s="243" t="s">
        <v>8637</v>
      </c>
      <c r="E710" s="290">
        <v>44041</v>
      </c>
      <c r="F710" s="289" t="e">
        <f>INDEX('[5]2020-QFM'!$D:$D,MATCH(C710,'[5]2020-QFM'!$D:$D,0 ))</f>
        <v>#N/A</v>
      </c>
      <c r="G710" s="243" t="s">
        <v>4755</v>
      </c>
      <c r="H710" s="242" t="s">
        <v>4756</v>
      </c>
      <c r="I710" s="239">
        <v>1</v>
      </c>
      <c r="J710" s="242" t="s">
        <v>8626</v>
      </c>
      <c r="K710" s="242" t="s">
        <v>3591</v>
      </c>
      <c r="L710" s="242" t="s">
        <v>3789</v>
      </c>
      <c r="M710" s="242" t="s">
        <v>4824</v>
      </c>
    </row>
    <row r="711" spans="2:13" ht="15.75" customHeight="1" x14ac:dyDescent="0.2">
      <c r="B711" s="240">
        <v>44033</v>
      </c>
      <c r="C711" s="288"/>
      <c r="D711" s="243"/>
      <c r="E711" s="289"/>
      <c r="F711" s="289" t="e">
        <f>INDEX('[5]2020-QFM'!$D:$D,MATCH(C711,'[5]2020-QFM'!$D:$D,0 ))</f>
        <v>#N/A</v>
      </c>
      <c r="G711" s="243" t="s">
        <v>8614</v>
      </c>
      <c r="H711" s="242" t="s">
        <v>8627</v>
      </c>
      <c r="I711" s="239">
        <v>1</v>
      </c>
      <c r="J711" s="242" t="s">
        <v>3616</v>
      </c>
      <c r="K711" s="242" t="s">
        <v>8793</v>
      </c>
      <c r="L711" s="242" t="s">
        <v>4224</v>
      </c>
      <c r="M711" s="242" t="s">
        <v>3858</v>
      </c>
    </row>
    <row r="712" spans="2:13" ht="15.75" customHeight="1" x14ac:dyDescent="0.2">
      <c r="B712" s="240">
        <v>44034</v>
      </c>
      <c r="C712" s="288"/>
      <c r="D712" s="243"/>
      <c r="E712" s="289"/>
      <c r="F712" s="289" t="e">
        <f>INDEX('[5]2020-QFM'!$D:$D,MATCH(C712,'[5]2020-QFM'!$D:$D,0 ))</f>
        <v>#N/A</v>
      </c>
      <c r="G712" s="243" t="e">
        <f>INDEX('[5]2020-QFM'!$C:$C,MATCH(C712,'[5]2020-QFM'!$E:$E,0))</f>
        <v>#N/A</v>
      </c>
      <c r="H712" s="242" t="s">
        <v>8628</v>
      </c>
      <c r="I712" s="239">
        <v>1</v>
      </c>
      <c r="J712" s="242" t="s">
        <v>8629</v>
      </c>
      <c r="K712" s="242" t="s">
        <v>3626</v>
      </c>
      <c r="L712" s="242" t="s">
        <v>3789</v>
      </c>
      <c r="M712" s="242" t="s">
        <v>3858</v>
      </c>
    </row>
    <row r="713" spans="2:13" ht="15.75" customHeight="1" x14ac:dyDescent="0.25">
      <c r="B713" s="240">
        <v>44036</v>
      </c>
      <c r="C713" s="288"/>
      <c r="D713" s="243" t="s">
        <v>8701</v>
      </c>
      <c r="E713" s="290">
        <v>44045</v>
      </c>
      <c r="F713" s="289" t="e">
        <f>INDEX('[5]2020-QFM'!$D:$D,MATCH(C713,'[5]2020-QFM'!$D:$D,0 ))</f>
        <v>#N/A</v>
      </c>
      <c r="G713" s="274" t="s">
        <v>5312</v>
      </c>
      <c r="H713" s="274" t="s">
        <v>5582</v>
      </c>
      <c r="I713" s="239" t="s">
        <v>8700</v>
      </c>
      <c r="J713" s="242" t="s">
        <v>7459</v>
      </c>
      <c r="K713" s="242" t="s">
        <v>7459</v>
      </c>
      <c r="L713" s="242" t="s">
        <v>3592</v>
      </c>
      <c r="M713" s="242" t="s">
        <v>3858</v>
      </c>
    </row>
    <row r="714" spans="2:13" ht="15.75" customHeight="1" x14ac:dyDescent="0.2">
      <c r="B714" s="240">
        <v>44037</v>
      </c>
      <c r="C714" s="288"/>
      <c r="D714" s="243"/>
      <c r="E714" s="289"/>
      <c r="F714" s="289" t="e">
        <f>INDEX('[5]2020-QFM'!$D:$D,MATCH(C714,'[5]2020-QFM'!$D:$D,0 ))</f>
        <v>#N/A</v>
      </c>
      <c r="G714" s="243" t="e">
        <f>INDEX('[5]2020-QFM'!$C:$C,MATCH(C714,'[5]2020-QFM'!$E:$E,0))</f>
        <v>#N/A</v>
      </c>
      <c r="H714" s="242" t="s">
        <v>4019</v>
      </c>
      <c r="I714" s="239">
        <v>1</v>
      </c>
      <c r="J714" s="242" t="s">
        <v>3616</v>
      </c>
      <c r="K714" s="242" t="s">
        <v>3616</v>
      </c>
      <c r="L714" s="242" t="s">
        <v>3789</v>
      </c>
      <c r="M714" s="242" t="s">
        <v>3858</v>
      </c>
    </row>
    <row r="715" spans="2:13" ht="15.75" customHeight="1" x14ac:dyDescent="0.2">
      <c r="B715" s="240">
        <v>44037</v>
      </c>
      <c r="C715" s="288" t="s">
        <v>4010</v>
      </c>
      <c r="D715" s="243" t="s">
        <v>8638</v>
      </c>
      <c r="E715" s="290">
        <v>44041</v>
      </c>
      <c r="F715" s="289" t="e">
        <f>INDEX('[5]2020-QFM'!$D:$D,MATCH(C715,'[5]2020-QFM'!$D:$D,0 ))</f>
        <v>#N/A</v>
      </c>
      <c r="G715" s="243" t="s">
        <v>4011</v>
      </c>
      <c r="H715" s="242" t="s">
        <v>4012</v>
      </c>
      <c r="I715" s="239" t="s">
        <v>4135</v>
      </c>
      <c r="J715" s="242" t="s">
        <v>4994</v>
      </c>
      <c r="K715" s="242" t="s">
        <v>3626</v>
      </c>
      <c r="L715" s="242" t="s">
        <v>3789</v>
      </c>
      <c r="M715" s="242" t="s">
        <v>3858</v>
      </c>
    </row>
    <row r="716" spans="2:13" ht="15.75" customHeight="1" x14ac:dyDescent="0.2">
      <c r="B716" s="240">
        <v>44037</v>
      </c>
      <c r="C716" s="288" t="s">
        <v>8625</v>
      </c>
      <c r="D716" s="243" t="s">
        <v>8638</v>
      </c>
      <c r="E716" s="290">
        <v>44041</v>
      </c>
      <c r="F716" s="289" t="e">
        <f>INDEX('[5]2020-QFM'!$D:$D,MATCH(C716,'[5]2020-QFM'!$D:$D,0 ))</f>
        <v>#N/A</v>
      </c>
      <c r="G716" s="243" t="s">
        <v>4755</v>
      </c>
      <c r="H716" s="242" t="s">
        <v>4756</v>
      </c>
      <c r="I716" s="239">
        <v>1</v>
      </c>
      <c r="J716" s="242" t="s">
        <v>4994</v>
      </c>
      <c r="K716" s="242" t="s">
        <v>3626</v>
      </c>
      <c r="L716" s="242" t="s">
        <v>3789</v>
      </c>
      <c r="M716" s="242" t="s">
        <v>3858</v>
      </c>
    </row>
    <row r="717" spans="2:13" ht="15.75" customHeight="1" x14ac:dyDescent="0.2">
      <c r="B717" s="240">
        <v>44038</v>
      </c>
      <c r="C717" s="288"/>
      <c r="D717" s="243" t="s">
        <v>8697</v>
      </c>
      <c r="E717" s="290">
        <v>44045</v>
      </c>
      <c r="F717" s="289" t="s">
        <v>8665</v>
      </c>
      <c r="G717" s="243" t="s">
        <v>8663</v>
      </c>
      <c r="H717" s="242" t="s">
        <v>8664</v>
      </c>
      <c r="I717" s="239">
        <v>1</v>
      </c>
      <c r="J717" s="242" t="s">
        <v>3783</v>
      </c>
      <c r="K717" s="242" t="s">
        <v>3783</v>
      </c>
      <c r="L717" s="242" t="s">
        <v>3684</v>
      </c>
      <c r="M717" s="242" t="s">
        <v>3858</v>
      </c>
    </row>
    <row r="718" spans="2:13" ht="15.75" customHeight="1" x14ac:dyDescent="0.2">
      <c r="B718" s="240">
        <v>44038</v>
      </c>
      <c r="C718" s="288"/>
      <c r="D718" s="243" t="s">
        <v>8697</v>
      </c>
      <c r="E718" s="290">
        <v>44045</v>
      </c>
      <c r="F718" s="289" t="s">
        <v>4087</v>
      </c>
      <c r="G718" s="243" t="s">
        <v>4038</v>
      </c>
      <c r="H718" s="242" t="s">
        <v>4412</v>
      </c>
      <c r="I718" s="239" t="s">
        <v>4126</v>
      </c>
      <c r="J718" s="242" t="s">
        <v>3783</v>
      </c>
      <c r="K718" s="242" t="s">
        <v>3783</v>
      </c>
      <c r="L718" s="242" t="s">
        <v>3684</v>
      </c>
      <c r="M718" s="242" t="s">
        <v>3858</v>
      </c>
    </row>
    <row r="719" spans="2:13" ht="15.75" customHeight="1" x14ac:dyDescent="0.2">
      <c r="B719" s="240">
        <v>44039</v>
      </c>
      <c r="C719" s="288"/>
      <c r="D719" s="243"/>
      <c r="E719" s="289"/>
      <c r="F719" s="289" t="s">
        <v>4124</v>
      </c>
      <c r="G719" s="243" t="s">
        <v>4038</v>
      </c>
      <c r="H719" s="242" t="s">
        <v>8666</v>
      </c>
      <c r="I719" s="239" t="s">
        <v>8667</v>
      </c>
      <c r="J719" s="242" t="s">
        <v>3616</v>
      </c>
      <c r="K719" s="242" t="s">
        <v>3616</v>
      </c>
      <c r="L719" s="242" t="s">
        <v>3789</v>
      </c>
      <c r="M719" s="242" t="s">
        <v>3858</v>
      </c>
    </row>
    <row r="720" spans="2:13" ht="15.75" customHeight="1" x14ac:dyDescent="0.2">
      <c r="B720" s="240">
        <v>44039</v>
      </c>
      <c r="C720" s="288"/>
      <c r="D720" s="243" t="s">
        <v>8697</v>
      </c>
      <c r="E720" s="290">
        <v>44045</v>
      </c>
      <c r="F720" s="289" t="s">
        <v>4087</v>
      </c>
      <c r="G720" s="243" t="s">
        <v>4038</v>
      </c>
      <c r="H720" s="242" t="s">
        <v>8668</v>
      </c>
      <c r="I720" s="239" t="s">
        <v>4126</v>
      </c>
      <c r="J720" s="242" t="s">
        <v>3783</v>
      </c>
      <c r="K720" s="242" t="s">
        <v>3783</v>
      </c>
      <c r="L720" s="242" t="s">
        <v>3618</v>
      </c>
      <c r="M720" s="242" t="s">
        <v>3858</v>
      </c>
    </row>
    <row r="721" spans="1:13" ht="15.75" customHeight="1" x14ac:dyDescent="0.2">
      <c r="B721" s="240">
        <v>44039</v>
      </c>
      <c r="C721" s="288"/>
      <c r="D721" s="243"/>
      <c r="E721" s="289"/>
      <c r="F721" s="289" t="s">
        <v>4124</v>
      </c>
      <c r="G721" s="243" t="s">
        <v>4038</v>
      </c>
      <c r="H721" s="242" t="s">
        <v>8666</v>
      </c>
      <c r="I721" s="239" t="s">
        <v>4126</v>
      </c>
      <c r="J721" s="242" t="s">
        <v>3616</v>
      </c>
      <c r="K721" s="242" t="s">
        <v>3616</v>
      </c>
      <c r="L721" s="242" t="s">
        <v>3803</v>
      </c>
      <c r="M721" s="242" t="s">
        <v>3858</v>
      </c>
    </row>
    <row r="722" spans="1:13" ht="15.75" customHeight="1" x14ac:dyDescent="0.2">
      <c r="B722" s="240">
        <v>44039</v>
      </c>
      <c r="C722" s="288"/>
      <c r="D722" s="243"/>
      <c r="E722" s="289"/>
      <c r="F722" s="289" t="s">
        <v>4124</v>
      </c>
      <c r="G722" s="243" t="s">
        <v>4038</v>
      </c>
      <c r="H722" s="242" t="s">
        <v>5050</v>
      </c>
      <c r="I722" s="239">
        <v>1</v>
      </c>
      <c r="J722" s="242" t="s">
        <v>3616</v>
      </c>
      <c r="K722" s="242" t="s">
        <v>3616</v>
      </c>
      <c r="L722" s="242" t="s">
        <v>3803</v>
      </c>
      <c r="M722" s="242" t="s">
        <v>3858</v>
      </c>
    </row>
    <row r="723" spans="1:13" ht="15.75" customHeight="1" x14ac:dyDescent="0.2">
      <c r="B723" s="240">
        <v>44042</v>
      </c>
      <c r="C723" s="288"/>
      <c r="D723" s="243"/>
      <c r="E723" s="289"/>
      <c r="F723" s="289">
        <v>2213</v>
      </c>
      <c r="G723" s="243" t="s">
        <v>8669</v>
      </c>
      <c r="H723" s="242" t="s">
        <v>8670</v>
      </c>
      <c r="I723" s="239">
        <v>10</v>
      </c>
      <c r="J723" s="242" t="s">
        <v>3669</v>
      </c>
      <c r="K723" s="242" t="s">
        <v>3669</v>
      </c>
      <c r="L723" s="242" t="s">
        <v>4424</v>
      </c>
      <c r="M723" s="242" t="s">
        <v>3858</v>
      </c>
    </row>
    <row r="724" spans="1:13" ht="15.75" customHeight="1" x14ac:dyDescent="0.2">
      <c r="B724" s="161">
        <v>44040</v>
      </c>
      <c r="C724" s="162" t="s">
        <v>3714</v>
      </c>
      <c r="D724" s="191"/>
      <c r="E724" s="158"/>
      <c r="F724" s="158" t="s">
        <v>4580</v>
      </c>
      <c r="G724" s="191" t="str">
        <f>INDEX('[5]2020-QFM'!$C:$C,MATCH(C724,'[5]2020-QFM'!$E:$E,0))</f>
        <v>SPPMMS5310</v>
      </c>
      <c r="H724" s="159" t="str">
        <f>INDEX('[5]2020-QFM'!$F:$F,MATCH(C724,'[5]2020-QFM'!$E:$E,0 ))</f>
        <v xml:space="preserve">NEEDLE </v>
      </c>
      <c r="I724" s="160">
        <v>1</v>
      </c>
      <c r="J724" s="159" t="s">
        <v>3582</v>
      </c>
      <c r="K724" s="159" t="s">
        <v>3582</v>
      </c>
      <c r="L724" s="159" t="s">
        <v>4224</v>
      </c>
      <c r="M724" s="159" t="str">
        <f>INDEX('[5]2020-QFM'!$B:$B,MATCH(C724,'[5]2020-QFM'!$E:$E,0))</f>
        <v>UNION SPECIAL</v>
      </c>
    </row>
    <row r="725" spans="1:13" ht="15.75" customHeight="1" x14ac:dyDescent="0.2">
      <c r="B725" s="161">
        <v>44042</v>
      </c>
      <c r="C725" s="162" t="s">
        <v>3963</v>
      </c>
      <c r="D725" s="191" t="s">
        <v>8703</v>
      </c>
      <c r="E725" s="226">
        <v>44045</v>
      </c>
      <c r="F725" s="158"/>
      <c r="G725" s="191" t="str">
        <f>INDEX('[5]2020-QFM'!$C:$C,MATCH(C725,'[5]2020-QFM'!$E:$E,0))</f>
        <v>SPPMMS3758</v>
      </c>
      <c r="H725" s="159" t="str">
        <f>INDEX('[5]2020-QFM'!$F:$F,MATCH(C725,'[5]2020-QFM'!$E:$E,0 ))</f>
        <v>DIAPHRAGM (Rep PVD-10000-001)</v>
      </c>
      <c r="I725" s="160">
        <v>1</v>
      </c>
      <c r="J725" s="159" t="s">
        <v>8702</v>
      </c>
      <c r="K725" s="159" t="s">
        <v>3791</v>
      </c>
      <c r="L725" s="159" t="s">
        <v>3757</v>
      </c>
      <c r="M725" s="159" t="str">
        <f>INDEX('[5]2020-QFM'!$B:$B,MATCH(C725,'[5]2020-QFM'!$E:$E,0))</f>
        <v>BUHLER</v>
      </c>
    </row>
    <row r="726" spans="1:13" ht="15.75" customHeight="1" x14ac:dyDescent="0.2">
      <c r="B726" s="161">
        <v>44042</v>
      </c>
      <c r="C726" s="162" t="s">
        <v>4405</v>
      </c>
      <c r="D726" s="191" t="s">
        <v>8698</v>
      </c>
      <c r="E726" s="226">
        <v>44045</v>
      </c>
      <c r="F726" s="158"/>
      <c r="G726" s="191" t="str">
        <f>INDEX('[5]2020-QFM'!$C:$C,MATCH(C726,'[5]2020-QFM'!$E:$E,0))</f>
        <v>SPPMMS3846</v>
      </c>
      <c r="H726" s="159" t="str">
        <f>INDEX('[5]2020-QFM'!$F:$F,MATCH(C726,'[5]2020-QFM'!$E:$E,0 ))</f>
        <v>Double Solenoid valve  5/2 way DN8 (SXE 0573-160-00K)</v>
      </c>
      <c r="I726" s="160">
        <v>1</v>
      </c>
      <c r="J726" s="159" t="s">
        <v>3868</v>
      </c>
      <c r="K726" s="159" t="s">
        <v>3626</v>
      </c>
      <c r="L726" s="159" t="s">
        <v>4092</v>
      </c>
      <c r="M726" s="159" t="str">
        <f>INDEX('[5]2020-QFM'!$B:$B,MATCH(C726,'[5]2020-QFM'!$E:$E,0))</f>
        <v>BUHLER</v>
      </c>
    </row>
    <row r="727" spans="1:13" ht="15.75" customHeight="1" x14ac:dyDescent="0.2">
      <c r="B727" s="161">
        <v>44042</v>
      </c>
      <c r="C727" s="162" t="s">
        <v>8671</v>
      </c>
      <c r="D727" s="191" t="s">
        <v>8724</v>
      </c>
      <c r="E727" s="226">
        <v>44045</v>
      </c>
      <c r="F727" s="158"/>
      <c r="G727" s="191" t="str">
        <f>INDEX('[5]2020-QFM'!$C:$C,MATCH(C727,'[5]2020-QFM'!$E:$E,0))</f>
        <v>SPPMMS4156</v>
      </c>
      <c r="H727" s="159" t="str">
        <f>INDEX('[5]2020-QFM'!$F:$F,MATCH(C727,'[5]2020-QFM'!$E:$E,0 ))</f>
        <v xml:space="preserve">Cross joint </v>
      </c>
      <c r="I727" s="160">
        <v>1</v>
      </c>
      <c r="J727" s="159" t="s">
        <v>8723</v>
      </c>
      <c r="K727" s="159" t="s">
        <v>3791</v>
      </c>
      <c r="L727" s="159" t="s">
        <v>3792</v>
      </c>
      <c r="M727" s="159" t="str">
        <f>INDEX('[5]2020-QFM'!$B:$B,MATCH(C727,'[5]2020-QFM'!$E:$E,0))</f>
        <v>BUHLER</v>
      </c>
    </row>
    <row r="728" spans="1:13" ht="15.75" customHeight="1" x14ac:dyDescent="0.2">
      <c r="B728" s="161">
        <v>44042</v>
      </c>
      <c r="C728" s="162" t="s">
        <v>4949</v>
      </c>
      <c r="D728" s="191" t="s">
        <v>8704</v>
      </c>
      <c r="E728" s="226">
        <v>44045</v>
      </c>
      <c r="F728" s="158"/>
      <c r="G728" s="191" t="s">
        <v>4951</v>
      </c>
      <c r="H728" s="159" t="s">
        <v>4217</v>
      </c>
      <c r="I728" s="160">
        <v>1</v>
      </c>
      <c r="J728" s="159" t="s">
        <v>3783</v>
      </c>
      <c r="K728" s="159" t="s">
        <v>3783</v>
      </c>
      <c r="L728" s="159" t="s">
        <v>3684</v>
      </c>
      <c r="M728" s="159" t="s">
        <v>4319</v>
      </c>
    </row>
    <row r="729" spans="1:13" ht="15.75" customHeight="1" x14ac:dyDescent="0.2">
      <c r="B729" s="240">
        <v>44042</v>
      </c>
      <c r="C729" s="288"/>
      <c r="D729" s="243"/>
      <c r="E729" s="289"/>
      <c r="F729" s="289" t="e">
        <f>INDEX('[5]2020-QFM'!$D:$D,MATCH(C729,'[5]2020-QFM'!$D:$D,0 ))</f>
        <v>#N/A</v>
      </c>
      <c r="G729" s="243" t="e">
        <f>INDEX('[5]2020-QFM'!$C:$C,MATCH(C729,'[5]2020-QFM'!$E:$E,0))</f>
        <v>#N/A</v>
      </c>
      <c r="H729" s="242" t="s">
        <v>8773</v>
      </c>
      <c r="I729" s="239">
        <v>1</v>
      </c>
      <c r="J729" s="242" t="s">
        <v>3783</v>
      </c>
      <c r="K729" s="242" t="s">
        <v>3783</v>
      </c>
      <c r="L729" s="242" t="s">
        <v>3618</v>
      </c>
      <c r="M729" s="242" t="s">
        <v>3858</v>
      </c>
    </row>
    <row r="730" spans="1:13" ht="15.75" customHeight="1" x14ac:dyDescent="0.2">
      <c r="B730" s="161">
        <v>44043</v>
      </c>
      <c r="C730" s="162"/>
      <c r="D730" s="191" t="s">
        <v>8730</v>
      </c>
      <c r="E730" s="226">
        <v>44045</v>
      </c>
      <c r="F730" s="158"/>
      <c r="G730" s="191"/>
      <c r="H730" s="159" t="s">
        <v>4839</v>
      </c>
      <c r="K730" s="159" t="s">
        <v>3616</v>
      </c>
      <c r="M730" s="159" t="s">
        <v>4839</v>
      </c>
    </row>
    <row r="731" spans="1:13" ht="15.75" customHeight="1" x14ac:dyDescent="0.2">
      <c r="B731" s="161">
        <v>44043</v>
      </c>
      <c r="C731" s="162"/>
      <c r="D731" s="191" t="s">
        <v>8731</v>
      </c>
      <c r="E731" s="226">
        <v>44045</v>
      </c>
      <c r="F731" s="158"/>
      <c r="G731" s="191"/>
      <c r="H731" s="159" t="s">
        <v>4839</v>
      </c>
      <c r="K731" s="159" t="s">
        <v>3783</v>
      </c>
      <c r="M731" s="159" t="s">
        <v>4839</v>
      </c>
    </row>
    <row r="732" spans="1:13" ht="15.75" customHeight="1" x14ac:dyDescent="0.2">
      <c r="B732" s="161">
        <v>44044</v>
      </c>
      <c r="C732" s="162" t="s">
        <v>8672</v>
      </c>
      <c r="D732" s="191" t="s">
        <v>8728</v>
      </c>
      <c r="E732" s="226">
        <v>44045</v>
      </c>
      <c r="F732" s="158" t="s">
        <v>8673</v>
      </c>
      <c r="G732" s="191" t="str">
        <f>INDEX('[5]2020-QFM'!$C:$C,MATCH(C732,'[5]2020-QFM'!$E:$E,0))</f>
        <v>SPPMMS7688</v>
      </c>
      <c r="H732" s="159" t="str">
        <f>INDEX('[5]2020-QFM'!$F:$F,MATCH(C732,'[5]2020-QFM'!$E:$E,0 ))</f>
        <v>BELT TABLE B=1400 MWPX-81095-810</v>
      </c>
      <c r="I732" s="160">
        <v>1</v>
      </c>
      <c r="J732" s="159" t="s">
        <v>3868</v>
      </c>
      <c r="K732" s="159" t="s">
        <v>3626</v>
      </c>
      <c r="L732" s="159" t="s">
        <v>3592</v>
      </c>
      <c r="M732" s="159" t="str">
        <f>INDEX('[5]2020-QFM'!$B:$B,MATCH(C732,'[5]2020-QFM'!$E:$E,0))</f>
        <v>BUHLER</v>
      </c>
    </row>
    <row r="733" spans="1:13" ht="15.75" customHeight="1" x14ac:dyDescent="0.2">
      <c r="B733" s="161">
        <v>44044</v>
      </c>
      <c r="C733" s="162" t="s">
        <v>8674</v>
      </c>
      <c r="D733" s="191" t="s">
        <v>8728</v>
      </c>
      <c r="E733" s="226">
        <v>44045</v>
      </c>
      <c r="F733" s="158"/>
      <c r="G733" s="191" t="str">
        <f>INDEX('[5]2020-QFM'!$C:$C,MATCH(C733,'[5]2020-QFM'!$E:$E,0))</f>
        <v>SPPMMS4285</v>
      </c>
      <c r="H733" s="159" t="str">
        <f>INDEX('[5]2020-QFM'!$F:$F,MATCH(C733,'[5]2020-QFM'!$E:$E,0 ))</f>
        <v>Retarding Belt 1400X4576</v>
      </c>
      <c r="I733" s="160">
        <v>1</v>
      </c>
      <c r="J733" s="159" t="s">
        <v>3868</v>
      </c>
      <c r="K733" s="159" t="s">
        <v>3626</v>
      </c>
      <c r="L733" s="159" t="s">
        <v>3592</v>
      </c>
      <c r="M733" s="159" t="str">
        <f>INDEX('[5]2020-QFM'!$B:$B,MATCH(C733,'[5]2020-QFM'!$E:$E,0))</f>
        <v>BUHLER</v>
      </c>
    </row>
    <row r="734" spans="1:13" s="354" customFormat="1" ht="15.75" customHeight="1" x14ac:dyDescent="0.2">
      <c r="A734" s="422"/>
      <c r="B734" s="423">
        <v>44044</v>
      </c>
      <c r="C734" s="424"/>
      <c r="D734" s="425" t="s">
        <v>8728</v>
      </c>
      <c r="E734" s="351">
        <v>44045</v>
      </c>
      <c r="F734" s="426"/>
      <c r="G734" s="427" t="s">
        <v>8727</v>
      </c>
      <c r="H734" s="428" t="s">
        <v>8726</v>
      </c>
      <c r="I734" s="429">
        <v>2</v>
      </c>
      <c r="J734" s="428" t="s">
        <v>3868</v>
      </c>
      <c r="K734" s="428" t="s">
        <v>3626</v>
      </c>
      <c r="L734" s="428" t="s">
        <v>3592</v>
      </c>
      <c r="M734" s="428" t="s">
        <v>3858</v>
      </c>
    </row>
    <row r="735" spans="1:13" ht="15.75" customHeight="1" x14ac:dyDescent="0.2">
      <c r="B735" s="161">
        <v>44044</v>
      </c>
      <c r="C735" s="162" t="s">
        <v>8675</v>
      </c>
      <c r="D735" s="191" t="s">
        <v>8729</v>
      </c>
      <c r="E735" s="226">
        <v>44045</v>
      </c>
      <c r="F735" s="158"/>
      <c r="G735" s="191" t="str">
        <f>INDEX('[5]2020-QFM'!$C:$C,MATCH(C735,'[5]2020-QFM'!$E:$E,0))</f>
        <v>SPPMMS4451</v>
      </c>
      <c r="H735" s="159" t="str">
        <f>INDEX('[5]2020-QFM'!$F:$F,MATCH(C735,'[5]2020-QFM'!$E:$E,0 ))</f>
        <v>WEAR PLATE 40/250MM,</v>
      </c>
      <c r="I735" s="160">
        <v>4</v>
      </c>
      <c r="J735" s="159" t="s">
        <v>8676</v>
      </c>
      <c r="K735" s="159" t="s">
        <v>3783</v>
      </c>
      <c r="L735" s="159" t="s">
        <v>3684</v>
      </c>
      <c r="M735" s="159" t="str">
        <f>INDEX('[5]2020-QFM'!$B:$B,MATCH(C735,'[5]2020-QFM'!$E:$E,0))</f>
        <v>BUHLER</v>
      </c>
    </row>
    <row r="736" spans="1:13" ht="15.75" customHeight="1" x14ac:dyDescent="0.2">
      <c r="B736" s="161">
        <v>44044</v>
      </c>
      <c r="C736" s="162" t="s">
        <v>8720</v>
      </c>
      <c r="D736" s="191" t="s">
        <v>8729</v>
      </c>
      <c r="E736" s="226">
        <v>44045</v>
      </c>
      <c r="F736" s="158"/>
      <c r="G736" s="191" t="str">
        <f>INDEX('[5]2020-QFM'!$C:$C,MATCH(C736,'[5]2020-QFM'!$E:$E,0))</f>
        <v>SPPMMS4440</v>
      </c>
      <c r="H736" s="159" t="str">
        <f>INDEX('[5]2020-QFM'!$F:$F,MATCH(C736,'[5]2020-QFM'!$E:$E,0 ))</f>
        <v>Pipe D=250X1980</v>
      </c>
      <c r="I736" s="160">
        <v>1</v>
      </c>
      <c r="J736" s="159" t="s">
        <v>5167</v>
      </c>
      <c r="K736" s="159" t="s">
        <v>3783</v>
      </c>
      <c r="L736" s="159" t="s">
        <v>3684</v>
      </c>
      <c r="M736" s="159" t="str">
        <f>INDEX('[5]2020-QFM'!$B:$B,MATCH(C736,'[5]2020-QFM'!$E:$E,0))</f>
        <v>BUHLER</v>
      </c>
    </row>
    <row r="737" spans="2:13" ht="15.75" customHeight="1" x14ac:dyDescent="0.2">
      <c r="B737" s="161">
        <v>44044</v>
      </c>
      <c r="C737" s="162" t="s">
        <v>4704</v>
      </c>
      <c r="D737" s="191" t="s">
        <v>8729</v>
      </c>
      <c r="E737" s="226">
        <v>44045</v>
      </c>
      <c r="F737" s="158"/>
      <c r="G737" s="191" t="str">
        <f>INDEX('[5]2020-QFM'!$C:$C,MATCH(C737,'[5]2020-QFM'!$E:$E,0))</f>
        <v>SPPMMS3603</v>
      </c>
      <c r="H737" s="159" t="str">
        <f>INDEX('[5]2020-QFM'!$F:$F,MATCH(C737,'[5]2020-QFM'!$E:$E,0 ))</f>
        <v>Sleeve steel galvanized DN250/256x150 (Rep MNRA-73014-810)</v>
      </c>
      <c r="I737" s="160">
        <v>3</v>
      </c>
      <c r="J737" s="159" t="s">
        <v>5167</v>
      </c>
      <c r="K737" s="159" t="s">
        <v>3783</v>
      </c>
      <c r="L737" s="159" t="s">
        <v>3684</v>
      </c>
      <c r="M737" s="159" t="str">
        <f>INDEX('[5]2020-QFM'!$B:$B,MATCH(C737,'[5]2020-QFM'!$E:$E,0))</f>
        <v>BUHLER</v>
      </c>
    </row>
    <row r="738" spans="2:13" ht="15.75" customHeight="1" x14ac:dyDescent="0.2">
      <c r="B738" s="161">
        <v>44044</v>
      </c>
      <c r="C738" s="162" t="s">
        <v>4074</v>
      </c>
      <c r="D738" s="191" t="s">
        <v>8729</v>
      </c>
      <c r="E738" s="226">
        <v>44045</v>
      </c>
      <c r="F738" s="158"/>
      <c r="G738" s="191" t="str">
        <f>INDEX('[5]2020-QFM'!$C:$C,MATCH(C738,'[5]2020-QFM'!$E:$E,0))</f>
        <v>SPPMMS6789</v>
      </c>
      <c r="H738" s="159" t="str">
        <f>INDEX('[5]2020-QFM'!$F:$F,MATCH(C738,'[5]2020-QFM'!$E:$E,0 ))</f>
        <v xml:space="preserve">SOCKET HEAD CAP SCREW M10X15 </v>
      </c>
      <c r="I738" s="160">
        <v>10</v>
      </c>
      <c r="J738" s="159" t="s">
        <v>3640</v>
      </c>
      <c r="K738" s="159" t="s">
        <v>3616</v>
      </c>
      <c r="L738" s="159" t="s">
        <v>3592</v>
      </c>
      <c r="M738" s="159" t="str">
        <f>INDEX('[5]2020-QFM'!$B:$B,MATCH(C738,'[5]2020-QFM'!$E:$E,0))</f>
        <v>BUHLER</v>
      </c>
    </row>
    <row r="739" spans="2:13" ht="15.75" customHeight="1" x14ac:dyDescent="0.2">
      <c r="B739" s="240">
        <v>44044</v>
      </c>
      <c r="C739" s="288"/>
      <c r="D739" s="243" t="s">
        <v>8782</v>
      </c>
      <c r="E739" s="290">
        <v>44048</v>
      </c>
      <c r="F739" s="289" t="s">
        <v>8774</v>
      </c>
      <c r="G739" s="243" t="s">
        <v>8775</v>
      </c>
      <c r="H739" s="242" t="s">
        <v>8776</v>
      </c>
      <c r="I739" s="239">
        <v>2</v>
      </c>
      <c r="J739" s="242" t="s">
        <v>3868</v>
      </c>
      <c r="K739" s="242" t="s">
        <v>3626</v>
      </c>
      <c r="L739" s="242" t="s">
        <v>3592</v>
      </c>
      <c r="M739" s="242" t="s">
        <v>3858</v>
      </c>
    </row>
    <row r="740" spans="2:13" ht="15.75" customHeight="1" x14ac:dyDescent="0.2">
      <c r="B740" s="240">
        <v>44044</v>
      </c>
      <c r="C740" s="288"/>
      <c r="D740" s="243" t="s">
        <v>8782</v>
      </c>
      <c r="E740" s="290">
        <v>44048</v>
      </c>
      <c r="F740" s="289" t="s">
        <v>8777</v>
      </c>
      <c r="G740" s="243" t="s">
        <v>8778</v>
      </c>
      <c r="H740" s="242" t="s">
        <v>8779</v>
      </c>
      <c r="I740" s="239">
        <v>2</v>
      </c>
      <c r="J740" s="242" t="s">
        <v>3868</v>
      </c>
      <c r="K740" s="242" t="s">
        <v>3626</v>
      </c>
      <c r="L740" s="242" t="s">
        <v>4751</v>
      </c>
      <c r="M740" s="242" t="s">
        <v>3858</v>
      </c>
    </row>
    <row r="741" spans="2:13" ht="15.75" customHeight="1" x14ac:dyDescent="0.2">
      <c r="B741" s="161">
        <v>44045</v>
      </c>
      <c r="C741" s="162" t="s">
        <v>8721</v>
      </c>
      <c r="D741" s="191" t="s">
        <v>8783</v>
      </c>
      <c r="E741" s="290">
        <v>44048</v>
      </c>
      <c r="F741" s="158"/>
      <c r="G741" s="191" t="str">
        <f>INDEX('[5]2020-QFM'!$C:$C,MATCH(C741,'[5]2020-QFM'!$E:$E,0))</f>
        <v>SPPMMS4176</v>
      </c>
      <c r="H741" s="159" t="str">
        <f>INDEX('[5]2020-QFM'!$F:$F,MATCH(C741,'[5]2020-QFM'!$E:$E,0 ))</f>
        <v>SWIVEL SCREWING T 6 1/8' double</v>
      </c>
      <c r="I741" s="160">
        <v>8</v>
      </c>
      <c r="J741" s="159" t="s">
        <v>8892</v>
      </c>
      <c r="K741" s="159" t="s">
        <v>3783</v>
      </c>
      <c r="L741" s="159" t="s">
        <v>4224</v>
      </c>
      <c r="M741" s="159" t="str">
        <f>INDEX('[5]2020-QFM'!$B:$B,MATCH(C741,'[5]2020-QFM'!$E:$E,0))</f>
        <v>BUHLER</v>
      </c>
    </row>
    <row r="742" spans="2:13" ht="15.75" customHeight="1" x14ac:dyDescent="0.2">
      <c r="B742" s="161">
        <v>44045</v>
      </c>
      <c r="C742" s="162" t="s">
        <v>8722</v>
      </c>
      <c r="D742" s="191" t="s">
        <v>8783</v>
      </c>
      <c r="E742" s="290">
        <v>44048</v>
      </c>
      <c r="F742" s="158"/>
      <c r="G742" s="191" t="str">
        <f>INDEX('[5]2020-QFM'!$C:$C,MATCH(C742,'[5]2020-QFM'!$E:$E,0))</f>
        <v>SPPMMS4174</v>
      </c>
      <c r="H742" s="159" t="str">
        <f>INDEX('[5]2020-QFM'!$F:$F,MATCH(C742,'[5]2020-QFM'!$E:$E,0 ))</f>
        <v>ANGLE UNION D=6MM, G=1/8"</v>
      </c>
      <c r="I742" s="160">
        <v>8</v>
      </c>
      <c r="J742" s="159" t="s">
        <v>8892</v>
      </c>
      <c r="K742" s="159" t="s">
        <v>3783</v>
      </c>
      <c r="L742" s="159" t="s">
        <v>4224</v>
      </c>
      <c r="M742" s="159" t="str">
        <f>INDEX('[5]2020-QFM'!$B:$B,MATCH(C742,'[5]2020-QFM'!$E:$E,0))</f>
        <v>BUHLER</v>
      </c>
    </row>
    <row r="743" spans="2:13" ht="15.75" customHeight="1" x14ac:dyDescent="0.2">
      <c r="B743" s="161">
        <v>44045</v>
      </c>
      <c r="C743" s="162" t="s">
        <v>4025</v>
      </c>
      <c r="D743" s="191" t="s">
        <v>8786</v>
      </c>
      <c r="E743" s="290">
        <v>44048</v>
      </c>
      <c r="F743" s="158"/>
      <c r="G743" s="191" t="str">
        <f>INDEX('[5]2020-QFM'!$C:$C,MATCH(C743,'[5]2020-QFM'!$E:$E,0))</f>
        <v>SPPMMS3842</v>
      </c>
      <c r="H743" s="159" t="str">
        <f>INDEX('[5]2020-QFM'!$F:$F,MATCH(C743,'[5]2020-QFM'!$E:$E,0 ))</f>
        <v>Solinoid valve 24VDC ,2/2 Way-9W</v>
      </c>
      <c r="I743" s="160">
        <v>1</v>
      </c>
      <c r="J743" s="159" t="s">
        <v>8788</v>
      </c>
      <c r="K743" s="159" t="s">
        <v>3791</v>
      </c>
      <c r="L743" s="159" t="s">
        <v>1215</v>
      </c>
      <c r="M743" s="159" t="str">
        <f>INDEX('[5]2020-QFM'!$B:$B,MATCH(C743,'[5]2020-QFM'!$E:$E,0))</f>
        <v>BUHLER</v>
      </c>
    </row>
    <row r="744" spans="2:13" ht="15.75" customHeight="1" x14ac:dyDescent="0.2">
      <c r="B744" s="240">
        <v>44045</v>
      </c>
      <c r="C744" s="288"/>
      <c r="D744" s="243" t="s">
        <v>8893</v>
      </c>
      <c r="E744" s="290">
        <v>44053</v>
      </c>
      <c r="F744" s="289" t="s">
        <v>4124</v>
      </c>
      <c r="G744" s="243" t="s">
        <v>8889</v>
      </c>
      <c r="H744" s="242" t="s">
        <v>4641</v>
      </c>
      <c r="I744" s="239">
        <v>26</v>
      </c>
      <c r="J744" s="159" t="s">
        <v>8892</v>
      </c>
      <c r="K744" s="242" t="s">
        <v>3783</v>
      </c>
      <c r="L744" s="242" t="s">
        <v>4224</v>
      </c>
      <c r="M744" s="242" t="s">
        <v>3858</v>
      </c>
    </row>
    <row r="745" spans="2:13" ht="15.75" customHeight="1" x14ac:dyDescent="0.2">
      <c r="B745" s="161">
        <v>44046</v>
      </c>
      <c r="C745" s="162" t="s">
        <v>8771</v>
      </c>
      <c r="D745" s="191" t="s">
        <v>8785</v>
      </c>
      <c r="E745" s="226">
        <v>44048</v>
      </c>
      <c r="F745" s="158"/>
      <c r="G745" s="191" t="str">
        <f>INDEX('[5]2020-QFM'!$C:$C,MATCH(C745,'[5]2020-QFM'!$E:$E,0))</f>
        <v>SPPMMS5029</v>
      </c>
      <c r="H745" s="159" t="str">
        <f>INDEX('[5]2020-QFM'!$F:$F,MATCH(C745,'[5]2020-QFM'!$E:$E,0 ))</f>
        <v xml:space="preserve">HUB WITH LEVER </v>
      </c>
      <c r="I745" s="160">
        <v>1</v>
      </c>
      <c r="J745" s="159" t="s">
        <v>8784</v>
      </c>
      <c r="K745" s="159" t="s">
        <v>3591</v>
      </c>
      <c r="L745" s="159" t="s">
        <v>3789</v>
      </c>
      <c r="M745" s="159" t="str">
        <f>INDEX('[5]2020-QFM'!$B:$B,MATCH(C745,'[5]2020-QFM'!$E:$E,0))</f>
        <v>BUHLER</v>
      </c>
    </row>
    <row r="746" spans="2:13" ht="15.75" customHeight="1" x14ac:dyDescent="0.2">
      <c r="B746" s="161">
        <v>44046</v>
      </c>
      <c r="C746" s="162" t="s">
        <v>8771</v>
      </c>
      <c r="D746" s="191" t="s">
        <v>8787</v>
      </c>
      <c r="E746" s="226">
        <v>44048</v>
      </c>
      <c r="F746" s="158"/>
      <c r="G746" s="191" t="str">
        <f>INDEX('[5]2020-QFM'!$C:$C,MATCH(C746,'[5]2020-QFM'!$E:$E,0))</f>
        <v>SPPMMS5029</v>
      </c>
      <c r="H746" s="159" t="str">
        <f>INDEX('[5]2020-QFM'!$F:$F,MATCH(C746,'[5]2020-QFM'!$E:$E,0 ))</f>
        <v xml:space="preserve">HUB WITH LEVER </v>
      </c>
      <c r="I746" s="160">
        <v>1</v>
      </c>
      <c r="J746" s="159" t="s">
        <v>8790</v>
      </c>
      <c r="K746" s="159" t="s">
        <v>3591</v>
      </c>
      <c r="L746" s="159" t="s">
        <v>3789</v>
      </c>
      <c r="M746" s="159" t="str">
        <f>INDEX('[5]2020-QFM'!$B:$B,MATCH(C746,'[5]2020-QFM'!$E:$E,0))</f>
        <v>BUHLER</v>
      </c>
    </row>
    <row r="747" spans="2:13" ht="15.75" customHeight="1" x14ac:dyDescent="0.2">
      <c r="B747" s="161">
        <v>44046</v>
      </c>
      <c r="C747" s="162" t="s">
        <v>3689</v>
      </c>
      <c r="D747" s="191" t="s">
        <v>8791</v>
      </c>
      <c r="E747" s="226">
        <v>44048</v>
      </c>
      <c r="F747" s="158"/>
      <c r="G747" s="191" t="str">
        <f>INDEX('[5]2020-QFM'!$C:$C,MATCH(C747,'[5]2020-QFM'!$E:$E,0))</f>
        <v>SPPMMS3643</v>
      </c>
      <c r="H747" s="159" t="str">
        <f>INDEX('[5]2020-QFM'!$F:$F,MATCH(C747,'[5]2020-QFM'!$E:$E,0 ))</f>
        <v>Limit switch Mini PXC-M121 reinforced</v>
      </c>
      <c r="I747" s="160">
        <v>1</v>
      </c>
      <c r="J747" s="159" t="s">
        <v>5025</v>
      </c>
      <c r="K747" s="159" t="s">
        <v>3591</v>
      </c>
      <c r="L747" s="159" t="s">
        <v>3789</v>
      </c>
      <c r="M747" s="159" t="str">
        <f>INDEX('[5]2020-QFM'!$B:$B,MATCH(C747,'[5]2020-QFM'!$E:$E,0))</f>
        <v>BUHLER</v>
      </c>
    </row>
    <row r="748" spans="2:13" ht="15.75" customHeight="1" x14ac:dyDescent="0.2">
      <c r="B748" s="161">
        <v>44047</v>
      </c>
      <c r="C748" s="162" t="s">
        <v>8772</v>
      </c>
      <c r="D748" s="191" t="s">
        <v>8792</v>
      </c>
      <c r="E748" s="226">
        <v>44048</v>
      </c>
      <c r="F748" s="158"/>
      <c r="G748" s="191" t="str">
        <f>INDEX('[5]2020-QFM'!$C:$C,MATCH(C748,'[5]2020-QFM'!$E:$E,0))</f>
        <v>SPPMMS4157</v>
      </c>
      <c r="H748" s="159" t="str">
        <f>INDEX('[5]2020-QFM'!$F:$F,MATCH(C748,'[5]2020-QFM'!$E:$E,0 ))</f>
        <v xml:space="preserve">BEATER BAR, </v>
      </c>
      <c r="I748" s="160">
        <v>16</v>
      </c>
      <c r="J748" s="159" t="s">
        <v>4184</v>
      </c>
      <c r="K748" s="159" t="s">
        <v>3591</v>
      </c>
      <c r="L748" s="159" t="s">
        <v>3592</v>
      </c>
      <c r="M748" s="159" t="str">
        <f>INDEX('[5]2020-QFM'!$B:$B,MATCH(C748,'[5]2020-QFM'!$E:$E,0))</f>
        <v>BUHLER</v>
      </c>
    </row>
    <row r="749" spans="2:13" ht="15.75" customHeight="1" x14ac:dyDescent="0.2">
      <c r="B749" s="240">
        <v>44047</v>
      </c>
      <c r="C749" s="288"/>
      <c r="D749" s="191" t="s">
        <v>8792</v>
      </c>
      <c r="E749" s="226">
        <v>44048</v>
      </c>
      <c r="F749" s="289" t="s">
        <v>8780</v>
      </c>
      <c r="G749" s="243" t="s">
        <v>3897</v>
      </c>
      <c r="H749" s="242" t="s">
        <v>8781</v>
      </c>
      <c r="I749" s="239">
        <v>4</v>
      </c>
      <c r="J749" s="242" t="s">
        <v>4184</v>
      </c>
      <c r="K749" s="242" t="s">
        <v>3591</v>
      </c>
      <c r="L749" s="242" t="s">
        <v>3592</v>
      </c>
      <c r="M749" s="242" t="s">
        <v>3858</v>
      </c>
    </row>
    <row r="750" spans="2:13" ht="15.75" customHeight="1" x14ac:dyDescent="0.2">
      <c r="B750" s="240">
        <v>44047</v>
      </c>
      <c r="C750" s="288"/>
      <c r="D750" s="191" t="s">
        <v>8792</v>
      </c>
      <c r="E750" s="226">
        <v>44048</v>
      </c>
      <c r="F750" s="289" t="s">
        <v>5617</v>
      </c>
      <c r="G750" s="243" t="s">
        <v>4182</v>
      </c>
      <c r="H750" s="242" t="s">
        <v>4772</v>
      </c>
      <c r="I750" s="239">
        <v>2</v>
      </c>
      <c r="J750" s="242" t="s">
        <v>4184</v>
      </c>
      <c r="K750" s="242" t="s">
        <v>3591</v>
      </c>
      <c r="L750" s="242" t="s">
        <v>3592</v>
      </c>
      <c r="M750" s="242" t="s">
        <v>3858</v>
      </c>
    </row>
    <row r="751" spans="2:13" ht="15.75" customHeight="1" x14ac:dyDescent="0.2">
      <c r="B751" s="161">
        <v>44048</v>
      </c>
      <c r="C751" s="162" t="s">
        <v>8861</v>
      </c>
      <c r="D751" s="191" t="s">
        <v>8869</v>
      </c>
      <c r="E751" s="226">
        <v>44052</v>
      </c>
      <c r="F751" s="158"/>
      <c r="G751" s="191" t="str">
        <f>INDEX('[5]2020-QFM'!$C:$C,MATCH(C751,'[5]2020-QFM'!$E:$E,0))</f>
        <v>SPPMMS4076</v>
      </c>
      <c r="H751" s="159" t="str">
        <f>INDEX('[5]2020-QFM'!$F:$F,MATCH(C751,'[5]2020-QFM'!$E:$E,0 ))</f>
        <v>FLANGE HOUSING WITH BEARING RAT</v>
      </c>
      <c r="I751" s="160">
        <v>1</v>
      </c>
      <c r="J751" s="159" t="s">
        <v>8863</v>
      </c>
      <c r="K751" s="159" t="s">
        <v>3626</v>
      </c>
      <c r="L751" s="159" t="s">
        <v>3803</v>
      </c>
      <c r="M751" s="159" t="str">
        <f>INDEX('[5]2020-QFM'!$B:$B,MATCH(C751,'[5]2020-QFM'!$E:$E,0))</f>
        <v>BUHLER</v>
      </c>
    </row>
    <row r="752" spans="2:13" ht="15.75" customHeight="1" x14ac:dyDescent="0.2">
      <c r="B752" s="161">
        <v>44050</v>
      </c>
      <c r="C752" s="162" t="s">
        <v>8862</v>
      </c>
      <c r="D752" s="191" t="s">
        <v>8865</v>
      </c>
      <c r="E752" s="226">
        <v>44052</v>
      </c>
      <c r="F752" s="158"/>
      <c r="G752" s="191" t="str">
        <f>INDEX('[5]2020-QFM'!$C:$C,MATCH(C752,'[5]2020-QFM'!$E:$E,0))</f>
        <v>SPPMMS3828</v>
      </c>
      <c r="H752" s="159" t="str">
        <f>INDEX('[5]2020-QFM'!$F:$F,MATCH(C752,'[5]2020-QFM'!$E:$E,0 ))</f>
        <v xml:space="preserve">PNEUMATIC CYLINDER D63,STROKE125, </v>
      </c>
      <c r="I752" s="160">
        <v>1</v>
      </c>
      <c r="J752" s="159" t="s">
        <v>8864</v>
      </c>
      <c r="K752" s="159" t="s">
        <v>3791</v>
      </c>
      <c r="L752" s="159" t="s">
        <v>4224</v>
      </c>
      <c r="M752" s="159" t="str">
        <f>INDEX('[5]2020-QFM'!$B:$B,MATCH(C752,'[5]2020-QFM'!$E:$E,0))</f>
        <v>BUHLER</v>
      </c>
    </row>
    <row r="753" spans="2:13" ht="15.75" customHeight="1" x14ac:dyDescent="0.2">
      <c r="B753" s="161">
        <v>44050</v>
      </c>
      <c r="C753" s="162" t="s">
        <v>8862</v>
      </c>
      <c r="D753" s="191" t="s">
        <v>8866</v>
      </c>
      <c r="E753" s="226">
        <v>44052</v>
      </c>
      <c r="F753" s="158"/>
      <c r="G753" s="191" t="str">
        <f>INDEX('[5]2020-QFM'!$C:$C,MATCH(C753,'[5]2020-QFM'!$E:$E,0))</f>
        <v>SPPMMS3828</v>
      </c>
      <c r="H753" s="159" t="str">
        <f>INDEX('[5]2020-QFM'!$F:$F,MATCH(C753,'[5]2020-QFM'!$E:$E,0 ))</f>
        <v xml:space="preserve">PNEUMATIC CYLINDER D63,STROKE125, </v>
      </c>
      <c r="I753" s="160">
        <v>1</v>
      </c>
      <c r="J753" s="159" t="s">
        <v>8867</v>
      </c>
      <c r="K753" s="159" t="s">
        <v>3791</v>
      </c>
      <c r="L753" s="159" t="s">
        <v>4224</v>
      </c>
      <c r="M753" s="159" t="str">
        <f>INDEX('[5]2020-QFM'!$B:$B,MATCH(C753,'[5]2020-QFM'!$E:$E,0))</f>
        <v>BUHLER</v>
      </c>
    </row>
    <row r="754" spans="2:13" ht="15.75" customHeight="1" x14ac:dyDescent="0.2">
      <c r="B754" s="161">
        <v>44052</v>
      </c>
      <c r="C754" s="162" t="s">
        <v>3733</v>
      </c>
      <c r="D754" s="191" t="s">
        <v>8884</v>
      </c>
      <c r="E754" s="226">
        <v>44053</v>
      </c>
      <c r="F754" s="158"/>
      <c r="G754" s="191" t="str">
        <f>INDEX('[5]2020-QFM'!$C:$C,MATCH(C754,'[5]2020-QFM'!$E:$E,0))</f>
        <v>SPPMMS5359</v>
      </c>
      <c r="H754" s="159" t="str">
        <f>INDEX('[5]2020-QFM'!$F:$F,MATCH(C754,'[5]2020-QFM'!$E:$E,0 ))</f>
        <v xml:space="preserve">SWITCHING VALVE COMPLETE </v>
      </c>
      <c r="I754" s="160">
        <v>1</v>
      </c>
      <c r="J754" s="159" t="s">
        <v>4846</v>
      </c>
      <c r="K754" s="159" t="s">
        <v>3591</v>
      </c>
      <c r="L754" s="159" t="s">
        <v>3592</v>
      </c>
      <c r="M754" s="159" t="str">
        <f>INDEX('[5]2020-QFM'!$B:$B,MATCH(C754,'[5]2020-QFM'!$E:$E,0))</f>
        <v>BUHLER</v>
      </c>
    </row>
    <row r="755" spans="2:13" ht="15.75" customHeight="1" x14ac:dyDescent="0.2">
      <c r="B755" s="161">
        <v>44052</v>
      </c>
      <c r="C755" s="162" t="s">
        <v>3689</v>
      </c>
      <c r="D755" s="191" t="s">
        <v>8884</v>
      </c>
      <c r="E755" s="226">
        <v>44053</v>
      </c>
      <c r="F755" s="158"/>
      <c r="G755" s="191" t="str">
        <f>INDEX('[5]2020-QFM'!$C:$C,MATCH(C755,'[5]2020-QFM'!$E:$E,0))</f>
        <v>SPPMMS3643</v>
      </c>
      <c r="H755" s="159" t="str">
        <f>INDEX('[5]2020-QFM'!$F:$F,MATCH(C755,'[5]2020-QFM'!$E:$E,0 ))</f>
        <v>Limit switch Mini PXC-M121 reinforced</v>
      </c>
      <c r="I755" s="160">
        <v>1</v>
      </c>
      <c r="J755" s="159" t="s">
        <v>4846</v>
      </c>
      <c r="K755" s="159" t="s">
        <v>3591</v>
      </c>
      <c r="L755" s="159" t="s">
        <v>3592</v>
      </c>
      <c r="M755" s="159" t="str">
        <f>INDEX('[5]2020-QFM'!$B:$B,MATCH(C755,'[5]2020-QFM'!$E:$E,0))</f>
        <v>BUHLER</v>
      </c>
    </row>
    <row r="756" spans="2:13" ht="15.75" customHeight="1" x14ac:dyDescent="0.2">
      <c r="B756" s="240">
        <v>44050</v>
      </c>
      <c r="C756" s="288"/>
      <c r="D756" s="243" t="s">
        <v>8885</v>
      </c>
      <c r="E756" s="226">
        <v>44053</v>
      </c>
      <c r="F756" s="289" t="s">
        <v>4093</v>
      </c>
      <c r="G756" s="243" t="s">
        <v>3897</v>
      </c>
      <c r="H756" s="242" t="s">
        <v>4095</v>
      </c>
      <c r="I756" s="239">
        <v>3</v>
      </c>
      <c r="J756" s="242" t="s">
        <v>8590</v>
      </c>
      <c r="K756" s="242" t="s">
        <v>3791</v>
      </c>
      <c r="L756" s="242" t="s">
        <v>3592</v>
      </c>
      <c r="M756" s="242" t="s">
        <v>3858</v>
      </c>
    </row>
    <row r="757" spans="2:13" ht="15.75" customHeight="1" x14ac:dyDescent="0.2">
      <c r="B757" s="240">
        <v>44050</v>
      </c>
      <c r="C757" s="288"/>
      <c r="D757" s="243" t="s">
        <v>8886</v>
      </c>
      <c r="E757" s="226">
        <v>44053</v>
      </c>
      <c r="F757" s="289" t="s">
        <v>4093</v>
      </c>
      <c r="G757" s="243" t="s">
        <v>3897</v>
      </c>
      <c r="H757" s="242" t="s">
        <v>4095</v>
      </c>
      <c r="I757" s="239">
        <v>3</v>
      </c>
      <c r="J757" s="242" t="s">
        <v>8784</v>
      </c>
      <c r="K757" s="242" t="s">
        <v>3791</v>
      </c>
      <c r="L757" s="242" t="s">
        <v>3592</v>
      </c>
      <c r="M757" s="242" t="s">
        <v>3858</v>
      </c>
    </row>
    <row r="758" spans="2:13" ht="15.75" customHeight="1" x14ac:dyDescent="0.2">
      <c r="B758" s="240">
        <v>44051</v>
      </c>
      <c r="C758" s="288"/>
      <c r="D758" s="243" t="s">
        <v>8888</v>
      </c>
      <c r="E758" s="226">
        <v>44053</v>
      </c>
      <c r="F758" s="289" t="s">
        <v>4030</v>
      </c>
      <c r="G758" s="243" t="s">
        <v>4032</v>
      </c>
      <c r="H758" s="242" t="s">
        <v>4577</v>
      </c>
      <c r="I758" s="239">
        <v>2</v>
      </c>
      <c r="J758" s="242" t="s">
        <v>8887</v>
      </c>
      <c r="K758" s="242" t="s">
        <v>3788</v>
      </c>
      <c r="L758" s="242" t="s">
        <v>4092</v>
      </c>
      <c r="M758" s="242" t="s">
        <v>3858</v>
      </c>
    </row>
    <row r="759" spans="2:13" ht="15.75" customHeight="1" x14ac:dyDescent="0.2">
      <c r="B759" s="240">
        <v>44052</v>
      </c>
      <c r="C759" s="288"/>
      <c r="D759" s="243" t="s">
        <v>8890</v>
      </c>
      <c r="E759" s="226">
        <v>44053</v>
      </c>
      <c r="F759" s="289" t="s">
        <v>4124</v>
      </c>
      <c r="G759" s="243" t="s">
        <v>4038</v>
      </c>
      <c r="H759" s="242" t="s">
        <v>8666</v>
      </c>
      <c r="I759" s="239" t="s">
        <v>8883</v>
      </c>
      <c r="J759" s="242" t="s">
        <v>8891</v>
      </c>
      <c r="K759" s="242" t="s">
        <v>3791</v>
      </c>
      <c r="L759" s="242" t="s">
        <v>3803</v>
      </c>
      <c r="M759" s="242" t="s">
        <v>3858</v>
      </c>
    </row>
    <row r="760" spans="2:13" ht="15.75" customHeight="1" x14ac:dyDescent="0.2">
      <c r="B760" s="240">
        <v>44052</v>
      </c>
      <c r="C760" s="288"/>
      <c r="D760" s="243" t="s">
        <v>8890</v>
      </c>
      <c r="E760" s="289" t="s">
        <v>4049</v>
      </c>
      <c r="F760" s="289"/>
      <c r="G760" s="243"/>
      <c r="H760" s="242" t="s">
        <v>4458</v>
      </c>
      <c r="I760" s="239">
        <v>1</v>
      </c>
      <c r="J760" s="242" t="s">
        <v>8891</v>
      </c>
      <c r="K760" s="242" t="s">
        <v>3791</v>
      </c>
      <c r="L760" s="242" t="s">
        <v>3803</v>
      </c>
      <c r="M760" s="242" t="s">
        <v>3858</v>
      </c>
    </row>
    <row r="761" spans="2:13" ht="15.75" customHeight="1" x14ac:dyDescent="0.2">
      <c r="C761" s="162"/>
      <c r="D761" s="191"/>
      <c r="E761" s="158"/>
      <c r="F761" s="158" t="e">
        <f>INDEX('[5]2020-QFM'!$D:$D,MATCH(C761,'[5]2020-QFM'!$D:$D,0 ))</f>
        <v>#N/A</v>
      </c>
      <c r="G761" s="191" t="e">
        <f>INDEX('[5]2020-QFM'!$C:$C,MATCH(C761,'[5]2020-QFM'!$E:$E,0))</f>
        <v>#N/A</v>
      </c>
      <c r="H761" s="159" t="e">
        <f>INDEX('[5]2020-QFM'!$F:$F,MATCH(C761,'[5]2020-QFM'!$E:$E,0 ))</f>
        <v>#N/A</v>
      </c>
      <c r="M761" s="159" t="e">
        <f>INDEX('[5]2020-QFM'!$B:$B,MATCH(C761,'[5]2020-QFM'!$E:$E,0))</f>
        <v>#N/A</v>
      </c>
    </row>
    <row r="762" spans="2:13" ht="15.75" customHeight="1" x14ac:dyDescent="0.2">
      <c r="C762" s="162"/>
      <c r="D762" s="191"/>
      <c r="E762" s="158"/>
      <c r="F762" s="158" t="e">
        <f>INDEX('[5]2020-QFM'!$D:$D,MATCH(C762,'[5]2020-QFM'!$D:$D,0 ))</f>
        <v>#N/A</v>
      </c>
      <c r="G762" s="191" t="e">
        <f>INDEX('[5]2020-QFM'!$C:$C,MATCH(C762,'[5]2020-QFM'!$E:$E,0))</f>
        <v>#N/A</v>
      </c>
      <c r="H762" s="159" t="e">
        <f>INDEX('[5]2020-QFM'!$F:$F,MATCH(C762,'[5]2020-QFM'!$E:$E,0 ))</f>
        <v>#N/A</v>
      </c>
      <c r="M762" s="159" t="e">
        <f>INDEX('[5]2020-QFM'!$B:$B,MATCH(C762,'[5]2020-QFM'!$E:$E,0))</f>
        <v>#N/A</v>
      </c>
    </row>
    <row r="763" spans="2:13" ht="15.75" customHeight="1" x14ac:dyDescent="0.2">
      <c r="C763" s="162"/>
      <c r="D763" s="191"/>
      <c r="E763" s="158"/>
      <c r="F763" s="158" t="e">
        <f>INDEX('[5]2020-QFM'!$D:$D,MATCH(C763,'[5]2020-QFM'!$D:$D,0 ))</f>
        <v>#N/A</v>
      </c>
      <c r="G763" s="191" t="e">
        <f>INDEX('[5]2020-QFM'!$C:$C,MATCH(C763,'[5]2020-QFM'!$E:$E,0))</f>
        <v>#N/A</v>
      </c>
      <c r="H763" s="159" t="e">
        <f>INDEX('[5]2020-QFM'!$F:$F,MATCH(C763,'[5]2020-QFM'!$E:$E,0 ))</f>
        <v>#N/A</v>
      </c>
      <c r="M763" s="159" t="e">
        <f>INDEX('[5]2020-QFM'!$B:$B,MATCH(C763,'[5]2020-QFM'!$E:$E,0))</f>
        <v>#N/A</v>
      </c>
    </row>
    <row r="764" spans="2:13" ht="15.75" customHeight="1" x14ac:dyDescent="0.2">
      <c r="C764" s="162"/>
      <c r="D764" s="191"/>
      <c r="E764" s="158"/>
      <c r="F764" s="158" t="e">
        <f>INDEX('[5]2020-QFM'!$D:$D,MATCH(C764,'[5]2020-QFM'!$D:$D,0 ))</f>
        <v>#N/A</v>
      </c>
      <c r="G764" s="191" t="e">
        <f>INDEX('[5]2020-QFM'!$C:$C,MATCH(C764,'[5]2020-QFM'!$E:$E,0))</f>
        <v>#N/A</v>
      </c>
      <c r="H764" s="159" t="e">
        <f>INDEX('[5]2020-QFM'!$F:$F,MATCH(C764,'[5]2020-QFM'!$E:$E,0 ))</f>
        <v>#N/A</v>
      </c>
      <c r="M764" s="159" t="e">
        <f>INDEX('[5]2020-QFM'!$B:$B,MATCH(C764,'[5]2020-QFM'!$E:$E,0))</f>
        <v>#N/A</v>
      </c>
    </row>
    <row r="765" spans="2:13" ht="15.75" customHeight="1" x14ac:dyDescent="0.2">
      <c r="C765" s="162"/>
      <c r="D765" s="191"/>
      <c r="E765" s="158"/>
      <c r="F765" s="158" t="e">
        <f>INDEX('[5]2020-QFM'!$D:$D,MATCH(C765,'[5]2020-QFM'!$D:$D,0 ))</f>
        <v>#N/A</v>
      </c>
      <c r="G765" s="191" t="e">
        <f>INDEX('[5]2020-QFM'!$C:$C,MATCH(C765,'[5]2020-QFM'!$E:$E,0))</f>
        <v>#N/A</v>
      </c>
      <c r="H765" s="159" t="e">
        <f>INDEX('[5]2020-QFM'!$F:$F,MATCH(C765,'[5]2020-QFM'!$E:$E,0 ))</f>
        <v>#N/A</v>
      </c>
      <c r="M765" s="159" t="e">
        <f>INDEX('[5]2020-QFM'!$B:$B,MATCH(C765,'[5]2020-QFM'!$E:$E,0))</f>
        <v>#N/A</v>
      </c>
    </row>
    <row r="766" spans="2:13" ht="15.75" customHeight="1" x14ac:dyDescent="0.2">
      <c r="C766" s="162"/>
      <c r="D766" s="191"/>
      <c r="E766" s="158"/>
      <c r="F766" s="158" t="e">
        <f>INDEX('[5]2020-QFM'!$D:$D,MATCH(C766,'[5]2020-QFM'!$D:$D,0 ))</f>
        <v>#N/A</v>
      </c>
      <c r="G766" s="191" t="e">
        <f>INDEX('[5]2020-QFM'!$C:$C,MATCH(C766,'[5]2020-QFM'!$E:$E,0))</f>
        <v>#N/A</v>
      </c>
      <c r="H766" s="159" t="e">
        <f>INDEX('[5]2020-QFM'!$F:$F,MATCH(C766,'[5]2020-QFM'!$E:$E,0 ))</f>
        <v>#N/A</v>
      </c>
      <c r="M766" s="159" t="e">
        <f>INDEX('[5]2020-QFM'!$B:$B,MATCH(C766,'[5]2020-QFM'!$E:$E,0))</f>
        <v>#N/A</v>
      </c>
    </row>
    <row r="767" spans="2:13" ht="15.75" customHeight="1" x14ac:dyDescent="0.2">
      <c r="C767" s="162"/>
      <c r="D767" s="191"/>
      <c r="E767" s="158"/>
      <c r="F767" s="158" t="e">
        <f>INDEX('[5]2020-QFM'!$D:$D,MATCH(C767,'[5]2020-QFM'!$D:$D,0 ))</f>
        <v>#N/A</v>
      </c>
      <c r="G767" s="191" t="e">
        <f>INDEX('[5]2020-QFM'!$C:$C,MATCH(C767,'[5]2020-QFM'!$E:$E,0))</f>
        <v>#N/A</v>
      </c>
      <c r="H767" s="159" t="e">
        <f>INDEX('[5]2020-QFM'!$F:$F,MATCH(C767,'[5]2020-QFM'!$E:$E,0 ))</f>
        <v>#N/A</v>
      </c>
      <c r="M767" s="159" t="e">
        <f>INDEX('[5]2020-QFM'!$B:$B,MATCH(C767,'[5]2020-QFM'!$E:$E,0))</f>
        <v>#N/A</v>
      </c>
    </row>
    <row r="768" spans="2:13" ht="15.75" customHeight="1" x14ac:dyDescent="0.2">
      <c r="C768" s="162"/>
      <c r="D768" s="191"/>
      <c r="E768" s="158"/>
      <c r="F768" s="158" t="e">
        <f>INDEX('[5]2020-QFM'!$D:$D,MATCH(C768,'[5]2020-QFM'!$D:$D,0 ))</f>
        <v>#N/A</v>
      </c>
      <c r="G768" s="191" t="e">
        <f>INDEX('[5]2020-QFM'!$C:$C,MATCH(C768,'[5]2020-QFM'!$E:$E,0))</f>
        <v>#N/A</v>
      </c>
      <c r="H768" s="159" t="e">
        <f>INDEX('[5]2020-QFM'!$F:$F,MATCH(C768,'[5]2020-QFM'!$E:$E,0 ))</f>
        <v>#N/A</v>
      </c>
      <c r="M768" s="159" t="e">
        <f>INDEX('[5]2020-QFM'!$B:$B,MATCH(C768,'[5]2020-QFM'!$E:$E,0))</f>
        <v>#N/A</v>
      </c>
    </row>
    <row r="769" spans="3:13" ht="15.75" customHeight="1" x14ac:dyDescent="0.2">
      <c r="C769" s="162"/>
      <c r="D769" s="191"/>
      <c r="E769" s="158"/>
      <c r="F769" s="158" t="e">
        <f>INDEX('[5]2020-QFM'!$D:$D,MATCH(C769,'[5]2020-QFM'!$D:$D,0 ))</f>
        <v>#N/A</v>
      </c>
      <c r="G769" s="191" t="e">
        <f>INDEX('[5]2020-QFM'!$C:$C,MATCH(C769,'[5]2020-QFM'!$E:$E,0))</f>
        <v>#N/A</v>
      </c>
      <c r="H769" s="159" t="e">
        <f>INDEX('[5]2020-QFM'!$F:$F,MATCH(C769,'[5]2020-QFM'!$E:$E,0 ))</f>
        <v>#N/A</v>
      </c>
      <c r="M769" s="159" t="e">
        <f>INDEX('[5]2020-QFM'!$B:$B,MATCH(C769,'[5]2020-QFM'!$E:$E,0))</f>
        <v>#N/A</v>
      </c>
    </row>
    <row r="770" spans="3:13" ht="15.75" customHeight="1" x14ac:dyDescent="0.2">
      <c r="C770" s="162"/>
      <c r="D770" s="191"/>
      <c r="E770" s="158"/>
      <c r="F770" s="158" t="e">
        <f>INDEX('[5]2020-QFM'!$D:$D,MATCH(C770,'[5]2020-QFM'!$D:$D,0 ))</f>
        <v>#N/A</v>
      </c>
      <c r="G770" s="191" t="e">
        <f>INDEX('[5]2020-QFM'!$C:$C,MATCH(C770,'[5]2020-QFM'!$E:$E,0))</f>
        <v>#N/A</v>
      </c>
      <c r="H770" s="159" t="e">
        <f>INDEX('[5]2020-QFM'!$F:$F,MATCH(C770,'[5]2020-QFM'!$E:$E,0 ))</f>
        <v>#N/A</v>
      </c>
      <c r="M770" s="159" t="e">
        <f>INDEX('[5]2020-QFM'!$B:$B,MATCH(C770,'[5]2020-QFM'!$E:$E,0))</f>
        <v>#N/A</v>
      </c>
    </row>
    <row r="771" spans="3:13" ht="15.75" customHeight="1" x14ac:dyDescent="0.2">
      <c r="C771" s="162"/>
      <c r="D771" s="191"/>
      <c r="E771" s="158"/>
      <c r="F771" s="158" t="e">
        <f>INDEX('[5]2020-QFM'!$D:$D,MATCH(C771,'[5]2020-QFM'!$D:$D,0 ))</f>
        <v>#N/A</v>
      </c>
      <c r="G771" s="191" t="e">
        <f>INDEX('[5]2020-QFM'!$C:$C,MATCH(C771,'[5]2020-QFM'!$E:$E,0))</f>
        <v>#N/A</v>
      </c>
      <c r="H771" s="159" t="e">
        <f>INDEX('[5]2020-QFM'!$F:$F,MATCH(C771,'[5]2020-QFM'!$E:$E,0 ))</f>
        <v>#N/A</v>
      </c>
      <c r="M771" s="159" t="e">
        <f>INDEX('[5]2020-QFM'!$B:$B,MATCH(C771,'[5]2020-QFM'!$E:$E,0))</f>
        <v>#N/A</v>
      </c>
    </row>
    <row r="772" spans="3:13" ht="15.75" customHeight="1" x14ac:dyDescent="0.2">
      <c r="C772" s="162"/>
      <c r="D772" s="191"/>
      <c r="E772" s="158"/>
      <c r="F772" s="158" t="e">
        <f>INDEX('[5]2020-QFM'!$D:$D,MATCH(C772,'[5]2020-QFM'!$D:$D,0 ))</f>
        <v>#N/A</v>
      </c>
      <c r="G772" s="191" t="e">
        <f>INDEX('[5]2020-QFM'!$C:$C,MATCH(C772,'[5]2020-QFM'!$E:$E,0))</f>
        <v>#N/A</v>
      </c>
      <c r="H772" s="159" t="e">
        <f>INDEX('[5]2020-QFM'!$F:$F,MATCH(C772,'[5]2020-QFM'!$E:$E,0 ))</f>
        <v>#N/A</v>
      </c>
      <c r="M772" s="159" t="e">
        <f>INDEX('[5]2020-QFM'!$B:$B,MATCH(C772,'[5]2020-QFM'!$E:$E,0))</f>
        <v>#N/A</v>
      </c>
    </row>
    <row r="773" spans="3:13" ht="15.75" customHeight="1" x14ac:dyDescent="0.2">
      <c r="C773" s="162"/>
      <c r="D773" s="191"/>
      <c r="E773" s="158"/>
      <c r="F773" s="158" t="e">
        <f>INDEX('[5]2020-QFM'!$D:$D,MATCH(C773,'[5]2020-QFM'!$D:$D,0 ))</f>
        <v>#N/A</v>
      </c>
      <c r="G773" s="191" t="e">
        <f>INDEX('[5]2020-QFM'!$C:$C,MATCH(C773,'[5]2020-QFM'!$E:$E,0))</f>
        <v>#N/A</v>
      </c>
      <c r="H773" s="159" t="e">
        <f>INDEX('[5]2020-QFM'!$F:$F,MATCH(C773,'[5]2020-QFM'!$E:$E,0 ))</f>
        <v>#N/A</v>
      </c>
      <c r="M773" s="159" t="e">
        <f>INDEX('[5]2020-QFM'!$B:$B,MATCH(C773,'[5]2020-QFM'!$E:$E,0))</f>
        <v>#N/A</v>
      </c>
    </row>
    <row r="774" spans="3:13" ht="15.75" customHeight="1" x14ac:dyDescent="0.2">
      <c r="C774" s="162"/>
      <c r="D774" s="191"/>
      <c r="E774" s="158"/>
      <c r="F774" s="158" t="e">
        <f>INDEX('[5]2020-QFM'!$D:$D,MATCH(C774,'[5]2020-QFM'!$D:$D,0 ))</f>
        <v>#N/A</v>
      </c>
      <c r="G774" s="191" t="e">
        <f>INDEX('[5]2020-QFM'!$C:$C,MATCH(C774,'[5]2020-QFM'!$E:$E,0))</f>
        <v>#N/A</v>
      </c>
      <c r="H774" s="159" t="e">
        <f>INDEX('[5]2020-QFM'!$F:$F,MATCH(C774,'[5]2020-QFM'!$E:$E,0 ))</f>
        <v>#N/A</v>
      </c>
      <c r="M774" s="159" t="e">
        <f>INDEX('[5]2020-QFM'!$B:$B,MATCH(C774,'[5]2020-QFM'!$E:$E,0))</f>
        <v>#N/A</v>
      </c>
    </row>
    <row r="775" spans="3:13" ht="15.75" customHeight="1" x14ac:dyDescent="0.2">
      <c r="C775" s="162"/>
      <c r="D775" s="191"/>
      <c r="E775" s="158"/>
      <c r="F775" s="158" t="e">
        <f>INDEX('[5]2020-QFM'!$D:$D,MATCH(C775,'[5]2020-QFM'!$D:$D,0 ))</f>
        <v>#N/A</v>
      </c>
      <c r="G775" s="191" t="e">
        <f>INDEX('[5]2020-QFM'!$C:$C,MATCH(C775,'[5]2020-QFM'!$E:$E,0))</f>
        <v>#N/A</v>
      </c>
      <c r="H775" s="159" t="e">
        <f>INDEX('[5]2020-QFM'!$F:$F,MATCH(C775,'[5]2020-QFM'!$E:$E,0 ))</f>
        <v>#N/A</v>
      </c>
      <c r="M775" s="159" t="e">
        <f>INDEX('[5]2020-QFM'!$B:$B,MATCH(C775,'[5]2020-QFM'!$E:$E,0))</f>
        <v>#N/A</v>
      </c>
    </row>
  </sheetData>
  <autoFilter ref="A3:M699" xr:uid="{00000000-0009-0000-0000-000000000000}"/>
  <phoneticPr fontId="45" type="noConversion"/>
  <conditionalFormatting sqref="H166 E114:G114 G107:G108 G112 E139:G140 E134:G137 F167:F174 E169:E174 E168:F168 H181:H182 H193:H195 H190 E225:F225 E226:E229 E229:F231 E300:F306 E214:F221 E213 E233:F260 E232 E1:F1 E342:F342 E309:F310 E325:F325 E339:E341 E312:F314 E343 E329:F338 E371:F371 E360:F366 F394:F395 E425 E417:F418 E419:E420 E483:F484 E465:F467 E464 E422:E423 F443:F444 E456:F459 E453:E455 E461:F463 E430:F437 E396:F408 E445:F452 F485 F487:F494 E495:F500 E510 E506:F509 F503:F505 E501:E505 E3:F165 E511:F516 E524 E525:F537 E538:E539 E539:F546 F547:F549 E547:E551 E518:F523 E517 E551:F572 E574:F579 E457:E461 E175:F212 E606:F606 F603:F604 F607:F608 E603:E607 F612 E617:F618 E585:F602 F636:F637 F619:F622 E609:E622 E623:F635 E646:F646 F645 E644:E645 E638:F643 E636 E658:F711 E713:F713 F726:F727 E728:F745 E746:E748 E747:F752 E753 E754:F1048576">
    <cfRule type="timePeriod" dxfId="466" priority="675" timePeriod="thisMonth">
      <formula>AND(MONTH(E1)=MONTH(TODAY()),YEAR(E1)=YEAR(TODAY()))</formula>
    </cfRule>
    <cfRule type="timePeriod" dxfId="465" priority="676" timePeriod="lastMonth">
      <formula>AND(MONTH(E1)=MONTH(EDATE(TODAY(),0-1)),YEAR(E1)=YEAR(EDATE(TODAY(),0-1)))</formula>
    </cfRule>
    <cfRule type="containsText" dxfId="464" priority="677" operator="containsText" text="FEB">
      <formula>NOT(ISERROR(SEARCH("FEB",E1)))</formula>
    </cfRule>
    <cfRule type="containsText" dxfId="463" priority="983" operator="containsText" text="SCH">
      <formula>NOT(ISERROR(SEARCH("SCH",E1)))</formula>
    </cfRule>
  </conditionalFormatting>
  <conditionalFormatting sqref="H166 E114:G114 G107:G108 G112 E139:G140 E134:G137 F167:F174 E169:E174 E168:F168 H181:H182 H193:H195 H190 E225:F225 E226:E229 E229:F231 E300:F306 E214:F221 E213 E233:F260 E232 E1:F1 E342:F342 E309:F310 E325:F325 E339:E341 E312:F314 E343 E329:F338 E371:F371 E360:F366 F394:F395 E425 E417:F418 E419:E420 E483:F484 E465:F467 E464 E422:E423 F443:F444 E456:F459 E453:E455 E461:F463 E430:F437 E396:F408 E445:F452 F485 F487:F494 E495:F500 E510 E506:F509 F503:F505 E501:E505 E3:F165 E511:F516 E524 E525:F537 E538:E539 E539:F546 F547:F549 E547:E551 E518:F523 E517 E551:F572 E574:F579 E457:E461 E175:F212 E606:F606 F603:F604 F607:F608 E603:E607 F612 E617:F618 E585:F602 F636:F637 F619:F622 E609:E622 E623:F635 E646:F646 F645 E644:E645 E638:F643 E636 E658:F711 E713:F713 F726:F727 E728:F745 E746:E748 E747:F752 E753 E754:F1048576">
    <cfRule type="containsText" dxfId="462" priority="981" operator="containsText" text="Done">
      <formula>NOT(ISERROR(SEARCH("Done",E1)))</formula>
    </cfRule>
    <cfRule type="containsText" dxfId="461" priority="982" operator="containsText" text="CLOSED">
      <formula>NOT(ISERROR(SEARCH("CLOSED",E1)))</formula>
    </cfRule>
  </conditionalFormatting>
  <conditionalFormatting sqref="F166 D1 D168:D181 F181:F182 F193:F195 F190 D183:D195 D199:D221 D225:D257 D300:D306 D260 D309:D310 D312:D314 D325 D329:D342 D360:D381 D425 D394:D408 D422:D423 D445:D447 D450:D453 D417:D418 D430:D438 D456:D484 D3:D165 D487:D537 D539:D572 D574:D607 D609:D636 D638:D646 D658:D711 D713 D726:D745 D747:D752 D754:D1048576">
    <cfRule type="containsText" dxfId="460" priority="863" operator="containsText" text="QFI">
      <formula>NOT(ISERROR(SEARCH("QFI",D1)))</formula>
    </cfRule>
  </conditionalFormatting>
  <conditionalFormatting sqref="H166 E114:G114 G107:G108 G112 E139:G140 E134:G137 F167:F174 E169:E174 E168:F168 H181:H182 H193:H195 H190 E225:F225 E226:E229 E229:F231 E300:F306 E214:F221 E213 E233:F260 E232 E1:F1 E342:F342 E309:F310 E325:F325 E339:E341 E312:F314 E343 E329:F338 E371:F371 E360:F366 F394:F395 E425 E417:F418 E419:E420 E483:F484 E465:F467 E464 E422:E423 F443:F444 E456:F459 E453:E455 E461:F463 E430:F437 E396:F408 E445:F452 F485 F487:F494 E495:F500 E510 E506:F509 F503:F505 E501:E505 E3:F165 E511:F516 E524 E525:F537 E538:E539 E539:F546 F547:F549 E547:E551 E518:F523 E517 E551:F572 E574:F579 E457:E461 E175:F212 E606:F606 F603:F604 F607:F608 E603:E607 F612 E617:F618 E585:F602 F636:F637 F619:F622 E609:E622 E623:F635 E646:F646 F645 E644:E645 E638:F643 E636 E658:F711 E713:F713 F726:F727 E728:F745 E746:E748 E747:F752 E753 E754:F1048576">
    <cfRule type="containsText" dxfId="459" priority="764" operator="containsText" text="done">
      <formula>NOT(ISERROR(SEARCH("done",E1)))</formula>
    </cfRule>
  </conditionalFormatting>
  <conditionalFormatting sqref="G91">
    <cfRule type="containsText" dxfId="458" priority="666" operator="containsText" text="QFI">
      <formula>NOT(ISERROR(SEARCH("QFI",G91)))</formula>
    </cfRule>
  </conditionalFormatting>
  <conditionalFormatting sqref="G95">
    <cfRule type="containsText" dxfId="457" priority="665" operator="containsText" text="QFI">
      <formula>NOT(ISERROR(SEARCH("QFI",G95)))</formula>
    </cfRule>
  </conditionalFormatting>
  <conditionalFormatting sqref="E159:F159">
    <cfRule type="timePeriod" dxfId="456" priority="643" timePeriod="thisMonth">
      <formula>AND(MONTH(E159)=MONTH(TODAY()),YEAR(E159)=YEAR(TODAY()))</formula>
    </cfRule>
    <cfRule type="timePeriod" dxfId="455" priority="644" timePeriod="lastMonth">
      <formula>AND(MONTH(E159)=MONTH(EDATE(TODAY(),0-1)),YEAR(E159)=YEAR(EDATE(TODAY(),0-1)))</formula>
    </cfRule>
    <cfRule type="containsText" dxfId="454" priority="645" operator="containsText" text="FEB">
      <formula>NOT(ISERROR(SEARCH("FEB",E159)))</formula>
    </cfRule>
    <cfRule type="containsText" dxfId="453" priority="650" operator="containsText" text="SCH">
      <formula>NOT(ISERROR(SEARCH("SCH",E159)))</formula>
    </cfRule>
  </conditionalFormatting>
  <conditionalFormatting sqref="E159:F159">
    <cfRule type="containsText" dxfId="452" priority="648" operator="containsText" text="Done">
      <formula>NOT(ISERROR(SEARCH("Done",E159)))</formula>
    </cfRule>
    <cfRule type="containsText" dxfId="451" priority="649" operator="containsText" text="CLOSED">
      <formula>NOT(ISERROR(SEARCH("CLOSED",E159)))</formula>
    </cfRule>
  </conditionalFormatting>
  <conditionalFormatting sqref="D159">
    <cfRule type="containsText" dxfId="450" priority="647" operator="containsText" text="QFI">
      <formula>NOT(ISERROR(SEARCH("QFI",D159)))</formula>
    </cfRule>
  </conditionalFormatting>
  <conditionalFormatting sqref="E159:F159">
    <cfRule type="containsText" dxfId="449" priority="646" operator="containsText" text="done">
      <formula>NOT(ISERROR(SEARCH("done",E159)))</formula>
    </cfRule>
  </conditionalFormatting>
  <conditionalFormatting sqref="E222:F224">
    <cfRule type="timePeriod" dxfId="448" priority="605" timePeriod="thisMonth">
      <formula>AND(MONTH(E222)=MONTH(TODAY()),YEAR(E222)=YEAR(TODAY()))</formula>
    </cfRule>
    <cfRule type="timePeriod" dxfId="447" priority="606" timePeriod="lastMonth">
      <formula>AND(MONTH(E222)=MONTH(EDATE(TODAY(),0-1)),YEAR(E222)=YEAR(EDATE(TODAY(),0-1)))</formula>
    </cfRule>
    <cfRule type="containsText" dxfId="446" priority="607" operator="containsText" text="FEB">
      <formula>NOT(ISERROR(SEARCH("FEB",E222)))</formula>
    </cfRule>
    <cfRule type="containsText" dxfId="445" priority="612" operator="containsText" text="SCH">
      <formula>NOT(ISERROR(SEARCH("SCH",E222)))</formula>
    </cfRule>
  </conditionalFormatting>
  <conditionalFormatting sqref="E222:F224">
    <cfRule type="containsText" dxfId="444" priority="610" operator="containsText" text="Done">
      <formula>NOT(ISERROR(SEARCH("Done",E222)))</formula>
    </cfRule>
    <cfRule type="containsText" dxfId="443" priority="611" operator="containsText" text="CLOSED">
      <formula>NOT(ISERROR(SEARCH("CLOSED",E222)))</formula>
    </cfRule>
  </conditionalFormatting>
  <conditionalFormatting sqref="D222:D224">
    <cfRule type="containsText" dxfId="442" priority="609" operator="containsText" text="QFI">
      <formula>NOT(ISERROR(SEARCH("QFI",D222)))</formula>
    </cfRule>
  </conditionalFormatting>
  <conditionalFormatting sqref="E222:F224">
    <cfRule type="containsText" dxfId="441" priority="608" operator="containsText" text="done">
      <formula>NOT(ISERROR(SEARCH("done",E222)))</formula>
    </cfRule>
  </conditionalFormatting>
  <conditionalFormatting sqref="C232">
    <cfRule type="timePeriod" dxfId="440" priority="598" timePeriod="thisMonth">
      <formula>AND(MONTH(C232)=MONTH(TODAY()),YEAR(C232)=YEAR(TODAY()))</formula>
    </cfRule>
    <cfRule type="timePeriod" dxfId="439" priority="599" timePeriod="lastMonth">
      <formula>AND(MONTH(C232)=MONTH(EDATE(TODAY(),0-1)),YEAR(C232)=YEAR(EDATE(TODAY(),0-1)))</formula>
    </cfRule>
    <cfRule type="containsText" dxfId="438" priority="600" operator="containsText" text="FEB">
      <formula>NOT(ISERROR(SEARCH("FEB",C232)))</formula>
    </cfRule>
    <cfRule type="containsText" dxfId="437" priority="604" operator="containsText" text="SCH">
      <formula>NOT(ISERROR(SEARCH("SCH",C232)))</formula>
    </cfRule>
  </conditionalFormatting>
  <conditionalFormatting sqref="C232">
    <cfRule type="containsText" dxfId="436" priority="602" operator="containsText" text="Done">
      <formula>NOT(ISERROR(SEARCH("Done",C232)))</formula>
    </cfRule>
    <cfRule type="containsText" dxfId="435" priority="603" operator="containsText" text="CLOSED">
      <formula>NOT(ISERROR(SEARCH("CLOSED",C232)))</formula>
    </cfRule>
  </conditionalFormatting>
  <conditionalFormatting sqref="C232">
    <cfRule type="containsText" dxfId="434" priority="601" operator="containsText" text="done">
      <formula>NOT(ISERROR(SEARCH("done",C232)))</formula>
    </cfRule>
  </conditionalFormatting>
  <conditionalFormatting sqref="G226:G228">
    <cfRule type="containsText" dxfId="433" priority="596" operator="containsText" text="CNSPPE0006">
      <formula>NOT(ISERROR(SEARCH("CNSPPE0006",G226)))</formula>
    </cfRule>
  </conditionalFormatting>
  <conditionalFormatting sqref="G234">
    <cfRule type="containsText" dxfId="432" priority="595" operator="containsText" text="CNSPPE0006">
      <formula>NOT(ISERROR(SEARCH("CNSPPE0006",G234)))</formula>
    </cfRule>
  </conditionalFormatting>
  <conditionalFormatting sqref="E261:F261 E262">
    <cfRule type="timePeriod" dxfId="431" priority="587" timePeriod="thisMonth">
      <formula>AND(MONTH(E261)=MONTH(TODAY()),YEAR(E261)=YEAR(TODAY()))</formula>
    </cfRule>
    <cfRule type="timePeriod" dxfId="430" priority="588" timePeriod="lastMonth">
      <formula>AND(MONTH(E261)=MONTH(EDATE(TODAY(),0-1)),YEAR(E261)=YEAR(EDATE(TODAY(),0-1)))</formula>
    </cfRule>
    <cfRule type="containsText" dxfId="429" priority="589" operator="containsText" text="FEB">
      <formula>NOT(ISERROR(SEARCH("FEB",E261)))</formula>
    </cfRule>
    <cfRule type="containsText" dxfId="428" priority="594" operator="containsText" text="SCH">
      <formula>NOT(ISERROR(SEARCH("SCH",E261)))</formula>
    </cfRule>
  </conditionalFormatting>
  <conditionalFormatting sqref="E261:F261 E262">
    <cfRule type="containsText" dxfId="427" priority="592" operator="containsText" text="Done">
      <formula>NOT(ISERROR(SEARCH("Done",E261)))</formula>
    </cfRule>
    <cfRule type="containsText" dxfId="426" priority="593" operator="containsText" text="CLOSED">
      <formula>NOT(ISERROR(SEARCH("CLOSED",E261)))</formula>
    </cfRule>
  </conditionalFormatting>
  <conditionalFormatting sqref="D262">
    <cfRule type="containsText" dxfId="425" priority="591" operator="containsText" text="QFI">
      <formula>NOT(ISERROR(SEARCH("QFI",D262)))</formula>
    </cfRule>
  </conditionalFormatting>
  <conditionalFormatting sqref="E261:F261 E262">
    <cfRule type="containsText" dxfId="424" priority="590" operator="containsText" text="done">
      <formula>NOT(ISERROR(SEARCH("done",E261)))</formula>
    </cfRule>
  </conditionalFormatting>
  <conditionalFormatting sqref="E263:F266">
    <cfRule type="timePeriod" dxfId="423" priority="579" timePeriod="thisMonth">
      <formula>AND(MONTH(E263)=MONTH(TODAY()),YEAR(E263)=YEAR(TODAY()))</formula>
    </cfRule>
    <cfRule type="timePeriod" dxfId="422" priority="580" timePeriod="lastMonth">
      <formula>AND(MONTH(E263)=MONTH(EDATE(TODAY(),0-1)),YEAR(E263)=YEAR(EDATE(TODAY(),0-1)))</formula>
    </cfRule>
    <cfRule type="containsText" dxfId="421" priority="581" operator="containsText" text="FEB">
      <formula>NOT(ISERROR(SEARCH("FEB",E263)))</formula>
    </cfRule>
    <cfRule type="containsText" dxfId="420" priority="586" operator="containsText" text="SCH">
      <formula>NOT(ISERROR(SEARCH("SCH",E263)))</formula>
    </cfRule>
  </conditionalFormatting>
  <conditionalFormatting sqref="E263:F266">
    <cfRule type="containsText" dxfId="419" priority="584" operator="containsText" text="Done">
      <formula>NOT(ISERROR(SEARCH("Done",E263)))</formula>
    </cfRule>
    <cfRule type="containsText" dxfId="418" priority="585" operator="containsText" text="CLOSED">
      <formula>NOT(ISERROR(SEARCH("CLOSED",E263)))</formula>
    </cfRule>
  </conditionalFormatting>
  <conditionalFormatting sqref="D263:D266">
    <cfRule type="containsText" dxfId="417" priority="583" operator="containsText" text="QFI">
      <formula>NOT(ISERROR(SEARCH("QFI",D263)))</formula>
    </cfRule>
  </conditionalFormatting>
  <conditionalFormatting sqref="E263:F266">
    <cfRule type="containsText" dxfId="416" priority="582" operator="containsText" text="done">
      <formula>NOT(ISERROR(SEARCH("done",E263)))</formula>
    </cfRule>
  </conditionalFormatting>
  <conditionalFormatting sqref="E268:F271 F277:F282 E277:E285 E273:F276 E272">
    <cfRule type="timePeriod" dxfId="415" priority="571" timePeriod="thisMonth">
      <formula>AND(MONTH(E268)=MONTH(TODAY()),YEAR(E268)=YEAR(TODAY()))</formula>
    </cfRule>
    <cfRule type="timePeriod" dxfId="414" priority="572" timePeriod="lastMonth">
      <formula>AND(MONTH(E268)=MONTH(EDATE(TODAY(),0-1)),YEAR(E268)=YEAR(EDATE(TODAY(),0-1)))</formula>
    </cfRule>
    <cfRule type="containsText" dxfId="413" priority="573" operator="containsText" text="FEB">
      <formula>NOT(ISERROR(SEARCH("FEB",E268)))</formula>
    </cfRule>
    <cfRule type="containsText" dxfId="412" priority="578" operator="containsText" text="SCH">
      <formula>NOT(ISERROR(SEARCH("SCH",E268)))</formula>
    </cfRule>
  </conditionalFormatting>
  <conditionalFormatting sqref="E268:F271 F277:F282 E277:E285 E273:F276 E272">
    <cfRule type="containsText" dxfId="411" priority="576" operator="containsText" text="Done">
      <formula>NOT(ISERROR(SEARCH("Done",E268)))</formula>
    </cfRule>
    <cfRule type="containsText" dxfId="410" priority="577" operator="containsText" text="CLOSED">
      <formula>NOT(ISERROR(SEARCH("CLOSED",E268)))</formula>
    </cfRule>
  </conditionalFormatting>
  <conditionalFormatting sqref="D268:D282">
    <cfRule type="containsText" dxfId="409" priority="575" operator="containsText" text="QFI">
      <formula>NOT(ISERROR(SEARCH("QFI",D268)))</formula>
    </cfRule>
  </conditionalFormatting>
  <conditionalFormatting sqref="E268:F271 F277:F282 E277:E285 E273:F276 E272">
    <cfRule type="containsText" dxfId="408" priority="574" operator="containsText" text="done">
      <formula>NOT(ISERROR(SEARCH("done",E268)))</formula>
    </cfRule>
  </conditionalFormatting>
  <conditionalFormatting sqref="F283:F285 E299:F299 E286:F297">
    <cfRule type="timePeriod" dxfId="407" priority="563" timePeriod="thisMonth">
      <formula>AND(MONTH(E283)=MONTH(TODAY()),YEAR(E283)=YEAR(TODAY()))</formula>
    </cfRule>
    <cfRule type="timePeriod" dxfId="406" priority="564" timePeriod="lastMonth">
      <formula>AND(MONTH(E283)=MONTH(EDATE(TODAY(),0-1)),YEAR(E283)=YEAR(EDATE(TODAY(),0-1)))</formula>
    </cfRule>
    <cfRule type="containsText" dxfId="405" priority="565" operator="containsText" text="FEB">
      <formula>NOT(ISERROR(SEARCH("FEB",E283)))</formula>
    </cfRule>
    <cfRule type="containsText" dxfId="404" priority="570" operator="containsText" text="SCH">
      <formula>NOT(ISERROR(SEARCH("SCH",E283)))</formula>
    </cfRule>
  </conditionalFormatting>
  <conditionalFormatting sqref="F283:F285 E299:F299 E286:F297">
    <cfRule type="containsText" dxfId="403" priority="568" operator="containsText" text="Done">
      <formula>NOT(ISERROR(SEARCH("Done",E283)))</formula>
    </cfRule>
    <cfRule type="containsText" dxfId="402" priority="569" operator="containsText" text="CLOSED">
      <formula>NOT(ISERROR(SEARCH("CLOSED",E283)))</formula>
    </cfRule>
  </conditionalFormatting>
  <conditionalFormatting sqref="D299 D283:D297">
    <cfRule type="containsText" dxfId="401" priority="567" operator="containsText" text="QFI">
      <formula>NOT(ISERROR(SEARCH("QFI",D283)))</formula>
    </cfRule>
  </conditionalFormatting>
  <conditionalFormatting sqref="F283:F285 E299:F299 E286:F297">
    <cfRule type="containsText" dxfId="400" priority="566" operator="containsText" text="done">
      <formula>NOT(ISERROR(SEARCH("done",E283)))</formula>
    </cfRule>
  </conditionalFormatting>
  <conditionalFormatting sqref="D261">
    <cfRule type="containsText" dxfId="399" priority="562" operator="containsText" text="QFI">
      <formula>NOT(ISERROR(SEARCH("QFI",D261)))</formula>
    </cfRule>
  </conditionalFormatting>
  <conditionalFormatting sqref="F298">
    <cfRule type="timePeriod" dxfId="398" priority="555" timePeriod="thisMonth">
      <formula>AND(MONTH(F298)=MONTH(TODAY()),YEAR(F298)=YEAR(TODAY()))</formula>
    </cfRule>
    <cfRule type="timePeriod" dxfId="397" priority="556" timePeriod="lastMonth">
      <formula>AND(MONTH(F298)=MONTH(EDATE(TODAY(),0-1)),YEAR(F298)=YEAR(EDATE(TODAY(),0-1)))</formula>
    </cfRule>
    <cfRule type="containsText" dxfId="396" priority="557" operator="containsText" text="FEB">
      <formula>NOT(ISERROR(SEARCH("FEB",F298)))</formula>
    </cfRule>
    <cfRule type="containsText" dxfId="395" priority="561" operator="containsText" text="SCH">
      <formula>NOT(ISERROR(SEARCH("SCH",F298)))</formula>
    </cfRule>
  </conditionalFormatting>
  <conditionalFormatting sqref="F298">
    <cfRule type="containsText" dxfId="394" priority="559" operator="containsText" text="Done">
      <formula>NOT(ISERROR(SEARCH("Done",F298)))</formula>
    </cfRule>
    <cfRule type="containsText" dxfId="393" priority="560" operator="containsText" text="CLOSED">
      <formula>NOT(ISERROR(SEARCH("CLOSED",F298)))</formula>
    </cfRule>
  </conditionalFormatting>
  <conditionalFormatting sqref="F298">
    <cfRule type="containsText" dxfId="392" priority="558" operator="containsText" text="done">
      <formula>NOT(ISERROR(SEARCH("done",F298)))</formula>
    </cfRule>
  </conditionalFormatting>
  <conditionalFormatting sqref="E298">
    <cfRule type="timePeriod" dxfId="391" priority="547" timePeriod="thisMonth">
      <formula>AND(MONTH(E298)=MONTH(TODAY()),YEAR(E298)=YEAR(TODAY()))</formula>
    </cfRule>
    <cfRule type="timePeriod" dxfId="390" priority="548" timePeriod="lastMonth">
      <formula>AND(MONTH(E298)=MONTH(EDATE(TODAY(),0-1)),YEAR(E298)=YEAR(EDATE(TODAY(),0-1)))</formula>
    </cfRule>
    <cfRule type="containsText" dxfId="389" priority="549" operator="containsText" text="FEB">
      <formula>NOT(ISERROR(SEARCH("FEB",E298)))</formula>
    </cfRule>
    <cfRule type="containsText" dxfId="388" priority="554" operator="containsText" text="SCH">
      <formula>NOT(ISERROR(SEARCH("SCH",E298)))</formula>
    </cfRule>
  </conditionalFormatting>
  <conditionalFormatting sqref="E298">
    <cfRule type="containsText" dxfId="387" priority="552" operator="containsText" text="Done">
      <formula>NOT(ISERROR(SEARCH("Done",E298)))</formula>
    </cfRule>
    <cfRule type="containsText" dxfId="386" priority="553" operator="containsText" text="CLOSED">
      <formula>NOT(ISERROR(SEARCH("CLOSED",E298)))</formula>
    </cfRule>
  </conditionalFormatting>
  <conditionalFormatting sqref="D298">
    <cfRule type="containsText" dxfId="385" priority="551" operator="containsText" text="QFI">
      <formula>NOT(ISERROR(SEARCH("QFI",D298)))</formula>
    </cfRule>
  </conditionalFormatting>
  <conditionalFormatting sqref="E298">
    <cfRule type="containsText" dxfId="384" priority="550" operator="containsText" text="done">
      <formula>NOT(ISERROR(SEARCH("done",E298)))</formula>
    </cfRule>
  </conditionalFormatting>
  <conditionalFormatting sqref="E294">
    <cfRule type="timePeriod" dxfId="383" priority="539" timePeriod="thisMonth">
      <formula>AND(MONTH(E294)=MONTH(TODAY()),YEAR(E294)=YEAR(TODAY()))</formula>
    </cfRule>
    <cfRule type="timePeriod" dxfId="382" priority="540" timePeriod="lastMonth">
      <formula>AND(MONTH(E294)=MONTH(EDATE(TODAY(),0-1)),YEAR(E294)=YEAR(EDATE(TODAY(),0-1)))</formula>
    </cfRule>
    <cfRule type="containsText" dxfId="381" priority="541" operator="containsText" text="FEB">
      <formula>NOT(ISERROR(SEARCH("FEB",E294)))</formula>
    </cfRule>
    <cfRule type="containsText" dxfId="380" priority="546" operator="containsText" text="SCH">
      <formula>NOT(ISERROR(SEARCH("SCH",E294)))</formula>
    </cfRule>
  </conditionalFormatting>
  <conditionalFormatting sqref="E294">
    <cfRule type="containsText" dxfId="379" priority="544" operator="containsText" text="Done">
      <formula>NOT(ISERROR(SEARCH("Done",E294)))</formula>
    </cfRule>
    <cfRule type="containsText" dxfId="378" priority="545" operator="containsText" text="CLOSED">
      <formula>NOT(ISERROR(SEARCH("CLOSED",E294)))</formula>
    </cfRule>
  </conditionalFormatting>
  <conditionalFormatting sqref="D294">
    <cfRule type="containsText" dxfId="377" priority="543" operator="containsText" text="QFI">
      <formula>NOT(ISERROR(SEARCH("QFI",D294)))</formula>
    </cfRule>
  </conditionalFormatting>
  <conditionalFormatting sqref="E294">
    <cfRule type="containsText" dxfId="376" priority="542" operator="containsText" text="done">
      <formula>NOT(ISERROR(SEARCH("done",E294)))</formula>
    </cfRule>
  </conditionalFormatting>
  <conditionalFormatting sqref="D258:D259">
    <cfRule type="containsText" dxfId="375" priority="522" operator="containsText" text="QFI">
      <formula>NOT(ISERROR(SEARCH("QFI",D258)))</formula>
    </cfRule>
  </conditionalFormatting>
  <conditionalFormatting sqref="E307:F307">
    <cfRule type="timePeriod" dxfId="374" priority="531" timePeriod="thisMonth">
      <formula>AND(MONTH(E307)=MONTH(TODAY()),YEAR(E307)=YEAR(TODAY()))</formula>
    </cfRule>
    <cfRule type="timePeriod" dxfId="373" priority="532" timePeriod="lastMonth">
      <formula>AND(MONTH(E307)=MONTH(EDATE(TODAY(),0-1)),YEAR(E307)=YEAR(EDATE(TODAY(),0-1)))</formula>
    </cfRule>
    <cfRule type="containsText" dxfId="372" priority="533" operator="containsText" text="FEB">
      <formula>NOT(ISERROR(SEARCH("FEB",E307)))</formula>
    </cfRule>
    <cfRule type="containsText" dxfId="371" priority="538" operator="containsText" text="SCH">
      <formula>NOT(ISERROR(SEARCH("SCH",E307)))</formula>
    </cfRule>
  </conditionalFormatting>
  <conditionalFormatting sqref="E307:F307">
    <cfRule type="containsText" dxfId="370" priority="536" operator="containsText" text="Done">
      <formula>NOT(ISERROR(SEARCH("Done",E307)))</formula>
    </cfRule>
    <cfRule type="containsText" dxfId="369" priority="537" operator="containsText" text="CLOSED">
      <formula>NOT(ISERROR(SEARCH("CLOSED",E307)))</formula>
    </cfRule>
  </conditionalFormatting>
  <conditionalFormatting sqref="D307">
    <cfRule type="containsText" dxfId="368" priority="535" operator="containsText" text="QFI">
      <formula>NOT(ISERROR(SEARCH("QFI",D307)))</formula>
    </cfRule>
  </conditionalFormatting>
  <conditionalFormatting sqref="E307:F307">
    <cfRule type="containsText" dxfId="367" priority="534" operator="containsText" text="done">
      <formula>NOT(ISERROR(SEARCH("done",E307)))</formula>
    </cfRule>
  </conditionalFormatting>
  <conditionalFormatting sqref="E308:F322">
    <cfRule type="timePeriod" dxfId="366" priority="523" timePeriod="thisMonth">
      <formula>AND(MONTH(E308)=MONTH(TODAY()),YEAR(E308)=YEAR(TODAY()))</formula>
    </cfRule>
    <cfRule type="timePeriod" dxfId="365" priority="524" timePeriod="lastMonth">
      <formula>AND(MONTH(E308)=MONTH(EDATE(TODAY(),0-1)),YEAR(E308)=YEAR(EDATE(TODAY(),0-1)))</formula>
    </cfRule>
    <cfRule type="containsText" dxfId="364" priority="525" operator="containsText" text="FEB">
      <formula>NOT(ISERROR(SEARCH("FEB",E308)))</formula>
    </cfRule>
    <cfRule type="containsText" dxfId="363" priority="530" operator="containsText" text="SCH">
      <formula>NOT(ISERROR(SEARCH("SCH",E308)))</formula>
    </cfRule>
  </conditionalFormatting>
  <conditionalFormatting sqref="E308:F322">
    <cfRule type="containsText" dxfId="362" priority="528" operator="containsText" text="Done">
      <formula>NOT(ISERROR(SEARCH("Done",E308)))</formula>
    </cfRule>
    <cfRule type="containsText" dxfId="361" priority="529" operator="containsText" text="CLOSED">
      <formula>NOT(ISERROR(SEARCH("CLOSED",E308)))</formula>
    </cfRule>
  </conditionalFormatting>
  <conditionalFormatting sqref="D308:D322">
    <cfRule type="containsText" dxfId="360" priority="527" operator="containsText" text="QFI">
      <formula>NOT(ISERROR(SEARCH("QFI",D308)))</formula>
    </cfRule>
  </conditionalFormatting>
  <conditionalFormatting sqref="E308:F322">
    <cfRule type="containsText" dxfId="359" priority="526" operator="containsText" text="done">
      <formula>NOT(ISERROR(SEARCH("done",E308)))</formula>
    </cfRule>
  </conditionalFormatting>
  <conditionalFormatting sqref="E267:F267">
    <cfRule type="timePeriod" dxfId="358" priority="514" timePeriod="thisMonth">
      <formula>AND(MONTH(E267)=MONTH(TODAY()),YEAR(E267)=YEAR(TODAY()))</formula>
    </cfRule>
    <cfRule type="timePeriod" dxfId="357" priority="515" timePeriod="lastMonth">
      <formula>AND(MONTH(E267)=MONTH(EDATE(TODAY(),0-1)),YEAR(E267)=YEAR(EDATE(TODAY(),0-1)))</formula>
    </cfRule>
    <cfRule type="containsText" dxfId="356" priority="516" operator="containsText" text="FEB">
      <formula>NOT(ISERROR(SEARCH("FEB",E267)))</formula>
    </cfRule>
    <cfRule type="containsText" dxfId="355" priority="521" operator="containsText" text="SCH">
      <formula>NOT(ISERROR(SEARCH("SCH",E267)))</formula>
    </cfRule>
  </conditionalFormatting>
  <conditionalFormatting sqref="E267:F267">
    <cfRule type="containsText" dxfId="354" priority="519" operator="containsText" text="Done">
      <formula>NOT(ISERROR(SEARCH("Done",E267)))</formula>
    </cfRule>
    <cfRule type="containsText" dxfId="353" priority="520" operator="containsText" text="CLOSED">
      <formula>NOT(ISERROR(SEARCH("CLOSED",E267)))</formula>
    </cfRule>
  </conditionalFormatting>
  <conditionalFormatting sqref="D267">
    <cfRule type="containsText" dxfId="352" priority="518" operator="containsText" text="QFI">
      <formula>NOT(ISERROR(SEARCH("QFI",D267)))</formula>
    </cfRule>
  </conditionalFormatting>
  <conditionalFormatting sqref="E267:F267">
    <cfRule type="containsText" dxfId="351" priority="517" operator="containsText" text="done">
      <formula>NOT(ISERROR(SEARCH("done",E267)))</formula>
    </cfRule>
  </conditionalFormatting>
  <conditionalFormatting sqref="E323:F328">
    <cfRule type="timePeriod" dxfId="350" priority="506" timePeriod="thisMonth">
      <formula>AND(MONTH(E323)=MONTH(TODAY()),YEAR(E323)=YEAR(TODAY()))</formula>
    </cfRule>
    <cfRule type="timePeriod" dxfId="349" priority="507" timePeriod="lastMonth">
      <formula>AND(MONTH(E323)=MONTH(EDATE(TODAY(),0-1)),YEAR(E323)=YEAR(EDATE(TODAY(),0-1)))</formula>
    </cfRule>
    <cfRule type="containsText" dxfId="348" priority="508" operator="containsText" text="FEB">
      <formula>NOT(ISERROR(SEARCH("FEB",E323)))</formula>
    </cfRule>
    <cfRule type="containsText" dxfId="347" priority="513" operator="containsText" text="SCH">
      <formula>NOT(ISERROR(SEARCH("SCH",E323)))</formula>
    </cfRule>
  </conditionalFormatting>
  <conditionalFormatting sqref="E323:F328">
    <cfRule type="containsText" dxfId="346" priority="511" operator="containsText" text="Done">
      <formula>NOT(ISERROR(SEARCH("Done",E323)))</formula>
    </cfRule>
    <cfRule type="containsText" dxfId="345" priority="512" operator="containsText" text="CLOSED">
      <formula>NOT(ISERROR(SEARCH("CLOSED",E323)))</formula>
    </cfRule>
  </conditionalFormatting>
  <conditionalFormatting sqref="D323:D328">
    <cfRule type="containsText" dxfId="344" priority="510" operator="containsText" text="QFI">
      <formula>NOT(ISERROR(SEARCH("QFI",D323)))</formula>
    </cfRule>
  </conditionalFormatting>
  <conditionalFormatting sqref="E323:F328">
    <cfRule type="containsText" dxfId="343" priority="509" operator="containsText" text="done">
      <formula>NOT(ISERROR(SEARCH("done",E323)))</formula>
    </cfRule>
  </conditionalFormatting>
  <conditionalFormatting sqref="G313">
    <cfRule type="timePeriod" dxfId="342" priority="491" timePeriod="thisMonth">
      <formula>AND(MONTH(G313)=MONTH(TODAY()),YEAR(G313)=YEAR(TODAY()))</formula>
    </cfRule>
    <cfRule type="timePeriod" dxfId="341" priority="492" timePeriod="lastMonth">
      <formula>AND(MONTH(G313)=MONTH(EDATE(TODAY(),0-1)),YEAR(G313)=YEAR(EDATE(TODAY(),0-1)))</formula>
    </cfRule>
    <cfRule type="containsText" dxfId="340" priority="493" operator="containsText" text="FEB">
      <formula>NOT(ISERROR(SEARCH("FEB",G313)))</formula>
    </cfRule>
    <cfRule type="containsText" dxfId="339" priority="497" operator="containsText" text="SCH">
      <formula>NOT(ISERROR(SEARCH("SCH",G313)))</formula>
    </cfRule>
  </conditionalFormatting>
  <conditionalFormatting sqref="G313">
    <cfRule type="containsText" dxfId="338" priority="495" operator="containsText" text="Done">
      <formula>NOT(ISERROR(SEARCH("Done",G313)))</formula>
    </cfRule>
    <cfRule type="containsText" dxfId="337" priority="496" operator="containsText" text="CLOSED">
      <formula>NOT(ISERROR(SEARCH("CLOSED",G313)))</formula>
    </cfRule>
  </conditionalFormatting>
  <conditionalFormatting sqref="G313">
    <cfRule type="containsText" dxfId="336" priority="494" operator="containsText" text="done">
      <formula>NOT(ISERROR(SEARCH("done",G313)))</formula>
    </cfRule>
  </conditionalFormatting>
  <conditionalFormatting sqref="E342:F342 F339:F341 E344:F353 E343">
    <cfRule type="timePeriod" dxfId="335" priority="475" timePeriod="thisMonth">
      <formula>AND(MONTH(E339)=MONTH(TODAY()),YEAR(E339)=YEAR(TODAY()))</formula>
    </cfRule>
    <cfRule type="timePeriod" dxfId="334" priority="476" timePeriod="lastMonth">
      <formula>AND(MONTH(E339)=MONTH(EDATE(TODAY(),0-1)),YEAR(E339)=YEAR(EDATE(TODAY(),0-1)))</formula>
    </cfRule>
    <cfRule type="containsText" dxfId="333" priority="477" operator="containsText" text="FEB">
      <formula>NOT(ISERROR(SEARCH("FEB",E339)))</formula>
    </cfRule>
    <cfRule type="containsText" dxfId="332" priority="482" operator="containsText" text="SCH">
      <formula>NOT(ISERROR(SEARCH("SCH",E339)))</formula>
    </cfRule>
  </conditionalFormatting>
  <conditionalFormatting sqref="E342:F342 F339:F341 E344:F353 E343">
    <cfRule type="containsText" dxfId="331" priority="480" operator="containsText" text="Done">
      <formula>NOT(ISERROR(SEARCH("Done",E339)))</formula>
    </cfRule>
    <cfRule type="containsText" dxfId="330" priority="481" operator="containsText" text="CLOSED">
      <formula>NOT(ISERROR(SEARCH("CLOSED",E339)))</formula>
    </cfRule>
  </conditionalFormatting>
  <conditionalFormatting sqref="D342 D344:D353">
    <cfRule type="containsText" dxfId="329" priority="479" operator="containsText" text="QFI">
      <formula>NOT(ISERROR(SEARCH("QFI",D342)))</formula>
    </cfRule>
  </conditionalFormatting>
  <conditionalFormatting sqref="E342:F342 F339:F341 E344:F353 E343">
    <cfRule type="containsText" dxfId="328" priority="478" operator="containsText" text="done">
      <formula>NOT(ISERROR(SEARCH("done",E339)))</formula>
    </cfRule>
  </conditionalFormatting>
  <conditionalFormatting sqref="E355:F366 E367:E370 E354">
    <cfRule type="timePeriod" dxfId="327" priority="467" timePeriod="thisMonth">
      <formula>AND(MONTH(E354)=MONTH(TODAY()),YEAR(E354)=YEAR(TODAY()))</formula>
    </cfRule>
    <cfRule type="timePeriod" dxfId="326" priority="468" timePeriod="lastMonth">
      <formula>AND(MONTH(E354)=MONTH(EDATE(TODAY(),0-1)),YEAR(E354)=YEAR(EDATE(TODAY(),0-1)))</formula>
    </cfRule>
    <cfRule type="containsText" dxfId="325" priority="469" operator="containsText" text="FEB">
      <formula>NOT(ISERROR(SEARCH("FEB",E354)))</formula>
    </cfRule>
    <cfRule type="containsText" dxfId="324" priority="474" operator="containsText" text="SCH">
      <formula>NOT(ISERROR(SEARCH("SCH",E354)))</formula>
    </cfRule>
  </conditionalFormatting>
  <conditionalFormatting sqref="E355:F366 E367:E370 E354">
    <cfRule type="containsText" dxfId="323" priority="472" operator="containsText" text="Done">
      <formula>NOT(ISERROR(SEARCH("Done",E354)))</formula>
    </cfRule>
    <cfRule type="containsText" dxfId="322" priority="473" operator="containsText" text="CLOSED">
      <formula>NOT(ISERROR(SEARCH("CLOSED",E354)))</formula>
    </cfRule>
  </conditionalFormatting>
  <conditionalFormatting sqref="D354:D366">
    <cfRule type="containsText" dxfId="321" priority="471" operator="containsText" text="QFI">
      <formula>NOT(ISERROR(SEARCH("QFI",D354)))</formula>
    </cfRule>
  </conditionalFormatting>
  <conditionalFormatting sqref="E355:F366 E367:E370 E354">
    <cfRule type="containsText" dxfId="320" priority="470" operator="containsText" text="done">
      <formula>NOT(ISERROR(SEARCH("done",E354)))</formula>
    </cfRule>
  </conditionalFormatting>
  <conditionalFormatting sqref="F367:F370">
    <cfRule type="timePeriod" dxfId="319" priority="459" timePeriod="thisMonth">
      <formula>AND(MONTH(F367)=MONTH(TODAY()),YEAR(F367)=YEAR(TODAY()))</formula>
    </cfRule>
    <cfRule type="timePeriod" dxfId="318" priority="460" timePeriod="lastMonth">
      <formula>AND(MONTH(F367)=MONTH(EDATE(TODAY(),0-1)),YEAR(F367)=YEAR(EDATE(TODAY(),0-1)))</formula>
    </cfRule>
    <cfRule type="containsText" dxfId="317" priority="461" operator="containsText" text="FEB">
      <formula>NOT(ISERROR(SEARCH("FEB",F367)))</formula>
    </cfRule>
    <cfRule type="containsText" dxfId="316" priority="466" operator="containsText" text="SCH">
      <formula>NOT(ISERROR(SEARCH("SCH",F367)))</formula>
    </cfRule>
  </conditionalFormatting>
  <conditionalFormatting sqref="F367:F370">
    <cfRule type="containsText" dxfId="315" priority="464" operator="containsText" text="Done">
      <formula>NOT(ISERROR(SEARCH("Done",F367)))</formula>
    </cfRule>
    <cfRule type="containsText" dxfId="314" priority="465" operator="containsText" text="CLOSED">
      <formula>NOT(ISERROR(SEARCH("CLOSED",F367)))</formula>
    </cfRule>
  </conditionalFormatting>
  <conditionalFormatting sqref="F367:F370">
    <cfRule type="containsText" dxfId="313" priority="462" operator="containsText" text="done">
      <formula>NOT(ISERROR(SEARCH("done",F367)))</formula>
    </cfRule>
  </conditionalFormatting>
  <conditionalFormatting sqref="F343">
    <cfRule type="timePeriod" dxfId="312" priority="451" timePeriod="thisMonth">
      <formula>AND(MONTH(F343)=MONTH(TODAY()),YEAR(F343)=YEAR(TODAY()))</formula>
    </cfRule>
    <cfRule type="timePeriod" dxfId="311" priority="452" timePeriod="lastMonth">
      <formula>AND(MONTH(F343)=MONTH(EDATE(TODAY(),0-1)),YEAR(F343)=YEAR(EDATE(TODAY(),0-1)))</formula>
    </cfRule>
    <cfRule type="containsText" dxfId="310" priority="453" operator="containsText" text="FEB">
      <formula>NOT(ISERROR(SEARCH("FEB",F343)))</formula>
    </cfRule>
    <cfRule type="containsText" dxfId="309" priority="458" operator="containsText" text="SCH">
      <formula>NOT(ISERROR(SEARCH("SCH",F343)))</formula>
    </cfRule>
  </conditionalFormatting>
  <conditionalFormatting sqref="F343">
    <cfRule type="containsText" dxfId="308" priority="456" operator="containsText" text="Done">
      <formula>NOT(ISERROR(SEARCH("Done",F343)))</formula>
    </cfRule>
    <cfRule type="containsText" dxfId="307" priority="457" operator="containsText" text="CLOSED">
      <formula>NOT(ISERROR(SEARCH("CLOSED",F343)))</formula>
    </cfRule>
  </conditionalFormatting>
  <conditionalFormatting sqref="D343">
    <cfRule type="containsText" dxfId="306" priority="455" operator="containsText" text="QFI">
      <formula>NOT(ISERROR(SEARCH("QFI",D343)))</formula>
    </cfRule>
  </conditionalFormatting>
  <conditionalFormatting sqref="F343">
    <cfRule type="containsText" dxfId="305" priority="454" operator="containsText" text="done">
      <formula>NOT(ISERROR(SEARCH("done",F343)))</formula>
    </cfRule>
  </conditionalFormatting>
  <conditionalFormatting sqref="F343">
    <cfRule type="timePeriod" dxfId="304" priority="443" timePeriod="thisMonth">
      <formula>AND(MONTH(F343)=MONTH(TODAY()),YEAR(F343)=YEAR(TODAY()))</formula>
    </cfRule>
    <cfRule type="timePeriod" dxfId="303" priority="444" timePeriod="lastMonth">
      <formula>AND(MONTH(F343)=MONTH(EDATE(TODAY(),0-1)),YEAR(F343)=YEAR(EDATE(TODAY(),0-1)))</formula>
    </cfRule>
    <cfRule type="containsText" dxfId="302" priority="445" operator="containsText" text="FEB">
      <formula>NOT(ISERROR(SEARCH("FEB",F343)))</formula>
    </cfRule>
    <cfRule type="containsText" dxfId="301" priority="450" operator="containsText" text="SCH">
      <formula>NOT(ISERROR(SEARCH("SCH",F343)))</formula>
    </cfRule>
  </conditionalFormatting>
  <conditionalFormatting sqref="F343">
    <cfRule type="containsText" dxfId="300" priority="448" operator="containsText" text="Done">
      <formula>NOT(ISERROR(SEARCH("Done",F343)))</formula>
    </cfRule>
    <cfRule type="containsText" dxfId="299" priority="449" operator="containsText" text="CLOSED">
      <formula>NOT(ISERROR(SEARCH("CLOSED",F343)))</formula>
    </cfRule>
  </conditionalFormatting>
  <conditionalFormatting sqref="D343">
    <cfRule type="containsText" dxfId="298" priority="447" operator="containsText" text="QFI">
      <formula>NOT(ISERROR(SEARCH("QFI",D343)))</formula>
    </cfRule>
  </conditionalFormatting>
  <conditionalFormatting sqref="F343">
    <cfRule type="containsText" dxfId="297" priority="446" operator="containsText" text="done">
      <formula>NOT(ISERROR(SEARCH("done",F343)))</formula>
    </cfRule>
  </conditionalFormatting>
  <conditionalFormatting sqref="F335:F336 E372:F381">
    <cfRule type="timePeriod" dxfId="296" priority="435" timePeriod="thisMonth">
      <formula>AND(MONTH(E335)=MONTH(TODAY()),YEAR(E335)=YEAR(TODAY()))</formula>
    </cfRule>
    <cfRule type="timePeriod" dxfId="295" priority="436" timePeriod="lastMonth">
      <formula>AND(MONTH(E335)=MONTH(EDATE(TODAY(),0-1)),YEAR(E335)=YEAR(EDATE(TODAY(),0-1)))</formula>
    </cfRule>
    <cfRule type="containsText" dxfId="294" priority="437" operator="containsText" text="FEB">
      <formula>NOT(ISERROR(SEARCH("FEB",E335)))</formula>
    </cfRule>
    <cfRule type="containsText" dxfId="293" priority="442" operator="containsText" text="SCH">
      <formula>NOT(ISERROR(SEARCH("SCH",E335)))</formula>
    </cfRule>
  </conditionalFormatting>
  <conditionalFormatting sqref="F335:F336 E372:F381">
    <cfRule type="containsText" dxfId="292" priority="440" operator="containsText" text="Done">
      <formula>NOT(ISERROR(SEARCH("Done",E335)))</formula>
    </cfRule>
    <cfRule type="containsText" dxfId="291" priority="441" operator="containsText" text="CLOSED">
      <formula>NOT(ISERROR(SEARCH("CLOSED",E335)))</formula>
    </cfRule>
  </conditionalFormatting>
  <conditionalFormatting sqref="F335:F336 E372:F381">
    <cfRule type="containsText" dxfId="290" priority="438" operator="containsText" text="done">
      <formula>NOT(ISERROR(SEARCH("done",E335)))</formula>
    </cfRule>
  </conditionalFormatting>
  <conditionalFormatting sqref="G354">
    <cfRule type="containsText" dxfId="289" priority="434" operator="containsText" text="CNSPPE0006">
      <formula>NOT(ISERROR(SEARCH("CNSPPE0006",G354)))</formula>
    </cfRule>
  </conditionalFormatting>
  <conditionalFormatting sqref="G335:G336">
    <cfRule type="containsText" dxfId="288" priority="433" operator="containsText" text="CNSPPE0006">
      <formula>NOT(ISERROR(SEARCH("CNSPPE0006",G335)))</formula>
    </cfRule>
  </conditionalFormatting>
  <conditionalFormatting sqref="D382:D383 D385:D386 D388:D393">
    <cfRule type="containsText" dxfId="287" priority="432" operator="containsText" text="QFI">
      <formula>NOT(ISERROR(SEARCH("QFI",D382)))</formula>
    </cfRule>
  </conditionalFormatting>
  <conditionalFormatting sqref="F382:F383 E394:E395 E384:F393">
    <cfRule type="timePeriod" dxfId="286" priority="425" timePeriod="thisMonth">
      <formula>AND(MONTH(E382)=MONTH(TODAY()),YEAR(E382)=YEAR(TODAY()))</formula>
    </cfRule>
    <cfRule type="timePeriod" dxfId="285" priority="426" timePeriod="lastMonth">
      <formula>AND(MONTH(E382)=MONTH(EDATE(TODAY(),0-1)),YEAR(E382)=YEAR(EDATE(TODAY(),0-1)))</formula>
    </cfRule>
    <cfRule type="containsText" dxfId="284" priority="427" operator="containsText" text="FEB">
      <formula>NOT(ISERROR(SEARCH("FEB",E382)))</formula>
    </cfRule>
    <cfRule type="containsText" dxfId="283" priority="431" operator="containsText" text="SCH">
      <formula>NOT(ISERROR(SEARCH("SCH",E382)))</formula>
    </cfRule>
  </conditionalFormatting>
  <conditionalFormatting sqref="F382:F383 E394:E395 E384:F393">
    <cfRule type="containsText" dxfId="282" priority="429" operator="containsText" text="Done">
      <formula>NOT(ISERROR(SEARCH("Done",E382)))</formula>
    </cfRule>
    <cfRule type="containsText" dxfId="281" priority="430" operator="containsText" text="CLOSED">
      <formula>NOT(ISERROR(SEARCH("CLOSED",E382)))</formula>
    </cfRule>
  </conditionalFormatting>
  <conditionalFormatting sqref="F382:F383 E394:E395 E384:F393">
    <cfRule type="containsText" dxfId="280" priority="428" operator="containsText" text="done">
      <formula>NOT(ISERROR(SEARCH("done",E382)))</formula>
    </cfRule>
  </conditionalFormatting>
  <conditionalFormatting sqref="E382">
    <cfRule type="timePeriod" dxfId="279" priority="410" timePeriod="thisMonth">
      <formula>AND(MONTH(E382)=MONTH(TODAY()),YEAR(E382)=YEAR(TODAY()))</formula>
    </cfRule>
    <cfRule type="timePeriod" dxfId="278" priority="411" timePeriod="lastMonth">
      <formula>AND(MONTH(E382)=MONTH(EDATE(TODAY(),0-1)),YEAR(E382)=YEAR(EDATE(TODAY(),0-1)))</formula>
    </cfRule>
    <cfRule type="containsText" dxfId="277" priority="412" operator="containsText" text="FEB">
      <formula>NOT(ISERROR(SEARCH("FEB",E382)))</formula>
    </cfRule>
    <cfRule type="containsText" dxfId="276" priority="416" operator="containsText" text="SCH">
      <formula>NOT(ISERROR(SEARCH("SCH",E382)))</formula>
    </cfRule>
  </conditionalFormatting>
  <conditionalFormatting sqref="E382">
    <cfRule type="containsText" dxfId="275" priority="414" operator="containsText" text="Done">
      <formula>NOT(ISERROR(SEARCH("Done",E382)))</formula>
    </cfRule>
    <cfRule type="containsText" dxfId="274" priority="415" operator="containsText" text="CLOSED">
      <formula>NOT(ISERROR(SEARCH("CLOSED",E382)))</formula>
    </cfRule>
  </conditionalFormatting>
  <conditionalFormatting sqref="E382">
    <cfRule type="containsText" dxfId="273" priority="413" operator="containsText" text="done">
      <formula>NOT(ISERROR(SEARCH("done",E382)))</formula>
    </cfRule>
  </conditionalFormatting>
  <conditionalFormatting sqref="E383">
    <cfRule type="timePeriod" dxfId="272" priority="403" timePeriod="thisMonth">
      <formula>AND(MONTH(E383)=MONTH(TODAY()),YEAR(E383)=YEAR(TODAY()))</formula>
    </cfRule>
    <cfRule type="timePeriod" dxfId="271" priority="404" timePeriod="lastMonth">
      <formula>AND(MONTH(E383)=MONTH(EDATE(TODAY(),0-1)),YEAR(E383)=YEAR(EDATE(TODAY(),0-1)))</formula>
    </cfRule>
    <cfRule type="containsText" dxfId="270" priority="405" operator="containsText" text="FEB">
      <formula>NOT(ISERROR(SEARCH("FEB",E383)))</formula>
    </cfRule>
    <cfRule type="containsText" dxfId="269" priority="409" operator="containsText" text="SCH">
      <formula>NOT(ISERROR(SEARCH("SCH",E383)))</formula>
    </cfRule>
  </conditionalFormatting>
  <conditionalFormatting sqref="E383">
    <cfRule type="containsText" dxfId="268" priority="407" operator="containsText" text="Done">
      <formula>NOT(ISERROR(SEARCH("Done",E383)))</formula>
    </cfRule>
    <cfRule type="containsText" dxfId="267" priority="408" operator="containsText" text="CLOSED">
      <formula>NOT(ISERROR(SEARCH("CLOSED",E383)))</formula>
    </cfRule>
  </conditionalFormatting>
  <conditionalFormatting sqref="E383">
    <cfRule type="containsText" dxfId="266" priority="406" operator="containsText" text="done">
      <formula>NOT(ISERROR(SEARCH("done",E383)))</formula>
    </cfRule>
  </conditionalFormatting>
  <conditionalFormatting sqref="D384">
    <cfRule type="containsText" dxfId="265" priority="401" operator="containsText" text="QFI">
      <formula>NOT(ISERROR(SEARCH("QFI",D384)))</formula>
    </cfRule>
  </conditionalFormatting>
  <conditionalFormatting sqref="D387">
    <cfRule type="containsText" dxfId="264" priority="400" operator="containsText" text="QFI">
      <formula>NOT(ISERROR(SEARCH("QFI",D387)))</formula>
    </cfRule>
  </conditionalFormatting>
  <conditionalFormatting sqref="E419:E420 E409:F418 E421:F424">
    <cfRule type="timePeriod" dxfId="263" priority="392" timePeriod="thisMonth">
      <formula>AND(MONTH(E409)=MONTH(TODAY()),YEAR(E409)=YEAR(TODAY()))</formula>
    </cfRule>
    <cfRule type="timePeriod" dxfId="262" priority="393" timePeriod="lastMonth">
      <formula>AND(MONTH(E409)=MONTH(EDATE(TODAY(),0-1)),YEAR(E409)=YEAR(EDATE(TODAY(),0-1)))</formula>
    </cfRule>
    <cfRule type="containsText" dxfId="261" priority="394" operator="containsText" text="FEB">
      <formula>NOT(ISERROR(SEARCH("FEB",E409)))</formula>
    </cfRule>
    <cfRule type="containsText" dxfId="260" priority="399" operator="containsText" text="SCH">
      <formula>NOT(ISERROR(SEARCH("SCH",E409)))</formula>
    </cfRule>
  </conditionalFormatting>
  <conditionalFormatting sqref="E419:E420 E409:F418 E421:F424">
    <cfRule type="containsText" dxfId="259" priority="397" operator="containsText" text="Done">
      <formula>NOT(ISERROR(SEARCH("Done",E409)))</formula>
    </cfRule>
    <cfRule type="containsText" dxfId="258" priority="398" operator="containsText" text="CLOSED">
      <formula>NOT(ISERROR(SEARCH("CLOSED",E409)))</formula>
    </cfRule>
  </conditionalFormatting>
  <conditionalFormatting sqref="D409:D413 D421:D424 D415:D418">
    <cfRule type="containsText" dxfId="257" priority="396" operator="containsText" text="QFI">
      <formula>NOT(ISERROR(SEARCH("QFI",D409)))</formula>
    </cfRule>
  </conditionalFormatting>
  <conditionalFormatting sqref="E419:E420 E409:F418 E421:F424">
    <cfRule type="containsText" dxfId="256" priority="395" operator="containsText" text="done">
      <formula>NOT(ISERROR(SEARCH("done",E409)))</formula>
    </cfRule>
  </conditionalFormatting>
  <conditionalFormatting sqref="F419:F420">
    <cfRule type="timePeriod" dxfId="255" priority="384" timePeriod="thisMonth">
      <formula>AND(MONTH(F419)=MONTH(TODAY()),YEAR(F419)=YEAR(TODAY()))</formula>
    </cfRule>
    <cfRule type="timePeriod" dxfId="254" priority="385" timePeriod="lastMonth">
      <formula>AND(MONTH(F419)=MONTH(EDATE(TODAY(),0-1)),YEAR(F419)=YEAR(EDATE(TODAY(),0-1)))</formula>
    </cfRule>
    <cfRule type="containsText" dxfId="253" priority="386" operator="containsText" text="FEB">
      <formula>NOT(ISERROR(SEARCH("FEB",F419)))</formula>
    </cfRule>
    <cfRule type="containsText" dxfId="252" priority="391" operator="containsText" text="SCH">
      <formula>NOT(ISERROR(SEARCH("SCH",F419)))</formula>
    </cfRule>
  </conditionalFormatting>
  <conditionalFormatting sqref="F419:F420">
    <cfRule type="containsText" dxfId="251" priority="389" operator="containsText" text="Done">
      <formula>NOT(ISERROR(SEARCH("Done",F419)))</formula>
    </cfRule>
    <cfRule type="containsText" dxfId="250" priority="390" operator="containsText" text="CLOSED">
      <formula>NOT(ISERROR(SEARCH("CLOSED",F419)))</formula>
    </cfRule>
  </conditionalFormatting>
  <conditionalFormatting sqref="D419:D420">
    <cfRule type="containsText" dxfId="249" priority="388" operator="containsText" text="QFI">
      <formula>NOT(ISERROR(SEARCH("QFI",D419)))</formula>
    </cfRule>
  </conditionalFormatting>
  <conditionalFormatting sqref="F419:F420">
    <cfRule type="containsText" dxfId="248" priority="387" operator="containsText" text="done">
      <formula>NOT(ISERROR(SEARCH("done",F419)))</formula>
    </cfRule>
  </conditionalFormatting>
  <conditionalFormatting sqref="E426:F427 E428:E429 E441:F441 F442 E442:E444 F439:F440">
    <cfRule type="timePeriod" dxfId="247" priority="376" timePeriod="thisMonth">
      <formula>AND(MONTH(E426)=MONTH(TODAY()),YEAR(E426)=YEAR(TODAY()))</formula>
    </cfRule>
    <cfRule type="timePeriod" dxfId="246" priority="377" timePeriod="lastMonth">
      <formula>AND(MONTH(E426)=MONTH(EDATE(TODAY(),0-1)),YEAR(E426)=YEAR(EDATE(TODAY(),0-1)))</formula>
    </cfRule>
    <cfRule type="containsText" dxfId="245" priority="378" operator="containsText" text="FEB">
      <formula>NOT(ISERROR(SEARCH("FEB",E426)))</formula>
    </cfRule>
    <cfRule type="containsText" dxfId="244" priority="383" operator="containsText" text="SCH">
      <formula>NOT(ISERROR(SEARCH("SCH",E426)))</formula>
    </cfRule>
  </conditionalFormatting>
  <conditionalFormatting sqref="E426:F427 E428:E429 E441:F441 F442 E442:E444 F439:F440">
    <cfRule type="containsText" dxfId="243" priority="381" operator="containsText" text="Done">
      <formula>NOT(ISERROR(SEARCH("Done",E426)))</formula>
    </cfRule>
    <cfRule type="containsText" dxfId="242" priority="382" operator="containsText" text="CLOSED">
      <formula>NOT(ISERROR(SEARCH("CLOSED",E426)))</formula>
    </cfRule>
  </conditionalFormatting>
  <conditionalFormatting sqref="D426:D428 D440:D444">
    <cfRule type="containsText" dxfId="241" priority="380" operator="containsText" text="QFI">
      <formula>NOT(ISERROR(SEARCH("QFI",D426)))</formula>
    </cfRule>
  </conditionalFormatting>
  <conditionalFormatting sqref="E426:F427 E428:E429 E441:F441 F442 E442:E444 F439:F440">
    <cfRule type="containsText" dxfId="240" priority="379" operator="containsText" text="done">
      <formula>NOT(ISERROR(SEARCH("done",E426)))</formula>
    </cfRule>
  </conditionalFormatting>
  <conditionalFormatting sqref="D414">
    <cfRule type="containsText" dxfId="239" priority="375" operator="containsText" text="QFI">
      <formula>NOT(ISERROR(SEARCH("QFI",D414)))</formula>
    </cfRule>
  </conditionalFormatting>
  <conditionalFormatting sqref="D429">
    <cfRule type="containsText" dxfId="238" priority="371" operator="containsText" text="QFI">
      <formula>NOT(ISERROR(SEARCH("QFI",D429)))</formula>
    </cfRule>
  </conditionalFormatting>
  <conditionalFormatting sqref="D453">
    <cfRule type="containsText" dxfId="237" priority="363" operator="containsText" text="QFI">
      <formula>NOT(ISERROR(SEARCH("QFI",D453)))</formula>
    </cfRule>
  </conditionalFormatting>
  <conditionalFormatting sqref="D448:D449">
    <cfRule type="containsText" dxfId="236" priority="350" operator="containsText" text="QFI">
      <formula>NOT(ISERROR(SEARCH("QFI",D448)))</formula>
    </cfRule>
  </conditionalFormatting>
  <conditionalFormatting sqref="E447 E418 F485 E468:F484">
    <cfRule type="timePeriod" dxfId="235" priority="334" timePeriod="thisMonth">
      <formula>AND(MONTH(E418)=MONTH(TODAY()),YEAR(E418)=YEAR(TODAY()))</formula>
    </cfRule>
    <cfRule type="timePeriod" dxfId="234" priority="335" timePeriod="lastMonth">
      <formula>AND(MONTH(E418)=MONTH(EDATE(TODAY(),0-1)),YEAR(E418)=YEAR(EDATE(TODAY(),0-1)))</formula>
    </cfRule>
    <cfRule type="containsText" dxfId="233" priority="336" operator="containsText" text="FEB">
      <formula>NOT(ISERROR(SEARCH("FEB",E418)))</formula>
    </cfRule>
    <cfRule type="containsText" dxfId="232" priority="341" operator="containsText" text="SCH">
      <formula>NOT(ISERROR(SEARCH("SCH",E418)))</formula>
    </cfRule>
  </conditionalFormatting>
  <conditionalFormatting sqref="E447 E418 F485 E468:F484">
    <cfRule type="containsText" dxfId="231" priority="339" operator="containsText" text="Done">
      <formula>NOT(ISERROR(SEARCH("Done",E418)))</formula>
    </cfRule>
    <cfRule type="containsText" dxfId="230" priority="340" operator="containsText" text="CLOSED">
      <formula>NOT(ISERROR(SEARCH("CLOSED",E418)))</formula>
    </cfRule>
  </conditionalFormatting>
  <conditionalFormatting sqref="E447 E418 F485 E468:F484">
    <cfRule type="containsText" dxfId="229" priority="337" operator="containsText" text="done">
      <formula>NOT(ISERROR(SEARCH("done",E418)))</formula>
    </cfRule>
  </conditionalFormatting>
  <conditionalFormatting sqref="D439">
    <cfRule type="containsText" dxfId="228" priority="333" operator="containsText" text="QFI">
      <formula>NOT(ISERROR(SEARCH("QFI",D439)))</formula>
    </cfRule>
  </conditionalFormatting>
  <conditionalFormatting sqref="E438:E440">
    <cfRule type="timePeriod" dxfId="227" priority="326" timePeriod="thisMonth">
      <formula>AND(MONTH(E438)=MONTH(TODAY()),YEAR(E438)=YEAR(TODAY()))</formula>
    </cfRule>
    <cfRule type="timePeriod" dxfId="226" priority="327" timePeriod="lastMonth">
      <formula>AND(MONTH(E438)=MONTH(EDATE(TODAY(),0-1)),YEAR(E438)=YEAR(EDATE(TODAY(),0-1)))</formula>
    </cfRule>
    <cfRule type="containsText" dxfId="225" priority="328" operator="containsText" text="FEB">
      <formula>NOT(ISERROR(SEARCH("FEB",E438)))</formula>
    </cfRule>
    <cfRule type="containsText" dxfId="224" priority="332" operator="containsText" text="SCH">
      <formula>NOT(ISERROR(SEARCH("SCH",E438)))</formula>
    </cfRule>
  </conditionalFormatting>
  <conditionalFormatting sqref="E438:E440">
    <cfRule type="containsText" dxfId="223" priority="330" operator="containsText" text="Done">
      <formula>NOT(ISERROR(SEARCH("Done",E438)))</formula>
    </cfRule>
    <cfRule type="containsText" dxfId="222" priority="331" operator="containsText" text="CLOSED">
      <formula>NOT(ISERROR(SEARCH("CLOSED",E438)))</formula>
    </cfRule>
  </conditionalFormatting>
  <conditionalFormatting sqref="E438:E440">
    <cfRule type="containsText" dxfId="221" priority="329" operator="containsText" text="done">
      <formula>NOT(ISERROR(SEARCH("done",E438)))</formula>
    </cfRule>
  </conditionalFormatting>
  <conditionalFormatting sqref="E438:E440">
    <cfRule type="timePeriod" dxfId="220" priority="319" timePeriod="thisMonth">
      <formula>AND(MONTH(E438)=MONTH(TODAY()),YEAR(E438)=YEAR(TODAY()))</formula>
    </cfRule>
    <cfRule type="timePeriod" dxfId="219" priority="320" timePeriod="lastMonth">
      <formula>AND(MONTH(E438)=MONTH(EDATE(TODAY(),0-1)),YEAR(E438)=YEAR(EDATE(TODAY(),0-1)))</formula>
    </cfRule>
    <cfRule type="containsText" dxfId="218" priority="321" operator="containsText" text="FEB">
      <formula>NOT(ISERROR(SEARCH("FEB",E438)))</formula>
    </cfRule>
    <cfRule type="containsText" dxfId="217" priority="325" operator="containsText" text="SCH">
      <formula>NOT(ISERROR(SEARCH("SCH",E438)))</formula>
    </cfRule>
  </conditionalFormatting>
  <conditionalFormatting sqref="E438:E440">
    <cfRule type="containsText" dxfId="216" priority="323" operator="containsText" text="Done">
      <formula>NOT(ISERROR(SEARCH("Done",E438)))</formula>
    </cfRule>
    <cfRule type="containsText" dxfId="215" priority="324" operator="containsText" text="CLOSED">
      <formula>NOT(ISERROR(SEARCH("CLOSED",E438)))</formula>
    </cfRule>
  </conditionalFormatting>
  <conditionalFormatting sqref="E438:E440">
    <cfRule type="containsText" dxfId="214" priority="322" operator="containsText" text="done">
      <formula>NOT(ISERROR(SEARCH("done",E438)))</formula>
    </cfRule>
  </conditionalFormatting>
  <conditionalFormatting sqref="F453">
    <cfRule type="timePeriod" dxfId="213" priority="312" timePeriod="thisMonth">
      <formula>AND(MONTH(F453)=MONTH(TODAY()),YEAR(F453)=YEAR(TODAY()))</formula>
    </cfRule>
    <cfRule type="timePeriod" dxfId="212" priority="313" timePeriod="lastMonth">
      <formula>AND(MONTH(F453)=MONTH(EDATE(TODAY(),0-1)),YEAR(F453)=YEAR(EDATE(TODAY(),0-1)))</formula>
    </cfRule>
    <cfRule type="containsText" dxfId="211" priority="314" operator="containsText" text="FEB">
      <formula>NOT(ISERROR(SEARCH("FEB",F453)))</formula>
    </cfRule>
    <cfRule type="containsText" dxfId="210" priority="318" operator="containsText" text="SCH">
      <formula>NOT(ISERROR(SEARCH("SCH",F453)))</formula>
    </cfRule>
  </conditionalFormatting>
  <conditionalFormatting sqref="F453">
    <cfRule type="containsText" dxfId="209" priority="316" operator="containsText" text="Done">
      <formula>NOT(ISERROR(SEARCH("Done",F453)))</formula>
    </cfRule>
    <cfRule type="containsText" dxfId="208" priority="317" operator="containsText" text="CLOSED">
      <formula>NOT(ISERROR(SEARCH("CLOSED",F453)))</formula>
    </cfRule>
  </conditionalFormatting>
  <conditionalFormatting sqref="F453">
    <cfRule type="containsText" dxfId="207" priority="315" operator="containsText" text="done">
      <formula>NOT(ISERROR(SEARCH("done",F453)))</formula>
    </cfRule>
  </conditionalFormatting>
  <conditionalFormatting sqref="F453">
    <cfRule type="timePeriod" dxfId="206" priority="305" timePeriod="thisMonth">
      <formula>AND(MONTH(F453)=MONTH(TODAY()),YEAR(F453)=YEAR(TODAY()))</formula>
    </cfRule>
    <cfRule type="timePeriod" dxfId="205" priority="306" timePeriod="lastMonth">
      <formula>AND(MONTH(F453)=MONTH(EDATE(TODAY(),0-1)),YEAR(F453)=YEAR(EDATE(TODAY(),0-1)))</formula>
    </cfRule>
    <cfRule type="containsText" dxfId="204" priority="307" operator="containsText" text="FEB">
      <formula>NOT(ISERROR(SEARCH("FEB",F453)))</formula>
    </cfRule>
    <cfRule type="containsText" dxfId="203" priority="311" operator="containsText" text="SCH">
      <formula>NOT(ISERROR(SEARCH("SCH",F453)))</formula>
    </cfRule>
  </conditionalFormatting>
  <conditionalFormatting sqref="F453">
    <cfRule type="containsText" dxfId="202" priority="309" operator="containsText" text="Done">
      <formula>NOT(ISERROR(SEARCH("Done",F453)))</formula>
    </cfRule>
    <cfRule type="containsText" dxfId="201" priority="310" operator="containsText" text="CLOSED">
      <formula>NOT(ISERROR(SEARCH("CLOSED",F453)))</formula>
    </cfRule>
  </conditionalFormatting>
  <conditionalFormatting sqref="F453">
    <cfRule type="containsText" dxfId="200" priority="308" operator="containsText" text="done">
      <formula>NOT(ISERROR(SEARCH("done",F453)))</formula>
    </cfRule>
  </conditionalFormatting>
  <conditionalFormatting sqref="D455">
    <cfRule type="containsText" dxfId="199" priority="301" operator="containsText" text="QFI">
      <formula>NOT(ISERROR(SEARCH("QFI",D455)))</formula>
    </cfRule>
  </conditionalFormatting>
  <conditionalFormatting sqref="D455">
    <cfRule type="containsText" dxfId="198" priority="296" operator="containsText" text="QFI">
      <formula>NOT(ISERROR(SEARCH("QFI",D455)))</formula>
    </cfRule>
  </conditionalFormatting>
  <conditionalFormatting sqref="F455">
    <cfRule type="timePeriod" dxfId="197" priority="289" timePeriod="thisMonth">
      <formula>AND(MONTH(F455)=MONTH(TODAY()),YEAR(F455)=YEAR(TODAY()))</formula>
    </cfRule>
    <cfRule type="timePeriod" dxfId="196" priority="290" timePeriod="lastMonth">
      <formula>AND(MONTH(F455)=MONTH(EDATE(TODAY(),0-1)),YEAR(F455)=YEAR(EDATE(TODAY(),0-1)))</formula>
    </cfRule>
    <cfRule type="containsText" dxfId="195" priority="291" operator="containsText" text="FEB">
      <formula>NOT(ISERROR(SEARCH("FEB",F455)))</formula>
    </cfRule>
    <cfRule type="containsText" dxfId="194" priority="295" operator="containsText" text="SCH">
      <formula>NOT(ISERROR(SEARCH("SCH",F455)))</formula>
    </cfRule>
  </conditionalFormatting>
  <conditionalFormatting sqref="F455">
    <cfRule type="containsText" dxfId="193" priority="293" operator="containsText" text="Done">
      <formula>NOT(ISERROR(SEARCH("Done",F455)))</formula>
    </cfRule>
    <cfRule type="containsText" dxfId="192" priority="294" operator="containsText" text="CLOSED">
      <formula>NOT(ISERROR(SEARCH("CLOSED",F455)))</formula>
    </cfRule>
  </conditionalFormatting>
  <conditionalFormatting sqref="F455">
    <cfRule type="containsText" dxfId="191" priority="292" operator="containsText" text="done">
      <formula>NOT(ISERROR(SEARCH("done",F455)))</formula>
    </cfRule>
  </conditionalFormatting>
  <conditionalFormatting sqref="F455">
    <cfRule type="timePeriod" dxfId="190" priority="282" timePeriod="thisMonth">
      <formula>AND(MONTH(F455)=MONTH(TODAY()),YEAR(F455)=YEAR(TODAY()))</formula>
    </cfRule>
    <cfRule type="timePeriod" dxfId="189" priority="283" timePeriod="lastMonth">
      <formula>AND(MONTH(F455)=MONTH(EDATE(TODAY(),0-1)),YEAR(F455)=YEAR(EDATE(TODAY(),0-1)))</formula>
    </cfRule>
    <cfRule type="containsText" dxfId="188" priority="284" operator="containsText" text="FEB">
      <formula>NOT(ISERROR(SEARCH("FEB",F455)))</formula>
    </cfRule>
    <cfRule type="containsText" dxfId="187" priority="288" operator="containsText" text="SCH">
      <formula>NOT(ISERROR(SEARCH("SCH",F455)))</formula>
    </cfRule>
  </conditionalFormatting>
  <conditionalFormatting sqref="F455">
    <cfRule type="containsText" dxfId="186" priority="286" operator="containsText" text="Done">
      <formula>NOT(ISERROR(SEARCH("Done",F455)))</formula>
    </cfRule>
    <cfRule type="containsText" dxfId="185" priority="287" operator="containsText" text="CLOSED">
      <formula>NOT(ISERROR(SEARCH("CLOSED",F455)))</formula>
    </cfRule>
  </conditionalFormatting>
  <conditionalFormatting sqref="F455">
    <cfRule type="containsText" dxfId="184" priority="285" operator="containsText" text="done">
      <formula>NOT(ISERROR(SEARCH("done",F455)))</formula>
    </cfRule>
  </conditionalFormatting>
  <conditionalFormatting sqref="D454">
    <cfRule type="containsText" dxfId="183" priority="278" operator="containsText" text="QFI">
      <formula>NOT(ISERROR(SEARCH("QFI",D454)))</formula>
    </cfRule>
  </conditionalFormatting>
  <conditionalFormatting sqref="D454">
    <cfRule type="containsText" dxfId="182" priority="273" operator="containsText" text="QFI">
      <formula>NOT(ISERROR(SEARCH("QFI",D454)))</formula>
    </cfRule>
  </conditionalFormatting>
  <conditionalFormatting sqref="F454">
    <cfRule type="timePeriod" dxfId="181" priority="266" timePeriod="thisMonth">
      <formula>AND(MONTH(F454)=MONTH(TODAY()),YEAR(F454)=YEAR(TODAY()))</formula>
    </cfRule>
    <cfRule type="timePeriod" dxfId="180" priority="267" timePeriod="lastMonth">
      <formula>AND(MONTH(F454)=MONTH(EDATE(TODAY(),0-1)),YEAR(F454)=YEAR(EDATE(TODAY(),0-1)))</formula>
    </cfRule>
    <cfRule type="containsText" dxfId="179" priority="268" operator="containsText" text="FEB">
      <formula>NOT(ISERROR(SEARCH("FEB",F454)))</formula>
    </cfRule>
    <cfRule type="containsText" dxfId="178" priority="272" operator="containsText" text="SCH">
      <formula>NOT(ISERROR(SEARCH("SCH",F454)))</formula>
    </cfRule>
  </conditionalFormatting>
  <conditionalFormatting sqref="F454">
    <cfRule type="containsText" dxfId="177" priority="270" operator="containsText" text="Done">
      <formula>NOT(ISERROR(SEARCH("Done",F454)))</formula>
    </cfRule>
    <cfRule type="containsText" dxfId="176" priority="271" operator="containsText" text="CLOSED">
      <formula>NOT(ISERROR(SEARCH("CLOSED",F454)))</formula>
    </cfRule>
  </conditionalFormatting>
  <conditionalFormatting sqref="F454">
    <cfRule type="containsText" dxfId="175" priority="269" operator="containsText" text="done">
      <formula>NOT(ISERROR(SEARCH("done",F454)))</formula>
    </cfRule>
  </conditionalFormatting>
  <conditionalFormatting sqref="F454">
    <cfRule type="timePeriod" dxfId="174" priority="259" timePeriod="thisMonth">
      <formula>AND(MONTH(F454)=MONTH(TODAY()),YEAR(F454)=YEAR(TODAY()))</formula>
    </cfRule>
    <cfRule type="timePeriod" dxfId="173" priority="260" timePeriod="lastMonth">
      <formula>AND(MONTH(F454)=MONTH(EDATE(TODAY(),0-1)),YEAR(F454)=YEAR(EDATE(TODAY(),0-1)))</formula>
    </cfRule>
    <cfRule type="containsText" dxfId="172" priority="261" operator="containsText" text="FEB">
      <formula>NOT(ISERROR(SEARCH("FEB",F454)))</formula>
    </cfRule>
    <cfRule type="containsText" dxfId="171" priority="265" operator="containsText" text="SCH">
      <formula>NOT(ISERROR(SEARCH("SCH",F454)))</formula>
    </cfRule>
  </conditionalFormatting>
  <conditionalFormatting sqref="F454">
    <cfRule type="containsText" dxfId="170" priority="263" operator="containsText" text="Done">
      <formula>NOT(ISERROR(SEARCH("Done",F454)))</formula>
    </cfRule>
    <cfRule type="containsText" dxfId="169" priority="264" operator="containsText" text="CLOSED">
      <formula>NOT(ISERROR(SEARCH("CLOSED",F454)))</formula>
    </cfRule>
  </conditionalFormatting>
  <conditionalFormatting sqref="F454">
    <cfRule type="containsText" dxfId="168" priority="262" operator="containsText" text="done">
      <formula>NOT(ISERROR(SEARCH("done",F454)))</formula>
    </cfRule>
  </conditionalFormatting>
  <conditionalFormatting sqref="F486 E489:E494">
    <cfRule type="timePeriod" dxfId="167" priority="251" timePeriod="thisMonth">
      <formula>AND(MONTH(E486)=MONTH(TODAY()),YEAR(E486)=YEAR(TODAY()))</formula>
    </cfRule>
    <cfRule type="timePeriod" dxfId="166" priority="252" timePeriod="lastMonth">
      <formula>AND(MONTH(E486)=MONTH(EDATE(TODAY(),0-1)),YEAR(E486)=YEAR(EDATE(TODAY(),0-1)))</formula>
    </cfRule>
    <cfRule type="containsText" dxfId="165" priority="253" operator="containsText" text="FEB">
      <formula>NOT(ISERROR(SEARCH("FEB",E486)))</formula>
    </cfRule>
    <cfRule type="containsText" dxfId="164" priority="258" operator="containsText" text="SCH">
      <formula>NOT(ISERROR(SEARCH("SCH",E486)))</formula>
    </cfRule>
  </conditionalFormatting>
  <conditionalFormatting sqref="F486 E489:E494">
    <cfRule type="containsText" dxfId="163" priority="256" operator="containsText" text="Done">
      <formula>NOT(ISERROR(SEARCH("Done",E486)))</formula>
    </cfRule>
    <cfRule type="containsText" dxfId="162" priority="257" operator="containsText" text="CLOSED">
      <formula>NOT(ISERROR(SEARCH("CLOSED",E486)))</formula>
    </cfRule>
  </conditionalFormatting>
  <conditionalFormatting sqref="D486">
    <cfRule type="containsText" dxfId="161" priority="255" operator="containsText" text="QFI">
      <formula>NOT(ISERROR(SEARCH("QFI",D486)))</formula>
    </cfRule>
  </conditionalFormatting>
  <conditionalFormatting sqref="F486 E489:E494">
    <cfRule type="containsText" dxfId="160" priority="254" operator="containsText" text="done">
      <formula>NOT(ISERROR(SEARCH("done",E486)))</formula>
    </cfRule>
  </conditionalFormatting>
  <conditionalFormatting sqref="F486 E489:E494">
    <cfRule type="timePeriod" dxfId="159" priority="244" timePeriod="thisMonth">
      <formula>AND(MONTH(E486)=MONTH(TODAY()),YEAR(E486)=YEAR(TODAY()))</formula>
    </cfRule>
    <cfRule type="timePeriod" dxfId="158" priority="245" timePeriod="lastMonth">
      <formula>AND(MONTH(E486)=MONTH(EDATE(TODAY(),0-1)),YEAR(E486)=YEAR(EDATE(TODAY(),0-1)))</formula>
    </cfRule>
    <cfRule type="containsText" dxfId="157" priority="246" operator="containsText" text="FEB">
      <formula>NOT(ISERROR(SEARCH("FEB",E486)))</formula>
    </cfRule>
    <cfRule type="containsText" dxfId="156" priority="250" operator="containsText" text="SCH">
      <formula>NOT(ISERROR(SEARCH("SCH",E486)))</formula>
    </cfRule>
  </conditionalFormatting>
  <conditionalFormatting sqref="F486 E489:E494">
    <cfRule type="containsText" dxfId="155" priority="248" operator="containsText" text="Done">
      <formula>NOT(ISERROR(SEARCH("Done",E486)))</formula>
    </cfRule>
    <cfRule type="containsText" dxfId="154" priority="249" operator="containsText" text="CLOSED">
      <formula>NOT(ISERROR(SEARCH("CLOSED",E486)))</formula>
    </cfRule>
  </conditionalFormatting>
  <conditionalFormatting sqref="F486 E489:E494">
    <cfRule type="containsText" dxfId="153" priority="247" operator="containsText" text="done">
      <formula>NOT(ISERROR(SEARCH("done",E486)))</formula>
    </cfRule>
  </conditionalFormatting>
  <conditionalFormatting sqref="E485:E488">
    <cfRule type="timePeriod" dxfId="152" priority="236" timePeriod="thisMonth">
      <formula>AND(MONTH(E485)=MONTH(TODAY()),YEAR(E485)=YEAR(TODAY()))</formula>
    </cfRule>
    <cfRule type="timePeriod" dxfId="151" priority="237" timePeriod="lastMonth">
      <formula>AND(MONTH(E485)=MONTH(EDATE(TODAY(),0-1)),YEAR(E485)=YEAR(EDATE(TODAY(),0-1)))</formula>
    </cfRule>
    <cfRule type="containsText" dxfId="150" priority="238" operator="containsText" text="FEB">
      <formula>NOT(ISERROR(SEARCH("FEB",E485)))</formula>
    </cfRule>
    <cfRule type="containsText" dxfId="149" priority="243" operator="containsText" text="SCH">
      <formula>NOT(ISERROR(SEARCH("SCH",E485)))</formula>
    </cfRule>
  </conditionalFormatting>
  <conditionalFormatting sqref="E485:E488">
    <cfRule type="containsText" dxfId="148" priority="241" operator="containsText" text="Done">
      <formula>NOT(ISERROR(SEARCH("Done",E485)))</formula>
    </cfRule>
    <cfRule type="containsText" dxfId="147" priority="242" operator="containsText" text="CLOSED">
      <formula>NOT(ISERROR(SEARCH("CLOSED",E485)))</formula>
    </cfRule>
  </conditionalFormatting>
  <conditionalFormatting sqref="D485">
    <cfRule type="containsText" dxfId="146" priority="240" operator="containsText" text="QFI">
      <formula>NOT(ISERROR(SEARCH("QFI",D485)))</formula>
    </cfRule>
  </conditionalFormatting>
  <conditionalFormatting sqref="E485:E488">
    <cfRule type="containsText" dxfId="145" priority="239" operator="containsText" text="done">
      <formula>NOT(ISERROR(SEARCH("done",E485)))</formula>
    </cfRule>
  </conditionalFormatting>
  <conditionalFormatting sqref="E485:E488">
    <cfRule type="timePeriod" dxfId="144" priority="229" timePeriod="thisMonth">
      <formula>AND(MONTH(E485)=MONTH(TODAY()),YEAR(E485)=YEAR(TODAY()))</formula>
    </cfRule>
    <cfRule type="timePeriod" dxfId="143" priority="230" timePeriod="lastMonth">
      <formula>AND(MONTH(E485)=MONTH(EDATE(TODAY(),0-1)),YEAR(E485)=YEAR(EDATE(TODAY(),0-1)))</formula>
    </cfRule>
    <cfRule type="containsText" dxfId="142" priority="231" operator="containsText" text="FEB">
      <formula>NOT(ISERROR(SEARCH("FEB",E485)))</formula>
    </cfRule>
    <cfRule type="containsText" dxfId="141" priority="235" operator="containsText" text="SCH">
      <formula>NOT(ISERROR(SEARCH("SCH",E485)))</formula>
    </cfRule>
  </conditionalFormatting>
  <conditionalFormatting sqref="E485:E488">
    <cfRule type="containsText" dxfId="140" priority="233" operator="containsText" text="Done">
      <formula>NOT(ISERROR(SEARCH("Done",E485)))</formula>
    </cfRule>
    <cfRule type="containsText" dxfId="139" priority="234" operator="containsText" text="CLOSED">
      <formula>NOT(ISERROR(SEARCH("CLOSED",E485)))</formula>
    </cfRule>
  </conditionalFormatting>
  <conditionalFormatting sqref="E485:E488">
    <cfRule type="containsText" dxfId="138" priority="232" operator="containsText" text="done">
      <formula>NOT(ISERROR(SEARCH("done",E485)))</formula>
    </cfRule>
  </conditionalFormatting>
  <conditionalFormatting sqref="F510">
    <cfRule type="containsText" dxfId="137" priority="228" operator="containsText" text="QFI">
      <formula>NOT(ISERROR(SEARCH("QFI",F510)))</formula>
    </cfRule>
  </conditionalFormatting>
  <conditionalFormatting sqref="G505">
    <cfRule type="timePeriod" dxfId="136" priority="221" timePeriod="thisMonth">
      <formula>AND(MONTH(G505)=MONTH(TODAY()),YEAR(G505)=YEAR(TODAY()))</formula>
    </cfRule>
    <cfRule type="timePeriod" dxfId="135" priority="222" timePeriod="lastMonth">
      <formula>AND(MONTH(G505)=MONTH(EDATE(TODAY(),0-1)),YEAR(G505)=YEAR(EDATE(TODAY(),0-1)))</formula>
    </cfRule>
    <cfRule type="containsText" dxfId="134" priority="223" operator="containsText" text="FEB">
      <formula>NOT(ISERROR(SEARCH("FEB",G505)))</formula>
    </cfRule>
    <cfRule type="containsText" dxfId="133" priority="227" operator="containsText" text="SCH">
      <formula>NOT(ISERROR(SEARCH("SCH",G505)))</formula>
    </cfRule>
  </conditionalFormatting>
  <conditionalFormatting sqref="G505">
    <cfRule type="containsText" dxfId="132" priority="225" operator="containsText" text="Done">
      <formula>NOT(ISERROR(SEARCH("Done",G505)))</formula>
    </cfRule>
    <cfRule type="containsText" dxfId="131" priority="226" operator="containsText" text="CLOSED">
      <formula>NOT(ISERROR(SEARCH("CLOSED",G505)))</formula>
    </cfRule>
  </conditionalFormatting>
  <conditionalFormatting sqref="G505">
    <cfRule type="containsText" dxfId="130" priority="224" operator="containsText" text="done">
      <formula>NOT(ISERROR(SEARCH("done",G505)))</formula>
    </cfRule>
  </conditionalFormatting>
  <conditionalFormatting sqref="E2:F2">
    <cfRule type="timePeriod" dxfId="129" priority="213" timePeriod="thisMonth">
      <formula>AND(MONTH(E2)=MONTH(TODAY()),YEAR(E2)=YEAR(TODAY()))</formula>
    </cfRule>
    <cfRule type="timePeriod" dxfId="128" priority="214" timePeriod="lastMonth">
      <formula>AND(MONTH(E2)=MONTH(EDATE(TODAY(),0-1)),YEAR(E2)=YEAR(EDATE(TODAY(),0-1)))</formula>
    </cfRule>
    <cfRule type="containsText" dxfId="127" priority="215" operator="containsText" text="FEB">
      <formula>NOT(ISERROR(SEARCH("FEB",E2)))</formula>
    </cfRule>
    <cfRule type="containsText" dxfId="126" priority="220" operator="containsText" text="SCH">
      <formula>NOT(ISERROR(SEARCH("SCH",E2)))</formula>
    </cfRule>
  </conditionalFormatting>
  <conditionalFormatting sqref="E2:F2">
    <cfRule type="containsText" dxfId="125" priority="218" operator="containsText" text="Done">
      <formula>NOT(ISERROR(SEARCH("Done",E2)))</formula>
    </cfRule>
    <cfRule type="containsText" dxfId="124" priority="219" operator="containsText" text="CLOSED">
      <formula>NOT(ISERROR(SEARCH("CLOSED",E2)))</formula>
    </cfRule>
  </conditionalFormatting>
  <conditionalFormatting sqref="D2">
    <cfRule type="containsText" dxfId="123" priority="217" operator="containsText" text="QFI">
      <formula>NOT(ISERROR(SEARCH("QFI",D2)))</formula>
    </cfRule>
  </conditionalFormatting>
  <conditionalFormatting sqref="E2:F2">
    <cfRule type="containsText" dxfId="122" priority="216" operator="containsText" text="done">
      <formula>NOT(ISERROR(SEARCH("done",E2)))</formula>
    </cfRule>
  </conditionalFormatting>
  <conditionalFormatting sqref="F524">
    <cfRule type="timePeriod" dxfId="121" priority="205" timePeriod="thisMonth">
      <formula>AND(MONTH(F524)=MONTH(TODAY()),YEAR(F524)=YEAR(TODAY()))</formula>
    </cfRule>
    <cfRule type="timePeriod" dxfId="120" priority="206" timePeriod="lastMonth">
      <formula>AND(MONTH(F524)=MONTH(EDATE(TODAY(),0-1)),YEAR(F524)=YEAR(EDATE(TODAY(),0-1)))</formula>
    </cfRule>
    <cfRule type="containsText" dxfId="119" priority="207" operator="containsText" text="FEB">
      <formula>NOT(ISERROR(SEARCH("FEB",F524)))</formula>
    </cfRule>
    <cfRule type="containsText" dxfId="118" priority="212" operator="containsText" text="SCH">
      <formula>NOT(ISERROR(SEARCH("SCH",F524)))</formula>
    </cfRule>
  </conditionalFormatting>
  <conditionalFormatting sqref="F524">
    <cfRule type="containsText" dxfId="117" priority="210" operator="containsText" text="Done">
      <formula>NOT(ISERROR(SEARCH("Done",F524)))</formula>
    </cfRule>
    <cfRule type="containsText" dxfId="116" priority="211" operator="containsText" text="CLOSED">
      <formula>NOT(ISERROR(SEARCH("CLOSED",F524)))</formula>
    </cfRule>
  </conditionalFormatting>
  <conditionalFormatting sqref="F524">
    <cfRule type="containsText" dxfId="115" priority="208" operator="containsText" text="done">
      <formula>NOT(ISERROR(SEARCH("done",F524)))</formula>
    </cfRule>
  </conditionalFormatting>
  <conditionalFormatting sqref="F550">
    <cfRule type="timePeriod" dxfId="114" priority="197" timePeriod="thisMonth">
      <formula>AND(MONTH(F550)=MONTH(TODAY()),YEAR(F550)=YEAR(TODAY()))</formula>
    </cfRule>
    <cfRule type="timePeriod" dxfId="113" priority="198" timePeriod="lastMonth">
      <formula>AND(MONTH(F550)=MONTH(EDATE(TODAY(),0-1)),YEAR(F550)=YEAR(EDATE(TODAY(),0-1)))</formula>
    </cfRule>
    <cfRule type="containsText" dxfId="112" priority="199" operator="containsText" text="FEB">
      <formula>NOT(ISERROR(SEARCH("FEB",F550)))</formula>
    </cfRule>
    <cfRule type="containsText" dxfId="111" priority="204" operator="containsText" text="SCH">
      <formula>NOT(ISERROR(SEARCH("SCH",F550)))</formula>
    </cfRule>
  </conditionalFormatting>
  <conditionalFormatting sqref="F550">
    <cfRule type="containsText" dxfId="110" priority="202" operator="containsText" text="Done">
      <formula>NOT(ISERROR(SEARCH("Done",F550)))</formula>
    </cfRule>
    <cfRule type="containsText" dxfId="109" priority="203" operator="containsText" text="CLOSED">
      <formula>NOT(ISERROR(SEARCH("CLOSED",F550)))</formula>
    </cfRule>
  </conditionalFormatting>
  <conditionalFormatting sqref="F550">
    <cfRule type="containsText" dxfId="108" priority="200" operator="containsText" text="done">
      <formula>NOT(ISERROR(SEARCH("done",F550)))</formula>
    </cfRule>
  </conditionalFormatting>
  <conditionalFormatting sqref="F538">
    <cfRule type="timePeriod" dxfId="107" priority="189" timePeriod="thisMonth">
      <formula>AND(MONTH(F538)=MONTH(TODAY()),YEAR(F538)=YEAR(TODAY()))</formula>
    </cfRule>
    <cfRule type="timePeriod" dxfId="106" priority="190" timePeriod="lastMonth">
      <formula>AND(MONTH(F538)=MONTH(EDATE(TODAY(),0-1)),YEAR(F538)=YEAR(EDATE(TODAY(),0-1)))</formula>
    </cfRule>
    <cfRule type="containsText" dxfId="105" priority="191" operator="containsText" text="FEB">
      <formula>NOT(ISERROR(SEARCH("FEB",F538)))</formula>
    </cfRule>
    <cfRule type="containsText" dxfId="104" priority="196" operator="containsText" text="SCH">
      <formula>NOT(ISERROR(SEARCH("SCH",F538)))</formula>
    </cfRule>
  </conditionalFormatting>
  <conditionalFormatting sqref="F538">
    <cfRule type="containsText" dxfId="103" priority="194" operator="containsText" text="Done">
      <formula>NOT(ISERROR(SEARCH("Done",F538)))</formula>
    </cfRule>
    <cfRule type="containsText" dxfId="102" priority="195" operator="containsText" text="CLOSED">
      <formula>NOT(ISERROR(SEARCH("CLOSED",F538)))</formula>
    </cfRule>
  </conditionalFormatting>
  <conditionalFormatting sqref="D538">
    <cfRule type="containsText" dxfId="101" priority="193" operator="containsText" text="QFI">
      <formula>NOT(ISERROR(SEARCH("QFI",D538)))</formula>
    </cfRule>
  </conditionalFormatting>
  <conditionalFormatting sqref="F538">
    <cfRule type="containsText" dxfId="100" priority="192" operator="containsText" text="done">
      <formula>NOT(ISERROR(SEARCH("done",F538)))</formula>
    </cfRule>
  </conditionalFormatting>
  <conditionalFormatting sqref="E580:F580 F583:F584 E581:E584">
    <cfRule type="timePeriod" dxfId="99" priority="181" timePeriod="thisMonth">
      <formula>AND(MONTH(E580)=MONTH(TODAY()),YEAR(E580)=YEAR(TODAY()))</formula>
    </cfRule>
    <cfRule type="timePeriod" dxfId="98" priority="182" timePeriod="lastMonth">
      <formula>AND(MONTH(E580)=MONTH(EDATE(TODAY(),0-1)),YEAR(E580)=YEAR(EDATE(TODAY(),0-1)))</formula>
    </cfRule>
    <cfRule type="containsText" dxfId="97" priority="183" operator="containsText" text="FEB">
      <formula>NOT(ISERROR(SEARCH("FEB",E580)))</formula>
    </cfRule>
    <cfRule type="containsText" dxfId="96" priority="188" operator="containsText" text="SCH">
      <formula>NOT(ISERROR(SEARCH("SCH",E580)))</formula>
    </cfRule>
  </conditionalFormatting>
  <conditionalFormatting sqref="E580:F580 F583:F584 E581:E584">
    <cfRule type="containsText" dxfId="95" priority="186" operator="containsText" text="Done">
      <formula>NOT(ISERROR(SEARCH("Done",E580)))</formula>
    </cfRule>
    <cfRule type="containsText" dxfId="94" priority="187" operator="containsText" text="CLOSED">
      <formula>NOT(ISERROR(SEARCH("CLOSED",E580)))</formula>
    </cfRule>
  </conditionalFormatting>
  <conditionalFormatting sqref="E580:F580 F583:F584 E581:E584">
    <cfRule type="containsText" dxfId="93" priority="184" operator="containsText" text="done">
      <formula>NOT(ISERROR(SEARCH("done",E580)))</formula>
    </cfRule>
  </conditionalFormatting>
  <conditionalFormatting sqref="G568">
    <cfRule type="timePeriod" dxfId="92" priority="174" timePeriod="thisMonth">
      <formula>AND(MONTH(G568)=MONTH(TODAY()),YEAR(G568)=YEAR(TODAY()))</formula>
    </cfRule>
    <cfRule type="timePeriod" dxfId="91" priority="175" timePeriod="lastMonth">
      <formula>AND(MONTH(G568)=MONTH(EDATE(TODAY(),0-1)),YEAR(G568)=YEAR(EDATE(TODAY(),0-1)))</formula>
    </cfRule>
    <cfRule type="containsText" dxfId="90" priority="176" operator="containsText" text="FEB">
      <formula>NOT(ISERROR(SEARCH("FEB",G568)))</formula>
    </cfRule>
    <cfRule type="containsText" dxfId="89" priority="180" operator="containsText" text="SCH">
      <formula>NOT(ISERROR(SEARCH("SCH",G568)))</formula>
    </cfRule>
  </conditionalFormatting>
  <conditionalFormatting sqref="G568">
    <cfRule type="containsText" dxfId="88" priority="178" operator="containsText" text="Done">
      <formula>NOT(ISERROR(SEARCH("Done",G568)))</formula>
    </cfRule>
    <cfRule type="containsText" dxfId="87" priority="179" operator="containsText" text="CLOSED">
      <formula>NOT(ISERROR(SEARCH("CLOSED",G568)))</formula>
    </cfRule>
  </conditionalFormatting>
  <conditionalFormatting sqref="G568">
    <cfRule type="containsText" dxfId="86" priority="177" operator="containsText" text="done">
      <formula>NOT(ISERROR(SEARCH("done",G568)))</formula>
    </cfRule>
  </conditionalFormatting>
  <conditionalFormatting sqref="F581:F582">
    <cfRule type="timePeriod" dxfId="85" priority="167" timePeriod="thisMonth">
      <formula>AND(MONTH(F581)=MONTH(TODAY()),YEAR(F581)=YEAR(TODAY()))</formula>
    </cfRule>
    <cfRule type="timePeriod" dxfId="84" priority="168" timePeriod="lastMonth">
      <formula>AND(MONTH(F581)=MONTH(EDATE(TODAY(),0-1)),YEAR(F581)=YEAR(EDATE(TODAY(),0-1)))</formula>
    </cfRule>
    <cfRule type="containsText" dxfId="83" priority="169" operator="containsText" text="FEB">
      <formula>NOT(ISERROR(SEARCH("FEB",F581)))</formula>
    </cfRule>
    <cfRule type="containsText" dxfId="82" priority="173" operator="containsText" text="SCH">
      <formula>NOT(ISERROR(SEARCH("SCH",F581)))</formula>
    </cfRule>
  </conditionalFormatting>
  <conditionalFormatting sqref="F581:F582">
    <cfRule type="containsText" dxfId="81" priority="171" operator="containsText" text="Done">
      <formula>NOT(ISERROR(SEARCH("Done",F581)))</formula>
    </cfRule>
    <cfRule type="containsText" dxfId="80" priority="172" operator="containsText" text="CLOSED">
      <formula>NOT(ISERROR(SEARCH("CLOSED",F581)))</formula>
    </cfRule>
  </conditionalFormatting>
  <conditionalFormatting sqref="F581:F582">
    <cfRule type="containsText" dxfId="79" priority="170" operator="containsText" text="done">
      <formula>NOT(ISERROR(SEARCH("done",F581)))</formula>
    </cfRule>
  </conditionalFormatting>
  <conditionalFormatting sqref="E573:F573">
    <cfRule type="timePeriod" dxfId="78" priority="159" timePeriod="thisMonth">
      <formula>AND(MONTH(E573)=MONTH(TODAY()),YEAR(E573)=YEAR(TODAY()))</formula>
    </cfRule>
    <cfRule type="timePeriod" dxfId="77" priority="160" timePeriod="lastMonth">
      <formula>AND(MONTH(E573)=MONTH(EDATE(TODAY(),0-1)),YEAR(E573)=YEAR(EDATE(TODAY(),0-1)))</formula>
    </cfRule>
    <cfRule type="containsText" dxfId="76" priority="161" operator="containsText" text="FEB">
      <formula>NOT(ISERROR(SEARCH("FEB",E573)))</formula>
    </cfRule>
    <cfRule type="containsText" dxfId="75" priority="166" operator="containsText" text="SCH">
      <formula>NOT(ISERROR(SEARCH("SCH",E573)))</formula>
    </cfRule>
  </conditionalFormatting>
  <conditionalFormatting sqref="E573:F573">
    <cfRule type="containsText" dxfId="74" priority="164" operator="containsText" text="Done">
      <formula>NOT(ISERROR(SEARCH("Done",E573)))</formula>
    </cfRule>
    <cfRule type="containsText" dxfId="73" priority="165" operator="containsText" text="CLOSED">
      <formula>NOT(ISERROR(SEARCH("CLOSED",E573)))</formula>
    </cfRule>
  </conditionalFormatting>
  <conditionalFormatting sqref="D573">
    <cfRule type="containsText" dxfId="72" priority="163" operator="containsText" text="QFI">
      <formula>NOT(ISERROR(SEARCH("QFI",D573)))</formula>
    </cfRule>
  </conditionalFormatting>
  <conditionalFormatting sqref="E573:F573">
    <cfRule type="containsText" dxfId="71" priority="162" operator="containsText" text="done">
      <formula>NOT(ISERROR(SEARCH("done",E573)))</formula>
    </cfRule>
  </conditionalFormatting>
  <conditionalFormatting sqref="E608">
    <cfRule type="timePeriod" dxfId="70" priority="151" timePeriod="thisMonth">
      <formula>AND(MONTH(E608)=MONTH(TODAY()),YEAR(E608)=YEAR(TODAY()))</formula>
    </cfRule>
    <cfRule type="timePeriod" dxfId="69" priority="152" timePeriod="lastMonth">
      <formula>AND(MONTH(E608)=MONTH(EDATE(TODAY(),0-1)),YEAR(E608)=YEAR(EDATE(TODAY(),0-1)))</formula>
    </cfRule>
    <cfRule type="containsText" dxfId="68" priority="153" operator="containsText" text="FEB">
      <formula>NOT(ISERROR(SEARCH("FEB",E608)))</formula>
    </cfRule>
    <cfRule type="containsText" dxfId="67" priority="158" operator="containsText" text="SCH">
      <formula>NOT(ISERROR(SEARCH("SCH",E608)))</formula>
    </cfRule>
  </conditionalFormatting>
  <conditionalFormatting sqref="E608">
    <cfRule type="containsText" dxfId="66" priority="156" operator="containsText" text="Done">
      <formula>NOT(ISERROR(SEARCH("Done",E608)))</formula>
    </cfRule>
    <cfRule type="containsText" dxfId="65" priority="157" operator="containsText" text="CLOSED">
      <formula>NOT(ISERROR(SEARCH("CLOSED",E608)))</formula>
    </cfRule>
  </conditionalFormatting>
  <conditionalFormatting sqref="D608">
    <cfRule type="containsText" dxfId="64" priority="155" operator="containsText" text="QFI">
      <formula>NOT(ISERROR(SEARCH("QFI",D608)))</formula>
    </cfRule>
  </conditionalFormatting>
  <conditionalFormatting sqref="E608">
    <cfRule type="containsText" dxfId="63" priority="154" operator="containsText" text="done">
      <formula>NOT(ISERROR(SEARCH("done",E608)))</formula>
    </cfRule>
  </conditionalFormatting>
  <conditionalFormatting sqref="F609:F613">
    <cfRule type="timePeriod" dxfId="62" priority="144" timePeriod="thisMonth">
      <formula>AND(MONTH(F609)=MONTH(TODAY()),YEAR(F609)=YEAR(TODAY()))</formula>
    </cfRule>
    <cfRule type="timePeriod" dxfId="61" priority="145" timePeriod="lastMonth">
      <formula>AND(MONTH(F609)=MONTH(EDATE(TODAY(),0-1)),YEAR(F609)=YEAR(EDATE(TODAY(),0-1)))</formula>
    </cfRule>
    <cfRule type="containsText" dxfId="60" priority="146" operator="containsText" text="FEB">
      <formula>NOT(ISERROR(SEARCH("FEB",F609)))</formula>
    </cfRule>
    <cfRule type="containsText" dxfId="59" priority="150" operator="containsText" text="SCH">
      <formula>NOT(ISERROR(SEARCH("SCH",F609)))</formula>
    </cfRule>
  </conditionalFormatting>
  <conditionalFormatting sqref="F609:F613">
    <cfRule type="containsText" dxfId="58" priority="148" operator="containsText" text="Done">
      <formula>NOT(ISERROR(SEARCH("Done",F609)))</formula>
    </cfRule>
    <cfRule type="containsText" dxfId="57" priority="149" operator="containsText" text="CLOSED">
      <formula>NOT(ISERROR(SEARCH("CLOSED",F609)))</formula>
    </cfRule>
  </conditionalFormatting>
  <conditionalFormatting sqref="F609:F613">
    <cfRule type="containsText" dxfId="56" priority="147" operator="containsText" text="done">
      <formula>NOT(ISERROR(SEARCH("done",F609)))</formula>
    </cfRule>
  </conditionalFormatting>
  <conditionalFormatting sqref="F616:F618">
    <cfRule type="timePeriod" dxfId="55" priority="114" timePeriod="thisMonth">
      <formula>AND(MONTH(F616)=MONTH(TODAY()),YEAR(F616)=YEAR(TODAY()))</formula>
    </cfRule>
    <cfRule type="timePeriod" dxfId="54" priority="115" timePeriod="lastMonth">
      <formula>AND(MONTH(F616)=MONTH(EDATE(TODAY(),0-1)),YEAR(F616)=YEAR(EDATE(TODAY(),0-1)))</formula>
    </cfRule>
    <cfRule type="containsText" dxfId="53" priority="116" operator="containsText" text="FEB">
      <formula>NOT(ISERROR(SEARCH("FEB",F616)))</formula>
    </cfRule>
    <cfRule type="containsText" dxfId="52" priority="120" operator="containsText" text="SCH">
      <formula>NOT(ISERROR(SEARCH("SCH",F616)))</formula>
    </cfRule>
  </conditionalFormatting>
  <conditionalFormatting sqref="F616:F618">
    <cfRule type="containsText" dxfId="51" priority="118" operator="containsText" text="Done">
      <formula>NOT(ISERROR(SEARCH("Done",F616)))</formula>
    </cfRule>
    <cfRule type="containsText" dxfId="50" priority="119" operator="containsText" text="CLOSED">
      <formula>NOT(ISERROR(SEARCH("CLOSED",F616)))</formula>
    </cfRule>
  </conditionalFormatting>
  <conditionalFormatting sqref="F616:F618">
    <cfRule type="containsText" dxfId="49" priority="117" operator="containsText" text="done">
      <formula>NOT(ISERROR(SEARCH("done",F616)))</formula>
    </cfRule>
  </conditionalFormatting>
  <conditionalFormatting sqref="E637">
    <cfRule type="timePeriod" dxfId="48" priority="106" timePeriod="thisMonth">
      <formula>AND(MONTH(E637)=MONTH(TODAY()),YEAR(E637)=YEAR(TODAY()))</formula>
    </cfRule>
    <cfRule type="timePeriod" dxfId="47" priority="107" timePeriod="lastMonth">
      <formula>AND(MONTH(E637)=MONTH(EDATE(TODAY(),0-1)),YEAR(E637)=YEAR(EDATE(TODAY(),0-1)))</formula>
    </cfRule>
    <cfRule type="containsText" dxfId="46" priority="108" operator="containsText" text="FEB">
      <formula>NOT(ISERROR(SEARCH("FEB",E637)))</formula>
    </cfRule>
    <cfRule type="containsText" dxfId="45" priority="113" operator="containsText" text="SCH">
      <formula>NOT(ISERROR(SEARCH("SCH",E637)))</formula>
    </cfRule>
  </conditionalFormatting>
  <conditionalFormatting sqref="E637">
    <cfRule type="containsText" dxfId="44" priority="111" operator="containsText" text="Done">
      <formula>NOT(ISERROR(SEARCH("Done",E637)))</formula>
    </cfRule>
    <cfRule type="containsText" dxfId="43" priority="112" operator="containsText" text="CLOSED">
      <formula>NOT(ISERROR(SEARCH("CLOSED",E637)))</formula>
    </cfRule>
  </conditionalFormatting>
  <conditionalFormatting sqref="D637">
    <cfRule type="containsText" dxfId="42" priority="110" operator="containsText" text="QFI">
      <formula>NOT(ISERROR(SEARCH("QFI",D637)))</formula>
    </cfRule>
  </conditionalFormatting>
  <conditionalFormatting sqref="E637">
    <cfRule type="containsText" dxfId="41" priority="109" operator="containsText" text="done">
      <formula>NOT(ISERROR(SEARCH("done",E637)))</formula>
    </cfRule>
  </conditionalFormatting>
  <conditionalFormatting sqref="E652 E647:F651 E653:F657">
    <cfRule type="timePeriod" dxfId="40" priority="98" timePeriod="thisMonth">
      <formula>AND(MONTH(E647)=MONTH(TODAY()),YEAR(E647)=YEAR(TODAY()))</formula>
    </cfRule>
    <cfRule type="timePeriod" dxfId="39" priority="99" timePeriod="lastMonth">
      <formula>AND(MONTH(E647)=MONTH(EDATE(TODAY(),0-1)),YEAR(E647)=YEAR(EDATE(TODAY(),0-1)))</formula>
    </cfRule>
    <cfRule type="containsText" dxfId="38" priority="100" operator="containsText" text="FEB">
      <formula>NOT(ISERROR(SEARCH("FEB",E647)))</formula>
    </cfRule>
    <cfRule type="containsText" dxfId="37" priority="105" operator="containsText" text="SCH">
      <formula>NOT(ISERROR(SEARCH("SCH",E647)))</formula>
    </cfRule>
  </conditionalFormatting>
  <conditionalFormatting sqref="E652 E647:F651 E653:F657">
    <cfRule type="containsText" dxfId="36" priority="103" operator="containsText" text="Done">
      <formula>NOT(ISERROR(SEARCH("Done",E647)))</formula>
    </cfRule>
    <cfRule type="containsText" dxfId="35" priority="104" operator="containsText" text="CLOSED">
      <formula>NOT(ISERROR(SEARCH("CLOSED",E647)))</formula>
    </cfRule>
  </conditionalFormatting>
  <conditionalFormatting sqref="D647:D653 D655:D657">
    <cfRule type="containsText" dxfId="34" priority="102" operator="containsText" text="QFI">
      <formula>NOT(ISERROR(SEARCH("QFI",D647)))</formula>
    </cfRule>
  </conditionalFormatting>
  <conditionalFormatting sqref="E652 E647:F651 E653:F657">
    <cfRule type="containsText" dxfId="33" priority="101" operator="containsText" text="done">
      <formula>NOT(ISERROR(SEARCH("done",E647)))</formula>
    </cfRule>
  </conditionalFormatting>
  <conditionalFormatting sqref="D654">
    <cfRule type="containsText" dxfId="32" priority="94" operator="containsText" text="QFI">
      <formula>NOT(ISERROR(SEARCH("QFI",D654)))</formula>
    </cfRule>
  </conditionalFormatting>
  <conditionalFormatting sqref="G708">
    <cfRule type="containsText" dxfId="31" priority="49" operator="containsText" text="QFI">
      <formula>NOT(ISERROR(SEARCH("QFI",G708)))</formula>
    </cfRule>
  </conditionalFormatting>
  <conditionalFormatting sqref="E712:F725 E726:E727">
    <cfRule type="timePeriod" dxfId="30" priority="41" timePeriod="thisMonth">
      <formula>AND(MONTH(E712)=MONTH(TODAY()),YEAR(E712)=YEAR(TODAY()))</formula>
    </cfRule>
    <cfRule type="timePeriod" dxfId="29" priority="42" timePeriod="lastMonth">
      <formula>AND(MONTH(E712)=MONTH(EDATE(TODAY(),0-1)),YEAR(E712)=YEAR(EDATE(TODAY(),0-1)))</formula>
    </cfRule>
    <cfRule type="containsText" dxfId="28" priority="43" operator="containsText" text="FEB">
      <formula>NOT(ISERROR(SEARCH("FEB",E712)))</formula>
    </cfRule>
    <cfRule type="containsText" dxfId="27" priority="48" operator="containsText" text="SCH">
      <formula>NOT(ISERROR(SEARCH("SCH",E712)))</formula>
    </cfRule>
  </conditionalFormatting>
  <conditionalFormatting sqref="E712:F725 E726:E727">
    <cfRule type="containsText" dxfId="26" priority="46" operator="containsText" text="Done">
      <formula>NOT(ISERROR(SEARCH("Done",E712)))</formula>
    </cfRule>
    <cfRule type="containsText" dxfId="25" priority="47" operator="containsText" text="CLOSED">
      <formula>NOT(ISERROR(SEARCH("CLOSED",E712)))</formula>
    </cfRule>
  </conditionalFormatting>
  <conditionalFormatting sqref="D712:D725">
    <cfRule type="containsText" dxfId="24" priority="45" operator="containsText" text="QFI">
      <formula>NOT(ISERROR(SEARCH("QFI",D712)))</formula>
    </cfRule>
  </conditionalFormatting>
  <conditionalFormatting sqref="E712:F725 E726:E727">
    <cfRule type="containsText" dxfId="23" priority="44" operator="containsText" text="done">
      <formula>NOT(ISERROR(SEARCH("done",E712)))</formula>
    </cfRule>
  </conditionalFormatting>
  <conditionalFormatting sqref="F746">
    <cfRule type="timePeriod" dxfId="22" priority="9" timePeriod="thisMonth">
      <formula>AND(MONTH(F746)=MONTH(TODAY()),YEAR(F746)=YEAR(TODAY()))</formula>
    </cfRule>
    <cfRule type="timePeriod" dxfId="21" priority="10" timePeriod="lastMonth">
      <formula>AND(MONTH(F746)=MONTH(EDATE(TODAY(),0-1)),YEAR(F746)=YEAR(EDATE(TODAY(),0-1)))</formula>
    </cfRule>
    <cfRule type="containsText" dxfId="20" priority="11" operator="containsText" text="FEB">
      <formula>NOT(ISERROR(SEARCH("FEB",F746)))</formula>
    </cfRule>
    <cfRule type="containsText" dxfId="19" priority="16" operator="containsText" text="SCH">
      <formula>NOT(ISERROR(SEARCH("SCH",F746)))</formula>
    </cfRule>
  </conditionalFormatting>
  <conditionalFormatting sqref="F746">
    <cfRule type="containsText" dxfId="18" priority="14" operator="containsText" text="Done">
      <formula>NOT(ISERROR(SEARCH("Done",F746)))</formula>
    </cfRule>
    <cfRule type="containsText" dxfId="17" priority="15" operator="containsText" text="CLOSED">
      <formula>NOT(ISERROR(SEARCH("CLOSED",F746)))</formula>
    </cfRule>
  </conditionalFormatting>
  <conditionalFormatting sqref="D746">
    <cfRule type="containsText" dxfId="16" priority="13" operator="containsText" text="QFI">
      <formula>NOT(ISERROR(SEARCH("QFI",D746)))</formula>
    </cfRule>
  </conditionalFormatting>
  <conditionalFormatting sqref="F746">
    <cfRule type="containsText" dxfId="15" priority="12" operator="containsText" text="done">
      <formula>NOT(ISERROR(SEARCH("done",F746)))</formula>
    </cfRule>
  </conditionalFormatting>
  <conditionalFormatting sqref="F753">
    <cfRule type="timePeriod" dxfId="14" priority="1" timePeriod="thisMonth">
      <formula>AND(MONTH(F753)=MONTH(TODAY()),YEAR(F753)=YEAR(TODAY()))</formula>
    </cfRule>
    <cfRule type="timePeriod" dxfId="13" priority="2" timePeriod="lastMonth">
      <formula>AND(MONTH(F753)=MONTH(EDATE(TODAY(),0-1)),YEAR(F753)=YEAR(EDATE(TODAY(),0-1)))</formula>
    </cfRule>
    <cfRule type="containsText" dxfId="12" priority="3" operator="containsText" text="FEB">
      <formula>NOT(ISERROR(SEARCH("FEB",F753)))</formula>
    </cfRule>
    <cfRule type="containsText" dxfId="11" priority="8" operator="containsText" text="SCH">
      <formula>NOT(ISERROR(SEARCH("SCH",F753)))</formula>
    </cfRule>
  </conditionalFormatting>
  <conditionalFormatting sqref="F753">
    <cfRule type="containsText" dxfId="10" priority="6" operator="containsText" text="Done">
      <formula>NOT(ISERROR(SEARCH("Done",F753)))</formula>
    </cfRule>
    <cfRule type="containsText" dxfId="9" priority="7" operator="containsText" text="CLOSED">
      <formula>NOT(ISERROR(SEARCH("CLOSED",F753)))</formula>
    </cfRule>
  </conditionalFormatting>
  <conditionalFormatting sqref="D753">
    <cfRule type="containsText" dxfId="8" priority="5" operator="containsText" text="QFI">
      <formula>NOT(ISERROR(SEARCH("QFI",D753)))</formula>
    </cfRule>
  </conditionalFormatting>
  <conditionalFormatting sqref="F753">
    <cfRule type="containsText" dxfId="7" priority="4" operator="containsText" text="done">
      <formula>NOT(ISERROR(SEARCH("done",F753)))</formula>
    </cfRule>
  </conditionalFormatting>
  <pageMargins left="0.7" right="0.7" top="0.75" bottom="0.75" header="0.3" footer="0.3"/>
  <pageSetup paperSize="9" scale="14" orientation="landscape"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10"/>
  <sheetViews>
    <sheetView workbookViewId="0"/>
  </sheetViews>
  <sheetFormatPr defaultRowHeight="15" x14ac:dyDescent="0.25"/>
  <cols>
    <col min="1" max="1" width="45.7109375" customWidth="1"/>
  </cols>
  <sheetData>
    <row r="1" spans="1:1" x14ac:dyDescent="0.25">
      <c r="A1" t="s">
        <v>5236</v>
      </c>
    </row>
    <row r="2" spans="1:1" x14ac:dyDescent="0.25">
      <c r="A2" t="s">
        <v>5237</v>
      </c>
    </row>
    <row r="3" spans="1:1" x14ac:dyDescent="0.25">
      <c r="A3" t="s">
        <v>5238</v>
      </c>
    </row>
    <row r="4" spans="1:1" x14ac:dyDescent="0.25">
      <c r="A4" t="s">
        <v>5239</v>
      </c>
    </row>
    <row r="5" spans="1:1" x14ac:dyDescent="0.25">
      <c r="A5" t="s">
        <v>5240</v>
      </c>
    </row>
    <row r="6" spans="1:1" x14ac:dyDescent="0.25">
      <c r="A6" t="s">
        <v>5241</v>
      </c>
    </row>
    <row r="7" spans="1:1" x14ac:dyDescent="0.25">
      <c r="A7" t="s">
        <v>5242</v>
      </c>
    </row>
    <row r="8" spans="1:1" x14ac:dyDescent="0.25">
      <c r="A8" t="s">
        <v>5243</v>
      </c>
    </row>
    <row r="9" spans="1:1" x14ac:dyDescent="0.25">
      <c r="A9" t="s">
        <v>5244</v>
      </c>
    </row>
    <row r="10" spans="1:1" x14ac:dyDescent="0.25">
      <c r="A10" s="80" t="s">
        <v>5245</v>
      </c>
    </row>
  </sheetData>
  <pageMargins left="0.7" right="0.7" top="0.75" bottom="0.75" header="0.3" footer="0.3"/>
  <pageSetup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pageSetUpPr fitToPage="1"/>
  </sheetPr>
  <dimension ref="A1:AA29"/>
  <sheetViews>
    <sheetView workbookViewId="0"/>
  </sheetViews>
  <sheetFormatPr defaultRowHeight="15" x14ac:dyDescent="0.25"/>
  <cols>
    <col min="1" max="2" width="9.140625" style="1"/>
    <col min="4" max="6" width="9.140625" style="1"/>
    <col min="8" max="8" width="3" style="1" bestFit="1" customWidth="1"/>
    <col min="9" max="9" width="5.5703125" bestFit="1" customWidth="1"/>
    <col min="10" max="27" width="4" bestFit="1" customWidth="1"/>
  </cols>
  <sheetData>
    <row r="1" spans="2:27" x14ac:dyDescent="0.25">
      <c r="B1" s="123"/>
      <c r="D1" s="6">
        <v>2</v>
      </c>
      <c r="E1" s="6">
        <f>D1*D1</f>
        <v>4</v>
      </c>
      <c r="F1" s="6">
        <f>D1*D1*D1</f>
        <v>8</v>
      </c>
      <c r="H1" s="6">
        <v>1</v>
      </c>
      <c r="I1" s="5">
        <f>12*H1</f>
        <v>12</v>
      </c>
      <c r="J1" s="5">
        <f>13*H1</f>
        <v>13</v>
      </c>
      <c r="K1" s="5">
        <f>14*H1</f>
        <v>14</v>
      </c>
      <c r="L1" s="5">
        <f>15*H1</f>
        <v>15</v>
      </c>
      <c r="M1" s="5">
        <f>16*H1</f>
        <v>16</v>
      </c>
      <c r="N1" s="5">
        <f>17*H1</f>
        <v>17</v>
      </c>
      <c r="O1" s="5">
        <f>18*H1</f>
        <v>18</v>
      </c>
      <c r="P1" s="5">
        <f>19*H1</f>
        <v>19</v>
      </c>
      <c r="Q1" s="5">
        <f>20*H1</f>
        <v>20</v>
      </c>
      <c r="R1" s="5">
        <f>21*H1</f>
        <v>21</v>
      </c>
      <c r="S1" s="5">
        <f>22*H1</f>
        <v>22</v>
      </c>
      <c r="T1" s="5">
        <f>23*H1</f>
        <v>23</v>
      </c>
      <c r="U1" s="5">
        <f>24*H1</f>
        <v>24</v>
      </c>
      <c r="V1" s="5">
        <f>25*H1</f>
        <v>25</v>
      </c>
      <c r="W1" s="5">
        <f>26*H1</f>
        <v>26</v>
      </c>
      <c r="X1" s="5">
        <f>27*H1</f>
        <v>27</v>
      </c>
      <c r="Y1" s="5">
        <f>28*H1</f>
        <v>28</v>
      </c>
      <c r="Z1" s="5">
        <f>29*H1</f>
        <v>29</v>
      </c>
      <c r="AA1" s="5">
        <f>30*H1</f>
        <v>30</v>
      </c>
    </row>
    <row r="2" spans="2:27" x14ac:dyDescent="0.25">
      <c r="B2" s="123"/>
      <c r="D2" s="6">
        <v>3</v>
      </c>
      <c r="E2" s="6">
        <f>D2*D2</f>
        <v>9</v>
      </c>
      <c r="F2" s="6">
        <f>D2*D2*D2</f>
        <v>27</v>
      </c>
      <c r="H2" s="6">
        <v>2</v>
      </c>
      <c r="I2" s="5">
        <f>12*H2</f>
        <v>24</v>
      </c>
      <c r="J2" s="5">
        <f>13*H2</f>
        <v>26</v>
      </c>
      <c r="K2" s="5">
        <f>14*H2</f>
        <v>28</v>
      </c>
      <c r="L2" s="5">
        <f t="shared" ref="L2:L10" si="0">15*H2</f>
        <v>30</v>
      </c>
      <c r="M2" s="5">
        <f>16*H2</f>
        <v>32</v>
      </c>
      <c r="N2" s="5">
        <f>17*H2</f>
        <v>34</v>
      </c>
      <c r="O2" s="5">
        <f>18*H2</f>
        <v>36</v>
      </c>
      <c r="P2" s="5">
        <f>19*H2</f>
        <v>38</v>
      </c>
      <c r="Q2" s="5">
        <f>20*H2</f>
        <v>40</v>
      </c>
      <c r="R2" s="5">
        <f>21*H2</f>
        <v>42</v>
      </c>
      <c r="S2" s="5">
        <f>22*H2</f>
        <v>44</v>
      </c>
      <c r="T2" s="5">
        <f>23*H2</f>
        <v>46</v>
      </c>
      <c r="U2" s="5">
        <f>24*H2</f>
        <v>48</v>
      </c>
      <c r="V2" s="5">
        <f>25*H2</f>
        <v>50</v>
      </c>
      <c r="W2" s="5">
        <f>26*H2</f>
        <v>52</v>
      </c>
      <c r="X2" s="5">
        <f>27*H2</f>
        <v>54</v>
      </c>
      <c r="Y2" s="5">
        <f>28*H2</f>
        <v>56</v>
      </c>
      <c r="Z2" s="5">
        <f>29*H2</f>
        <v>58</v>
      </c>
      <c r="AA2" s="5">
        <f>30*H2</f>
        <v>60</v>
      </c>
    </row>
    <row r="3" spans="2:27" x14ac:dyDescent="0.25">
      <c r="B3" s="123"/>
      <c r="D3" s="6">
        <v>4</v>
      </c>
      <c r="E3" s="6">
        <f t="shared" ref="E3:E29" si="1">D3*D3</f>
        <v>16</v>
      </c>
      <c r="F3" s="6">
        <f t="shared" ref="F3:F29" si="2">D3*D3*D3</f>
        <v>64</v>
      </c>
      <c r="H3" s="6">
        <v>3</v>
      </c>
      <c r="I3" s="5">
        <f t="shared" ref="I3:I10" si="3">12*H3</f>
        <v>36</v>
      </c>
      <c r="J3" s="5">
        <f t="shared" ref="J3:J10" si="4">13*H3</f>
        <v>39</v>
      </c>
      <c r="K3" s="5">
        <f t="shared" ref="K3:K10" si="5">14*H3</f>
        <v>42</v>
      </c>
      <c r="L3" s="5">
        <f t="shared" si="0"/>
        <v>45</v>
      </c>
      <c r="M3" s="5">
        <f t="shared" ref="M3:M10" si="6">16*H3</f>
        <v>48</v>
      </c>
      <c r="N3" s="5">
        <f t="shared" ref="N3:N10" si="7">17*H3</f>
        <v>51</v>
      </c>
      <c r="O3" s="5">
        <f t="shared" ref="O3:O10" si="8">18*H3</f>
        <v>54</v>
      </c>
      <c r="P3" s="5">
        <f t="shared" ref="P3:P10" si="9">19*H3</f>
        <v>57</v>
      </c>
      <c r="Q3" s="5">
        <f t="shared" ref="Q3:Q10" si="10">20*H3</f>
        <v>60</v>
      </c>
      <c r="R3" s="5">
        <f t="shared" ref="R3:R10" si="11">21*H3</f>
        <v>63</v>
      </c>
      <c r="S3" s="5">
        <f t="shared" ref="S3:S10" si="12">22*H3</f>
        <v>66</v>
      </c>
      <c r="T3" s="5">
        <f t="shared" ref="T3:T10" si="13">23*H3</f>
        <v>69</v>
      </c>
      <c r="U3" s="5">
        <f t="shared" ref="U3:U10" si="14">24*H3</f>
        <v>72</v>
      </c>
      <c r="V3" s="5">
        <f t="shared" ref="V3:V10" si="15">25*H3</f>
        <v>75</v>
      </c>
      <c r="W3" s="5">
        <f t="shared" ref="W3:W10" si="16">26*H3</f>
        <v>78</v>
      </c>
      <c r="X3" s="5">
        <f t="shared" ref="X3:X10" si="17">27*H3</f>
        <v>81</v>
      </c>
      <c r="Y3" s="5">
        <f t="shared" ref="Y3:Y10" si="18">28*H3</f>
        <v>84</v>
      </c>
      <c r="Z3" s="5">
        <f t="shared" ref="Z3:Z10" si="19">29*H3</f>
        <v>87</v>
      </c>
      <c r="AA3" s="5">
        <f t="shared" ref="AA3:AA10" si="20">30*H3</f>
        <v>90</v>
      </c>
    </row>
    <row r="4" spans="2:27" x14ac:dyDescent="0.25">
      <c r="B4" s="123"/>
      <c r="D4" s="6">
        <v>5</v>
      </c>
      <c r="E4" s="6">
        <f t="shared" si="1"/>
        <v>25</v>
      </c>
      <c r="F4" s="6">
        <f t="shared" si="2"/>
        <v>125</v>
      </c>
      <c r="H4" s="6">
        <v>4</v>
      </c>
      <c r="I4" s="5">
        <f t="shared" si="3"/>
        <v>48</v>
      </c>
      <c r="J4" s="5">
        <f t="shared" si="4"/>
        <v>52</v>
      </c>
      <c r="K4" s="5">
        <f t="shared" si="5"/>
        <v>56</v>
      </c>
      <c r="L4" s="5">
        <f t="shared" si="0"/>
        <v>60</v>
      </c>
      <c r="M4" s="5">
        <f t="shared" si="6"/>
        <v>64</v>
      </c>
      <c r="N4" s="5">
        <f t="shared" si="7"/>
        <v>68</v>
      </c>
      <c r="O4" s="5">
        <f t="shared" si="8"/>
        <v>72</v>
      </c>
      <c r="P4" s="5">
        <f t="shared" si="9"/>
        <v>76</v>
      </c>
      <c r="Q4" s="5">
        <f t="shared" si="10"/>
        <v>80</v>
      </c>
      <c r="R4" s="5">
        <f t="shared" si="11"/>
        <v>84</v>
      </c>
      <c r="S4" s="5">
        <f t="shared" si="12"/>
        <v>88</v>
      </c>
      <c r="T4" s="5">
        <f t="shared" si="13"/>
        <v>92</v>
      </c>
      <c r="U4" s="5">
        <f t="shared" si="14"/>
        <v>96</v>
      </c>
      <c r="V4" s="5">
        <f t="shared" si="15"/>
        <v>100</v>
      </c>
      <c r="W4" s="5">
        <f t="shared" si="16"/>
        <v>104</v>
      </c>
      <c r="X4" s="5">
        <f t="shared" si="17"/>
        <v>108</v>
      </c>
      <c r="Y4" s="5">
        <f t="shared" si="18"/>
        <v>112</v>
      </c>
      <c r="Z4" s="5">
        <f t="shared" si="19"/>
        <v>116</v>
      </c>
      <c r="AA4" s="5">
        <f t="shared" si="20"/>
        <v>120</v>
      </c>
    </row>
    <row r="5" spans="2:27" x14ac:dyDescent="0.25">
      <c r="B5" s="123"/>
      <c r="D5" s="6">
        <v>6</v>
      </c>
      <c r="E5" s="6">
        <f t="shared" si="1"/>
        <v>36</v>
      </c>
      <c r="F5" s="6">
        <f t="shared" si="2"/>
        <v>216</v>
      </c>
      <c r="H5" s="6">
        <v>5</v>
      </c>
      <c r="I5" s="5">
        <f t="shared" si="3"/>
        <v>60</v>
      </c>
      <c r="J5" s="5">
        <f t="shared" si="4"/>
        <v>65</v>
      </c>
      <c r="K5" s="5">
        <f t="shared" si="5"/>
        <v>70</v>
      </c>
      <c r="L5" s="5">
        <f t="shared" si="0"/>
        <v>75</v>
      </c>
      <c r="M5" s="5">
        <f t="shared" si="6"/>
        <v>80</v>
      </c>
      <c r="N5" s="5">
        <f t="shared" si="7"/>
        <v>85</v>
      </c>
      <c r="O5" s="5">
        <f t="shared" si="8"/>
        <v>90</v>
      </c>
      <c r="P5" s="5">
        <f t="shared" si="9"/>
        <v>95</v>
      </c>
      <c r="Q5" s="5">
        <f t="shared" si="10"/>
        <v>100</v>
      </c>
      <c r="R5" s="5">
        <f t="shared" si="11"/>
        <v>105</v>
      </c>
      <c r="S5" s="5">
        <f t="shared" si="12"/>
        <v>110</v>
      </c>
      <c r="T5" s="5">
        <f t="shared" si="13"/>
        <v>115</v>
      </c>
      <c r="U5" s="5">
        <f t="shared" si="14"/>
        <v>120</v>
      </c>
      <c r="V5" s="5">
        <f t="shared" si="15"/>
        <v>125</v>
      </c>
      <c r="W5" s="5">
        <f t="shared" si="16"/>
        <v>130</v>
      </c>
      <c r="X5" s="5">
        <f t="shared" si="17"/>
        <v>135</v>
      </c>
      <c r="Y5" s="5">
        <f t="shared" si="18"/>
        <v>140</v>
      </c>
      <c r="Z5" s="5">
        <f t="shared" si="19"/>
        <v>145</v>
      </c>
      <c r="AA5" s="5">
        <f t="shared" si="20"/>
        <v>150</v>
      </c>
    </row>
    <row r="6" spans="2:27" x14ac:dyDescent="0.25">
      <c r="B6" s="123"/>
      <c r="D6" s="6">
        <v>7</v>
      </c>
      <c r="E6" s="6">
        <f t="shared" si="1"/>
        <v>49</v>
      </c>
      <c r="F6" s="6">
        <f t="shared" si="2"/>
        <v>343</v>
      </c>
      <c r="H6" s="6">
        <v>6</v>
      </c>
      <c r="I6" s="5">
        <f t="shared" si="3"/>
        <v>72</v>
      </c>
      <c r="J6" s="5">
        <f t="shared" si="4"/>
        <v>78</v>
      </c>
      <c r="K6" s="5">
        <f t="shared" si="5"/>
        <v>84</v>
      </c>
      <c r="L6" s="5">
        <f t="shared" si="0"/>
        <v>90</v>
      </c>
      <c r="M6" s="5">
        <f t="shared" si="6"/>
        <v>96</v>
      </c>
      <c r="N6" s="5">
        <f t="shared" si="7"/>
        <v>102</v>
      </c>
      <c r="O6" s="5">
        <f t="shared" si="8"/>
        <v>108</v>
      </c>
      <c r="P6" s="5">
        <f t="shared" si="9"/>
        <v>114</v>
      </c>
      <c r="Q6" s="5">
        <f t="shared" si="10"/>
        <v>120</v>
      </c>
      <c r="R6" s="5">
        <f t="shared" si="11"/>
        <v>126</v>
      </c>
      <c r="S6" s="5">
        <f t="shared" si="12"/>
        <v>132</v>
      </c>
      <c r="T6" s="5">
        <f t="shared" si="13"/>
        <v>138</v>
      </c>
      <c r="U6" s="5">
        <f t="shared" si="14"/>
        <v>144</v>
      </c>
      <c r="V6" s="5">
        <f t="shared" si="15"/>
        <v>150</v>
      </c>
      <c r="W6" s="5">
        <f t="shared" si="16"/>
        <v>156</v>
      </c>
      <c r="X6" s="5">
        <f t="shared" si="17"/>
        <v>162</v>
      </c>
      <c r="Y6" s="5">
        <f t="shared" si="18"/>
        <v>168</v>
      </c>
      <c r="Z6" s="5">
        <f t="shared" si="19"/>
        <v>174</v>
      </c>
      <c r="AA6" s="5">
        <f t="shared" si="20"/>
        <v>180</v>
      </c>
    </row>
    <row r="7" spans="2:27" x14ac:dyDescent="0.25">
      <c r="B7" s="123"/>
      <c r="D7" s="6">
        <v>8</v>
      </c>
      <c r="E7" s="6">
        <f t="shared" si="1"/>
        <v>64</v>
      </c>
      <c r="F7" s="6">
        <f t="shared" si="2"/>
        <v>512</v>
      </c>
      <c r="H7" s="6">
        <v>7</v>
      </c>
      <c r="I7" s="5">
        <f t="shared" si="3"/>
        <v>84</v>
      </c>
      <c r="J7" s="5">
        <f t="shared" si="4"/>
        <v>91</v>
      </c>
      <c r="K7" s="5">
        <f t="shared" si="5"/>
        <v>98</v>
      </c>
      <c r="L7" s="5">
        <f t="shared" si="0"/>
        <v>105</v>
      </c>
      <c r="M7" s="5">
        <f t="shared" si="6"/>
        <v>112</v>
      </c>
      <c r="N7" s="5">
        <f t="shared" si="7"/>
        <v>119</v>
      </c>
      <c r="O7" s="5">
        <f t="shared" si="8"/>
        <v>126</v>
      </c>
      <c r="P7" s="5">
        <f t="shared" si="9"/>
        <v>133</v>
      </c>
      <c r="Q7" s="5">
        <f t="shared" si="10"/>
        <v>140</v>
      </c>
      <c r="R7" s="5">
        <f t="shared" si="11"/>
        <v>147</v>
      </c>
      <c r="S7" s="5">
        <f t="shared" si="12"/>
        <v>154</v>
      </c>
      <c r="T7" s="5">
        <f t="shared" si="13"/>
        <v>161</v>
      </c>
      <c r="U7" s="5">
        <f t="shared" si="14"/>
        <v>168</v>
      </c>
      <c r="V7" s="5">
        <f t="shared" si="15"/>
        <v>175</v>
      </c>
      <c r="W7" s="5">
        <f t="shared" si="16"/>
        <v>182</v>
      </c>
      <c r="X7" s="5">
        <f t="shared" si="17"/>
        <v>189</v>
      </c>
      <c r="Y7" s="5">
        <f t="shared" si="18"/>
        <v>196</v>
      </c>
      <c r="Z7" s="5">
        <f t="shared" si="19"/>
        <v>203</v>
      </c>
      <c r="AA7" s="5">
        <f t="shared" si="20"/>
        <v>210</v>
      </c>
    </row>
    <row r="8" spans="2:27" x14ac:dyDescent="0.25">
      <c r="B8" s="123"/>
      <c r="D8" s="6">
        <v>9</v>
      </c>
      <c r="E8" s="6">
        <f t="shared" si="1"/>
        <v>81</v>
      </c>
      <c r="F8" s="6">
        <f t="shared" si="2"/>
        <v>729</v>
      </c>
      <c r="H8" s="6">
        <v>8</v>
      </c>
      <c r="I8" s="5">
        <f t="shared" si="3"/>
        <v>96</v>
      </c>
      <c r="J8" s="5">
        <f t="shared" si="4"/>
        <v>104</v>
      </c>
      <c r="K8" s="5">
        <f t="shared" si="5"/>
        <v>112</v>
      </c>
      <c r="L8" s="5">
        <f t="shared" si="0"/>
        <v>120</v>
      </c>
      <c r="M8" s="5">
        <f t="shared" si="6"/>
        <v>128</v>
      </c>
      <c r="N8" s="5">
        <f t="shared" si="7"/>
        <v>136</v>
      </c>
      <c r="O8" s="5">
        <f t="shared" si="8"/>
        <v>144</v>
      </c>
      <c r="P8" s="5">
        <f t="shared" si="9"/>
        <v>152</v>
      </c>
      <c r="Q8" s="5">
        <f t="shared" si="10"/>
        <v>160</v>
      </c>
      <c r="R8" s="5">
        <f t="shared" si="11"/>
        <v>168</v>
      </c>
      <c r="S8" s="5">
        <f t="shared" si="12"/>
        <v>176</v>
      </c>
      <c r="T8" s="5">
        <f t="shared" si="13"/>
        <v>184</v>
      </c>
      <c r="U8" s="5">
        <f t="shared" si="14"/>
        <v>192</v>
      </c>
      <c r="V8" s="5">
        <f t="shared" si="15"/>
        <v>200</v>
      </c>
      <c r="W8" s="5">
        <f t="shared" si="16"/>
        <v>208</v>
      </c>
      <c r="X8" s="5">
        <f t="shared" si="17"/>
        <v>216</v>
      </c>
      <c r="Y8" s="5">
        <f t="shared" si="18"/>
        <v>224</v>
      </c>
      <c r="Z8" s="5">
        <f t="shared" si="19"/>
        <v>232</v>
      </c>
      <c r="AA8" s="5">
        <f t="shared" si="20"/>
        <v>240</v>
      </c>
    </row>
    <row r="9" spans="2:27" x14ac:dyDescent="0.25">
      <c r="B9" s="123"/>
      <c r="D9" s="6">
        <v>10</v>
      </c>
      <c r="E9" s="6">
        <f t="shared" si="1"/>
        <v>100</v>
      </c>
      <c r="F9" s="6">
        <f t="shared" si="2"/>
        <v>1000</v>
      </c>
      <c r="H9" s="6">
        <v>9</v>
      </c>
      <c r="I9" s="5">
        <f t="shared" si="3"/>
        <v>108</v>
      </c>
      <c r="J9" s="5">
        <f t="shared" si="4"/>
        <v>117</v>
      </c>
      <c r="K9" s="5">
        <f t="shared" si="5"/>
        <v>126</v>
      </c>
      <c r="L9" s="5">
        <f t="shared" si="0"/>
        <v>135</v>
      </c>
      <c r="M9" s="5">
        <f t="shared" si="6"/>
        <v>144</v>
      </c>
      <c r="N9" s="5">
        <f t="shared" si="7"/>
        <v>153</v>
      </c>
      <c r="O9" s="5">
        <f t="shared" si="8"/>
        <v>162</v>
      </c>
      <c r="P9" s="5">
        <f t="shared" si="9"/>
        <v>171</v>
      </c>
      <c r="Q9" s="5">
        <f t="shared" si="10"/>
        <v>180</v>
      </c>
      <c r="R9" s="5">
        <f t="shared" si="11"/>
        <v>189</v>
      </c>
      <c r="S9" s="5">
        <f t="shared" si="12"/>
        <v>198</v>
      </c>
      <c r="T9" s="5">
        <f t="shared" si="13"/>
        <v>207</v>
      </c>
      <c r="U9" s="5">
        <f t="shared" si="14"/>
        <v>216</v>
      </c>
      <c r="V9" s="5">
        <f t="shared" si="15"/>
        <v>225</v>
      </c>
      <c r="W9" s="5">
        <f t="shared" si="16"/>
        <v>234</v>
      </c>
      <c r="X9" s="5">
        <f t="shared" si="17"/>
        <v>243</v>
      </c>
      <c r="Y9" s="5">
        <f t="shared" si="18"/>
        <v>252</v>
      </c>
      <c r="Z9" s="5">
        <f t="shared" si="19"/>
        <v>261</v>
      </c>
      <c r="AA9" s="5">
        <f t="shared" si="20"/>
        <v>270</v>
      </c>
    </row>
    <row r="10" spans="2:27" x14ac:dyDescent="0.25">
      <c r="B10" s="123"/>
      <c r="D10" s="6">
        <v>11</v>
      </c>
      <c r="E10" s="6">
        <f t="shared" si="1"/>
        <v>121</v>
      </c>
      <c r="F10" s="6">
        <f t="shared" si="2"/>
        <v>1331</v>
      </c>
      <c r="H10" s="6">
        <v>10</v>
      </c>
      <c r="I10" s="5">
        <f t="shared" si="3"/>
        <v>120</v>
      </c>
      <c r="J10" s="5">
        <f t="shared" si="4"/>
        <v>130</v>
      </c>
      <c r="K10" s="5">
        <f t="shared" si="5"/>
        <v>140</v>
      </c>
      <c r="L10" s="5">
        <f t="shared" si="0"/>
        <v>150</v>
      </c>
      <c r="M10" s="5">
        <f t="shared" si="6"/>
        <v>160</v>
      </c>
      <c r="N10" s="5">
        <f t="shared" si="7"/>
        <v>170</v>
      </c>
      <c r="O10" s="5">
        <f t="shared" si="8"/>
        <v>180</v>
      </c>
      <c r="P10" s="5">
        <f t="shared" si="9"/>
        <v>190</v>
      </c>
      <c r="Q10" s="5">
        <f t="shared" si="10"/>
        <v>200</v>
      </c>
      <c r="R10" s="5">
        <f t="shared" si="11"/>
        <v>210</v>
      </c>
      <c r="S10" s="5">
        <f t="shared" si="12"/>
        <v>220</v>
      </c>
      <c r="T10" s="5">
        <f t="shared" si="13"/>
        <v>230</v>
      </c>
      <c r="U10" s="5">
        <f t="shared" si="14"/>
        <v>240</v>
      </c>
      <c r="V10" s="5">
        <f t="shared" si="15"/>
        <v>250</v>
      </c>
      <c r="W10" s="5">
        <f t="shared" si="16"/>
        <v>260</v>
      </c>
      <c r="X10" s="5">
        <f t="shared" si="17"/>
        <v>270</v>
      </c>
      <c r="Y10" s="5">
        <f t="shared" si="18"/>
        <v>280</v>
      </c>
      <c r="Z10" s="5">
        <f t="shared" si="19"/>
        <v>290</v>
      </c>
      <c r="AA10" s="5">
        <f t="shared" si="20"/>
        <v>300</v>
      </c>
    </row>
    <row r="11" spans="2:27" x14ac:dyDescent="0.25">
      <c r="B11" s="123"/>
      <c r="D11" s="6">
        <v>12</v>
      </c>
      <c r="E11" s="6">
        <f t="shared" si="1"/>
        <v>144</v>
      </c>
      <c r="F11" s="6">
        <f t="shared" si="2"/>
        <v>1728</v>
      </c>
    </row>
    <row r="12" spans="2:27" x14ac:dyDescent="0.25">
      <c r="D12" s="6">
        <v>13</v>
      </c>
      <c r="E12" s="6">
        <f t="shared" si="1"/>
        <v>169</v>
      </c>
      <c r="F12" s="6">
        <f t="shared" si="2"/>
        <v>2197</v>
      </c>
    </row>
    <row r="13" spans="2:27" x14ac:dyDescent="0.25">
      <c r="D13" s="6">
        <v>14</v>
      </c>
      <c r="E13" s="6">
        <f t="shared" si="1"/>
        <v>196</v>
      </c>
      <c r="F13" s="6">
        <f t="shared" si="2"/>
        <v>2744</v>
      </c>
    </row>
    <row r="14" spans="2:27" x14ac:dyDescent="0.25">
      <c r="D14" s="6">
        <v>15</v>
      </c>
      <c r="E14" s="6">
        <f t="shared" si="1"/>
        <v>225</v>
      </c>
      <c r="F14" s="6">
        <f t="shared" si="2"/>
        <v>3375</v>
      </c>
    </row>
    <row r="15" spans="2:27" x14ac:dyDescent="0.25">
      <c r="D15" s="6">
        <v>16</v>
      </c>
      <c r="E15" s="6">
        <f t="shared" si="1"/>
        <v>256</v>
      </c>
      <c r="F15" s="6">
        <f t="shared" si="2"/>
        <v>4096</v>
      </c>
    </row>
    <row r="16" spans="2:27" x14ac:dyDescent="0.25">
      <c r="D16" s="6">
        <v>17</v>
      </c>
      <c r="E16" s="6">
        <f t="shared" si="1"/>
        <v>289</v>
      </c>
      <c r="F16" s="6">
        <f t="shared" si="2"/>
        <v>4913</v>
      </c>
    </row>
    <row r="17" spans="4:9" x14ac:dyDescent="0.25">
      <c r="D17" s="6">
        <v>18</v>
      </c>
      <c r="E17" s="6">
        <f t="shared" si="1"/>
        <v>324</v>
      </c>
      <c r="F17" s="6">
        <f t="shared" si="2"/>
        <v>5832</v>
      </c>
    </row>
    <row r="18" spans="4:9" x14ac:dyDescent="0.25">
      <c r="D18" s="6">
        <v>19</v>
      </c>
      <c r="E18" s="6">
        <f t="shared" si="1"/>
        <v>361</v>
      </c>
      <c r="F18" s="6">
        <f t="shared" si="2"/>
        <v>6859</v>
      </c>
      <c r="H18" s="6">
        <v>2</v>
      </c>
      <c r="I18" s="124">
        <v>1.4142135623730951</v>
      </c>
    </row>
    <row r="19" spans="4:9" x14ac:dyDescent="0.25">
      <c r="D19" s="6">
        <v>20</v>
      </c>
      <c r="E19" s="6">
        <f t="shared" si="1"/>
        <v>400</v>
      </c>
      <c r="F19" s="6">
        <f t="shared" si="2"/>
        <v>8000</v>
      </c>
      <c r="H19" s="6">
        <v>3</v>
      </c>
      <c r="I19" s="124">
        <v>1.7320508075688772</v>
      </c>
    </row>
    <row r="20" spans="4:9" x14ac:dyDescent="0.25">
      <c r="D20" s="6">
        <v>21</v>
      </c>
      <c r="E20" s="6">
        <f t="shared" si="1"/>
        <v>441</v>
      </c>
      <c r="F20" s="6">
        <f t="shared" si="2"/>
        <v>9261</v>
      </c>
      <c r="H20" s="6">
        <v>5</v>
      </c>
      <c r="I20" s="124">
        <v>2.2360679774997898</v>
      </c>
    </row>
    <row r="21" spans="4:9" x14ac:dyDescent="0.25">
      <c r="D21" s="6">
        <v>22</v>
      </c>
      <c r="E21" s="6">
        <f t="shared" si="1"/>
        <v>484</v>
      </c>
      <c r="F21" s="6">
        <f t="shared" si="2"/>
        <v>10648</v>
      </c>
      <c r="H21" s="6">
        <v>6</v>
      </c>
      <c r="I21" s="124">
        <v>2.4494897427831779</v>
      </c>
    </row>
    <row r="22" spans="4:9" x14ac:dyDescent="0.25">
      <c r="D22" s="6">
        <v>23</v>
      </c>
      <c r="E22" s="6">
        <f t="shared" si="1"/>
        <v>529</v>
      </c>
      <c r="F22" s="6">
        <f t="shared" si="2"/>
        <v>12167</v>
      </c>
      <c r="H22" s="6">
        <v>7</v>
      </c>
      <c r="I22" s="124">
        <v>2.6457513110645907</v>
      </c>
    </row>
    <row r="23" spans="4:9" x14ac:dyDescent="0.25">
      <c r="D23" s="6">
        <v>24</v>
      </c>
      <c r="E23" s="6">
        <f t="shared" si="1"/>
        <v>576</v>
      </c>
      <c r="F23" s="6">
        <f t="shared" si="2"/>
        <v>13824</v>
      </c>
      <c r="H23" s="6">
        <v>8</v>
      </c>
      <c r="I23" s="124">
        <v>2.8284271247461903</v>
      </c>
    </row>
    <row r="24" spans="4:9" x14ac:dyDescent="0.25">
      <c r="D24" s="6">
        <v>25</v>
      </c>
      <c r="E24" s="6">
        <f t="shared" si="1"/>
        <v>625</v>
      </c>
      <c r="F24" s="6">
        <f t="shared" si="2"/>
        <v>15625</v>
      </c>
      <c r="H24" s="6">
        <v>10</v>
      </c>
      <c r="I24" s="124">
        <v>3.1622776601683795</v>
      </c>
    </row>
    <row r="25" spans="4:9" x14ac:dyDescent="0.25">
      <c r="D25" s="6">
        <v>26</v>
      </c>
      <c r="E25" s="6">
        <f t="shared" si="1"/>
        <v>676</v>
      </c>
      <c r="F25" s="6">
        <f t="shared" si="2"/>
        <v>17576</v>
      </c>
    </row>
    <row r="26" spans="4:9" x14ac:dyDescent="0.25">
      <c r="D26" s="6">
        <v>27</v>
      </c>
      <c r="E26" s="6">
        <f t="shared" si="1"/>
        <v>729</v>
      </c>
      <c r="F26" s="6">
        <f t="shared" si="2"/>
        <v>19683</v>
      </c>
    </row>
    <row r="27" spans="4:9" x14ac:dyDescent="0.25">
      <c r="D27" s="6">
        <v>28</v>
      </c>
      <c r="E27" s="6">
        <f t="shared" si="1"/>
        <v>784</v>
      </c>
      <c r="F27" s="6">
        <f t="shared" si="2"/>
        <v>21952</v>
      </c>
    </row>
    <row r="28" spans="4:9" x14ac:dyDescent="0.25">
      <c r="D28" s="6">
        <v>29</v>
      </c>
      <c r="E28" s="6">
        <f t="shared" si="1"/>
        <v>841</v>
      </c>
      <c r="F28" s="6">
        <f t="shared" si="2"/>
        <v>24389</v>
      </c>
    </row>
    <row r="29" spans="4:9" x14ac:dyDescent="0.25">
      <c r="D29" s="6">
        <v>30</v>
      </c>
      <c r="E29" s="6">
        <f t="shared" si="1"/>
        <v>900</v>
      </c>
      <c r="F29" s="6">
        <f t="shared" si="2"/>
        <v>27000</v>
      </c>
    </row>
  </sheetData>
  <pageMargins left="0.7" right="0.7" top="0.75" bottom="0.75" header="0.3" footer="0.3"/>
  <pageSetup paperSize="9" scale="90" orientation="landscape"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dimension ref="A1:M15"/>
  <sheetViews>
    <sheetView workbookViewId="0"/>
  </sheetViews>
  <sheetFormatPr defaultRowHeight="15" x14ac:dyDescent="0.25"/>
  <cols>
    <col min="1" max="1" width="12.7109375" customWidth="1"/>
    <col min="2" max="2" width="6" customWidth="1"/>
    <col min="3" max="3" width="16.85546875" customWidth="1"/>
    <col min="4" max="4" width="23.28515625" customWidth="1"/>
    <col min="5" max="5" width="51" customWidth="1"/>
    <col min="6" max="6" width="13.5703125" customWidth="1"/>
    <col min="7" max="7" width="12.5703125" customWidth="1"/>
    <col min="8" max="8" width="9.28515625" customWidth="1"/>
    <col min="9" max="9" width="8" customWidth="1"/>
    <col min="10" max="10" width="12.42578125" customWidth="1"/>
    <col min="13" max="13" width="17.85546875" customWidth="1"/>
    <col min="14" max="14" width="9.140625" customWidth="1"/>
  </cols>
  <sheetData>
    <row r="1" spans="1:13" ht="33.75" customHeight="1" thickTop="1" x14ac:dyDescent="0.25">
      <c r="A1" s="61"/>
      <c r="B1" s="503" t="s">
        <v>5246</v>
      </c>
      <c r="C1" s="504"/>
      <c r="D1" s="504"/>
      <c r="E1" s="505"/>
      <c r="F1" s="506" t="s">
        <v>5247</v>
      </c>
      <c r="G1" s="507"/>
      <c r="H1" s="62"/>
      <c r="I1" s="506" t="s">
        <v>5248</v>
      </c>
      <c r="J1" s="507"/>
      <c r="K1" s="503"/>
      <c r="L1" s="504"/>
      <c r="M1" s="508"/>
    </row>
    <row r="2" spans="1:13" s="1" customFormat="1" ht="18" customHeight="1" x14ac:dyDescent="0.25">
      <c r="A2" s="509" t="s">
        <v>5249</v>
      </c>
      <c r="B2" s="510" t="s">
        <v>5250</v>
      </c>
      <c r="C2" s="511" t="s">
        <v>5251</v>
      </c>
      <c r="D2" s="510" t="s">
        <v>3575</v>
      </c>
      <c r="E2" s="510" t="s">
        <v>5252</v>
      </c>
      <c r="F2" s="512" t="s">
        <v>5253</v>
      </c>
      <c r="G2" s="511" t="s">
        <v>5254</v>
      </c>
      <c r="H2" s="513" t="s">
        <v>5255</v>
      </c>
      <c r="I2" s="513"/>
      <c r="J2" s="511" t="s">
        <v>5256</v>
      </c>
      <c r="K2" s="513" t="s">
        <v>5255</v>
      </c>
      <c r="L2" s="513"/>
      <c r="M2" s="514" t="s">
        <v>5257</v>
      </c>
    </row>
    <row r="3" spans="1:13" ht="18.75" customHeight="1" x14ac:dyDescent="0.25">
      <c r="A3" s="509"/>
      <c r="B3" s="510"/>
      <c r="C3" s="511"/>
      <c r="D3" s="510"/>
      <c r="E3" s="510"/>
      <c r="F3" s="512"/>
      <c r="G3" s="511"/>
      <c r="H3" s="408" t="s">
        <v>5258</v>
      </c>
      <c r="I3" s="408" t="s">
        <v>5259</v>
      </c>
      <c r="J3" s="511"/>
      <c r="K3" s="408" t="s">
        <v>5258</v>
      </c>
      <c r="L3" s="408" t="s">
        <v>5259</v>
      </c>
      <c r="M3" s="514"/>
    </row>
    <row r="4" spans="1:13" ht="8.25" customHeight="1" x14ac:dyDescent="0.25">
      <c r="A4" s="4"/>
      <c r="B4" s="5"/>
      <c r="C4" s="5"/>
      <c r="D4" s="5"/>
      <c r="E4" s="5"/>
      <c r="F4" s="5"/>
      <c r="G4" s="5"/>
      <c r="H4" s="5"/>
      <c r="I4" s="5"/>
      <c r="J4" s="5"/>
      <c r="K4" s="5"/>
      <c r="L4" s="5"/>
      <c r="M4" s="63"/>
    </row>
    <row r="5" spans="1:13" ht="60" customHeight="1" x14ac:dyDescent="0.25">
      <c r="A5" s="64"/>
      <c r="B5" s="14"/>
      <c r="C5" s="6"/>
      <c r="D5" s="6"/>
      <c r="E5" s="65"/>
      <c r="F5" s="65"/>
      <c r="G5" s="65"/>
      <c r="H5" s="65"/>
      <c r="I5" s="65"/>
      <c r="J5" s="6"/>
      <c r="K5" s="6"/>
      <c r="L5" s="6"/>
      <c r="M5" s="13"/>
    </row>
    <row r="6" spans="1:13" ht="60" customHeight="1" x14ac:dyDescent="0.25">
      <c r="A6" s="64"/>
      <c r="B6" s="14"/>
      <c r="C6" s="6"/>
      <c r="D6" s="14"/>
      <c r="E6" s="65"/>
      <c r="F6" s="65"/>
      <c r="G6" s="65"/>
      <c r="H6" s="65"/>
      <c r="I6" s="65"/>
      <c r="J6" s="6"/>
      <c r="K6" s="6"/>
      <c r="L6" s="6"/>
      <c r="M6" s="13"/>
    </row>
    <row r="7" spans="1:13" ht="60" customHeight="1" x14ac:dyDescent="0.25">
      <c r="A7" s="64"/>
      <c r="B7" s="14"/>
      <c r="C7" s="6"/>
      <c r="D7" s="14"/>
      <c r="E7" s="65"/>
      <c r="F7" s="65"/>
      <c r="G7" s="65"/>
      <c r="H7" s="65"/>
      <c r="I7" s="65"/>
      <c r="J7" s="6"/>
      <c r="K7" s="6"/>
      <c r="L7" s="6"/>
      <c r="M7" s="13"/>
    </row>
    <row r="8" spans="1:13" ht="60" customHeight="1" x14ac:dyDescent="0.25">
      <c r="A8" s="64"/>
      <c r="B8" s="14"/>
      <c r="C8" s="6"/>
      <c r="D8" s="14"/>
      <c r="E8" s="65"/>
      <c r="F8" s="65"/>
      <c r="G8" s="65"/>
      <c r="H8" s="65"/>
      <c r="I8" s="65"/>
      <c r="J8" s="6"/>
      <c r="K8" s="6"/>
      <c r="L8" s="6"/>
      <c r="M8" s="13"/>
    </row>
    <row r="9" spans="1:13" ht="60" customHeight="1" x14ac:dyDescent="0.25">
      <c r="A9" s="64"/>
      <c r="B9" s="14"/>
      <c r="C9" s="6"/>
      <c r="D9" s="14"/>
      <c r="E9" s="65"/>
      <c r="F9" s="65"/>
      <c r="G9" s="65"/>
      <c r="H9" s="65"/>
      <c r="I9" s="65"/>
      <c r="J9" s="6"/>
      <c r="K9" s="6"/>
      <c r="L9" s="6"/>
      <c r="M9" s="13"/>
    </row>
    <row r="10" spans="1:13" ht="60" customHeight="1" x14ac:dyDescent="0.25">
      <c r="A10" s="64"/>
      <c r="B10" s="14"/>
      <c r="C10" s="6"/>
      <c r="D10" s="14"/>
      <c r="E10" s="65"/>
      <c r="F10" s="65"/>
      <c r="G10" s="66"/>
      <c r="H10" s="65"/>
      <c r="I10" s="65"/>
      <c r="J10" s="6"/>
      <c r="K10" s="6"/>
      <c r="L10" s="6"/>
      <c r="M10" s="13"/>
    </row>
    <row r="11" spans="1:13" ht="60" customHeight="1" x14ac:dyDescent="0.25">
      <c r="A11" s="64"/>
      <c r="B11" s="14"/>
      <c r="C11" s="6"/>
      <c r="D11" s="14"/>
      <c r="E11" s="65"/>
      <c r="F11" s="65"/>
      <c r="G11" s="66"/>
      <c r="H11" s="65"/>
      <c r="I11" s="65"/>
      <c r="J11" s="6"/>
      <c r="K11" s="6"/>
      <c r="L11" s="6"/>
      <c r="M11" s="13"/>
    </row>
    <row r="12" spans="1:13" ht="60" customHeight="1" x14ac:dyDescent="0.25">
      <c r="A12" s="64"/>
      <c r="B12" s="14"/>
      <c r="C12" s="6"/>
      <c r="D12" s="14"/>
      <c r="E12" s="65"/>
      <c r="F12" s="65"/>
      <c r="G12" s="66"/>
      <c r="H12" s="65"/>
      <c r="I12" s="65"/>
      <c r="J12" s="6"/>
      <c r="K12" s="6"/>
      <c r="L12" s="6"/>
      <c r="M12" s="13"/>
    </row>
    <row r="13" spans="1:13" ht="60" customHeight="1" x14ac:dyDescent="0.25">
      <c r="A13" s="64"/>
      <c r="B13" s="14"/>
      <c r="C13" s="6"/>
      <c r="D13" s="14"/>
      <c r="E13" s="65"/>
      <c r="F13" s="65"/>
      <c r="G13" s="65"/>
      <c r="H13" s="65"/>
      <c r="I13" s="65"/>
      <c r="J13" s="6"/>
      <c r="K13" s="6"/>
      <c r="L13" s="6"/>
      <c r="M13" s="13"/>
    </row>
    <row r="14" spans="1:13" ht="60" customHeight="1" thickBot="1" x14ac:dyDescent="0.3">
      <c r="A14" s="67"/>
      <c r="B14" s="68"/>
      <c r="C14" s="8"/>
      <c r="D14" s="68"/>
      <c r="E14" s="69"/>
      <c r="F14" s="69"/>
      <c r="G14" s="69"/>
      <c r="H14" s="69"/>
      <c r="I14" s="69"/>
      <c r="J14" s="8"/>
      <c r="K14" s="8"/>
      <c r="L14" s="8"/>
      <c r="M14" s="70"/>
    </row>
    <row r="15" spans="1:13" ht="15.75" thickTop="1" x14ac:dyDescent="0.25"/>
  </sheetData>
  <mergeCells count="15">
    <mergeCell ref="B1:E1"/>
    <mergeCell ref="F1:G1"/>
    <mergeCell ref="I1:J1"/>
    <mergeCell ref="K1:M1"/>
    <mergeCell ref="A2:A3"/>
    <mergeCell ref="B2:B3"/>
    <mergeCell ref="C2:C3"/>
    <mergeCell ref="D2:D3"/>
    <mergeCell ref="E2:E3"/>
    <mergeCell ref="F2:F3"/>
    <mergeCell ref="G2:G3"/>
    <mergeCell ref="H2:I2"/>
    <mergeCell ref="J2:J3"/>
    <mergeCell ref="K2:L2"/>
    <mergeCell ref="M2:M3"/>
  </mergeCells>
  <pageMargins left="0.25" right="0.25" top="0.75" bottom="0.5" header="0.3" footer="0.3"/>
  <pageSetup paperSize="9" scale="70" orientation="landscape" verticalDpi="0" r:id="rId1"/>
  <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08701-51FD-4CB1-910D-1FDD51C5E679}">
  <dimension ref="A1:K1410"/>
  <sheetViews>
    <sheetView topLeftCell="A1381" zoomScale="90" zoomScaleNormal="90" workbookViewId="0">
      <selection activeCell="D1408" sqref="D1408"/>
    </sheetView>
  </sheetViews>
  <sheetFormatPr defaultRowHeight="15" x14ac:dyDescent="0.25"/>
  <cols>
    <col min="1" max="1" width="22.28515625" customWidth="1"/>
    <col min="3" max="3" width="16.28515625" customWidth="1"/>
    <col min="4" max="4" width="14.140625" customWidth="1"/>
    <col min="5" max="5" width="40.140625" customWidth="1"/>
    <col min="6" max="6" width="9.140625" customWidth="1"/>
    <col min="8" max="8" width="17" customWidth="1"/>
    <col min="10" max="10" width="15.5703125" style="1" customWidth="1"/>
  </cols>
  <sheetData>
    <row r="1" spans="1:10" s="80" customFormat="1" x14ac:dyDescent="0.25">
      <c r="B1" s="80" t="s">
        <v>3</v>
      </c>
      <c r="C1" s="215" t="s">
        <v>5260</v>
      </c>
      <c r="D1" s="80" t="s">
        <v>3571</v>
      </c>
      <c r="E1" s="80" t="s">
        <v>5261</v>
      </c>
      <c r="F1" s="254" t="s">
        <v>5262</v>
      </c>
      <c r="G1" s="80" t="s">
        <v>473</v>
      </c>
      <c r="H1" s="80" t="s">
        <v>5263</v>
      </c>
      <c r="I1" s="80" t="s">
        <v>5264</v>
      </c>
      <c r="J1" s="254"/>
    </row>
    <row r="2" spans="1:10" s="80" customFormat="1" x14ac:dyDescent="0.25">
      <c r="C2" s="215"/>
      <c r="F2" s="254"/>
      <c r="J2" s="254"/>
    </row>
    <row r="3" spans="1:10" x14ac:dyDescent="0.25">
      <c r="A3" s="255" t="s">
        <v>3843</v>
      </c>
      <c r="B3" s="256">
        <v>43831</v>
      </c>
      <c r="C3" s="257" t="s">
        <v>5265</v>
      </c>
      <c r="D3" s="255"/>
      <c r="E3" s="255" t="s">
        <v>5266</v>
      </c>
      <c r="F3" s="258">
        <v>1</v>
      </c>
      <c r="G3" s="255" t="s">
        <v>5267</v>
      </c>
      <c r="H3" s="255"/>
      <c r="I3" s="255" t="s">
        <v>1547</v>
      </c>
    </row>
    <row r="4" spans="1:10" x14ac:dyDescent="0.25">
      <c r="A4" t="s">
        <v>3843</v>
      </c>
      <c r="B4" s="256">
        <v>43831</v>
      </c>
      <c r="C4" s="257" t="s">
        <v>5268</v>
      </c>
      <c r="D4" s="255" t="s">
        <v>5269</v>
      </c>
      <c r="E4" s="255" t="s">
        <v>5270</v>
      </c>
      <c r="F4" s="258">
        <v>1</v>
      </c>
      <c r="G4" s="255" t="s">
        <v>5267</v>
      </c>
      <c r="H4" s="255"/>
      <c r="I4" s="255" t="s">
        <v>3984</v>
      </c>
    </row>
    <row r="5" spans="1:10" x14ac:dyDescent="0.25">
      <c r="A5" t="s">
        <v>3843</v>
      </c>
      <c r="B5" s="256">
        <v>43832</v>
      </c>
      <c r="C5" s="257" t="s">
        <v>5265</v>
      </c>
      <c r="D5" s="255"/>
      <c r="E5" s="255" t="s">
        <v>5266</v>
      </c>
      <c r="F5" s="258">
        <v>1</v>
      </c>
      <c r="G5" s="255" t="s">
        <v>5267</v>
      </c>
      <c r="H5" s="255"/>
      <c r="I5" s="255" t="s">
        <v>3984</v>
      </c>
    </row>
    <row r="6" spans="1:10" x14ac:dyDescent="0.25">
      <c r="A6" t="s">
        <v>3843</v>
      </c>
      <c r="B6" s="256">
        <v>43832</v>
      </c>
      <c r="C6" s="257" t="s">
        <v>5268</v>
      </c>
      <c r="D6" s="255" t="s">
        <v>5269</v>
      </c>
      <c r="E6" s="255" t="s">
        <v>5270</v>
      </c>
      <c r="F6" s="258">
        <v>1</v>
      </c>
      <c r="G6" s="255" t="s">
        <v>5267</v>
      </c>
      <c r="H6" s="255"/>
      <c r="I6" s="255" t="s">
        <v>5271</v>
      </c>
    </row>
    <row r="7" spans="1:10" x14ac:dyDescent="0.25">
      <c r="A7" t="s">
        <v>3843</v>
      </c>
      <c r="B7" s="256">
        <v>43833</v>
      </c>
      <c r="C7" s="257" t="s">
        <v>5265</v>
      </c>
      <c r="D7" s="255"/>
      <c r="E7" s="255" t="s">
        <v>5266</v>
      </c>
      <c r="F7" s="258">
        <v>1</v>
      </c>
      <c r="G7" s="255" t="s">
        <v>5267</v>
      </c>
      <c r="H7" s="255"/>
      <c r="I7" s="255" t="s">
        <v>777</v>
      </c>
    </row>
    <row r="8" spans="1:10" x14ac:dyDescent="0.25">
      <c r="A8" t="s">
        <v>3843</v>
      </c>
      <c r="B8" s="256">
        <v>43835</v>
      </c>
      <c r="C8" s="257" t="s">
        <v>5265</v>
      </c>
      <c r="D8" s="255"/>
      <c r="E8" s="255" t="s">
        <v>5266</v>
      </c>
      <c r="F8" s="258">
        <v>1</v>
      </c>
      <c r="G8" s="255" t="s">
        <v>5267</v>
      </c>
      <c r="H8" s="255"/>
      <c r="I8" s="255" t="s">
        <v>5271</v>
      </c>
    </row>
    <row r="9" spans="1:10" x14ac:dyDescent="0.25">
      <c r="A9" t="s">
        <v>3843</v>
      </c>
      <c r="B9" s="256">
        <v>43835</v>
      </c>
      <c r="C9" s="257" t="s">
        <v>5265</v>
      </c>
      <c r="D9" s="255"/>
      <c r="E9" s="255" t="s">
        <v>5266</v>
      </c>
      <c r="F9" s="258">
        <v>1</v>
      </c>
      <c r="G9" s="255" t="s">
        <v>5267</v>
      </c>
      <c r="H9" s="255"/>
      <c r="I9" s="255" t="s">
        <v>3956</v>
      </c>
    </row>
    <row r="10" spans="1:10" x14ac:dyDescent="0.25">
      <c r="A10" t="s">
        <v>3843</v>
      </c>
      <c r="B10" s="256">
        <v>43836</v>
      </c>
      <c r="C10" s="257" t="s">
        <v>5265</v>
      </c>
      <c r="D10" s="255"/>
      <c r="E10" s="255" t="s">
        <v>5266</v>
      </c>
      <c r="F10" s="258">
        <v>1</v>
      </c>
      <c r="G10" s="255" t="s">
        <v>5267</v>
      </c>
      <c r="H10" s="255"/>
      <c r="I10" s="255" t="s">
        <v>5272</v>
      </c>
    </row>
    <row r="11" spans="1:10" x14ac:dyDescent="0.25">
      <c r="A11" t="s">
        <v>3843</v>
      </c>
      <c r="B11" s="256">
        <v>43837</v>
      </c>
      <c r="C11" s="257" t="s">
        <v>5265</v>
      </c>
      <c r="D11" s="255"/>
      <c r="E11" s="255" t="s">
        <v>5266</v>
      </c>
      <c r="F11" s="258">
        <v>1</v>
      </c>
      <c r="G11" s="255" t="s">
        <v>5267</v>
      </c>
      <c r="H11" s="255"/>
      <c r="I11" s="255" t="s">
        <v>3984</v>
      </c>
    </row>
    <row r="12" spans="1:10" x14ac:dyDescent="0.25">
      <c r="A12" t="s">
        <v>3843</v>
      </c>
      <c r="B12" s="256">
        <v>43837</v>
      </c>
      <c r="C12" s="257" t="s">
        <v>5265</v>
      </c>
      <c r="D12" s="255"/>
      <c r="E12" s="255" t="s">
        <v>5266</v>
      </c>
      <c r="F12" s="258">
        <v>1</v>
      </c>
      <c r="G12" s="255" t="s">
        <v>5267</v>
      </c>
      <c r="H12" s="255"/>
      <c r="I12" s="255" t="s">
        <v>5271</v>
      </c>
    </row>
    <row r="13" spans="1:10" x14ac:dyDescent="0.25">
      <c r="A13" t="s">
        <v>3843</v>
      </c>
      <c r="B13" s="256">
        <v>43837</v>
      </c>
      <c r="C13" s="257" t="s">
        <v>5265</v>
      </c>
      <c r="D13" s="255"/>
      <c r="E13" s="255" t="s">
        <v>5266</v>
      </c>
      <c r="F13" s="258">
        <v>1</v>
      </c>
      <c r="G13" s="255" t="s">
        <v>5267</v>
      </c>
      <c r="H13" s="255"/>
      <c r="I13" s="255" t="s">
        <v>1547</v>
      </c>
    </row>
    <row r="14" spans="1:10" x14ac:dyDescent="0.25">
      <c r="A14" t="s">
        <v>3843</v>
      </c>
      <c r="B14" s="256">
        <v>43837</v>
      </c>
      <c r="C14" s="257" t="s">
        <v>5273</v>
      </c>
      <c r="D14" s="255"/>
      <c r="E14" s="255" t="s">
        <v>5274</v>
      </c>
      <c r="F14" s="258">
        <v>1</v>
      </c>
      <c r="G14" s="255" t="s">
        <v>5267</v>
      </c>
      <c r="H14" s="255"/>
      <c r="I14" s="255" t="s">
        <v>3956</v>
      </c>
    </row>
    <row r="15" spans="1:10" x14ac:dyDescent="0.25">
      <c r="A15" t="s">
        <v>3843</v>
      </c>
      <c r="B15" s="256">
        <v>43837</v>
      </c>
      <c r="C15" s="257" t="s">
        <v>5265</v>
      </c>
      <c r="D15" s="255"/>
      <c r="E15" s="255" t="s">
        <v>5266</v>
      </c>
      <c r="F15" s="258">
        <v>1</v>
      </c>
      <c r="G15" s="255" t="s">
        <v>5267</v>
      </c>
      <c r="H15" s="255"/>
      <c r="I15" s="255" t="s">
        <v>3956</v>
      </c>
    </row>
    <row r="16" spans="1:10" x14ac:dyDescent="0.25">
      <c r="A16" t="s">
        <v>3843</v>
      </c>
      <c r="B16" s="256">
        <v>43838</v>
      </c>
      <c r="C16" s="257" t="s">
        <v>5265</v>
      </c>
      <c r="D16" s="255"/>
      <c r="E16" s="255" t="s">
        <v>5266</v>
      </c>
      <c r="F16" s="258">
        <v>1</v>
      </c>
      <c r="G16" s="255" t="s">
        <v>5267</v>
      </c>
      <c r="H16" s="255"/>
      <c r="I16" s="255" t="s">
        <v>5275</v>
      </c>
    </row>
    <row r="17" spans="1:9" x14ac:dyDescent="0.25">
      <c r="A17" t="s">
        <v>3843</v>
      </c>
      <c r="B17" s="256">
        <v>43839</v>
      </c>
      <c r="C17" s="257" t="s">
        <v>5265</v>
      </c>
      <c r="D17" s="255"/>
      <c r="E17" s="255" t="s">
        <v>5266</v>
      </c>
      <c r="F17" s="258">
        <v>1</v>
      </c>
      <c r="G17" s="255" t="s">
        <v>5267</v>
      </c>
      <c r="H17" s="255"/>
      <c r="I17" s="255" t="s">
        <v>5271</v>
      </c>
    </row>
    <row r="18" spans="1:9" x14ac:dyDescent="0.25">
      <c r="A18" s="255" t="s">
        <v>3844</v>
      </c>
      <c r="B18" s="259">
        <v>43841</v>
      </c>
      <c r="C18" s="260" t="s">
        <v>5265</v>
      </c>
      <c r="D18" s="253"/>
      <c r="E18" s="253" t="s">
        <v>5266</v>
      </c>
      <c r="F18" s="261">
        <v>1</v>
      </c>
      <c r="G18" s="253" t="s">
        <v>5267</v>
      </c>
      <c r="H18" s="253"/>
      <c r="I18" s="253" t="s">
        <v>5271</v>
      </c>
    </row>
    <row r="19" spans="1:9" x14ac:dyDescent="0.25">
      <c r="A19" t="s">
        <v>3844</v>
      </c>
      <c r="B19" s="259">
        <v>43841</v>
      </c>
      <c r="C19" s="260" t="s">
        <v>5265</v>
      </c>
      <c r="D19" s="253"/>
      <c r="E19" s="253" t="s">
        <v>5266</v>
      </c>
      <c r="F19" s="261">
        <v>1</v>
      </c>
      <c r="G19" s="253" t="s">
        <v>5267</v>
      </c>
      <c r="H19" s="253"/>
      <c r="I19" s="253" t="s">
        <v>3984</v>
      </c>
    </row>
    <row r="20" spans="1:9" x14ac:dyDescent="0.25">
      <c r="A20" t="s">
        <v>3844</v>
      </c>
      <c r="B20" s="259">
        <v>43841</v>
      </c>
      <c r="C20" s="260" t="s">
        <v>5265</v>
      </c>
      <c r="D20" s="253"/>
      <c r="E20" s="253" t="s">
        <v>5266</v>
      </c>
      <c r="F20" s="261">
        <v>1</v>
      </c>
      <c r="G20" s="253" t="s">
        <v>5267</v>
      </c>
      <c r="H20" s="253"/>
      <c r="I20" s="253" t="s">
        <v>3956</v>
      </c>
    </row>
    <row r="21" spans="1:9" x14ac:dyDescent="0.25">
      <c r="A21" t="s">
        <v>3844</v>
      </c>
      <c r="B21" s="259">
        <v>43842</v>
      </c>
      <c r="C21" s="260" t="s">
        <v>5265</v>
      </c>
      <c r="D21" s="253"/>
      <c r="E21" s="253" t="s">
        <v>5266</v>
      </c>
      <c r="F21" s="261">
        <v>1</v>
      </c>
      <c r="G21" s="253" t="s">
        <v>5267</v>
      </c>
      <c r="H21" s="253"/>
      <c r="I21" s="253" t="s">
        <v>3984</v>
      </c>
    </row>
    <row r="22" spans="1:9" x14ac:dyDescent="0.25">
      <c r="A22" t="s">
        <v>3844</v>
      </c>
      <c r="B22" s="259">
        <v>43842</v>
      </c>
      <c r="C22" s="260" t="s">
        <v>5265</v>
      </c>
      <c r="D22" s="253"/>
      <c r="E22" s="253" t="s">
        <v>5266</v>
      </c>
      <c r="F22" s="261">
        <v>1</v>
      </c>
      <c r="G22" s="253" t="s">
        <v>5267</v>
      </c>
      <c r="H22" s="253"/>
      <c r="I22" s="253" t="s">
        <v>5276</v>
      </c>
    </row>
    <row r="23" spans="1:9" x14ac:dyDescent="0.25">
      <c r="A23" t="s">
        <v>3844</v>
      </c>
      <c r="B23" s="259">
        <v>43842</v>
      </c>
      <c r="C23" s="260" t="s">
        <v>5265</v>
      </c>
      <c r="D23" s="253"/>
      <c r="E23" s="253" t="s">
        <v>5266</v>
      </c>
      <c r="F23" s="261">
        <v>1</v>
      </c>
      <c r="G23" s="253" t="s">
        <v>5267</v>
      </c>
      <c r="H23" s="253"/>
      <c r="I23" s="253" t="s">
        <v>5272</v>
      </c>
    </row>
    <row r="24" spans="1:9" x14ac:dyDescent="0.25">
      <c r="A24" t="s">
        <v>3844</v>
      </c>
      <c r="B24" s="259">
        <v>43842</v>
      </c>
      <c r="C24" s="260" t="s">
        <v>5265</v>
      </c>
      <c r="D24" s="253"/>
      <c r="E24" s="253" t="s">
        <v>5266</v>
      </c>
      <c r="F24" s="261">
        <v>1</v>
      </c>
      <c r="G24" s="253" t="s">
        <v>5267</v>
      </c>
      <c r="H24" s="253"/>
      <c r="I24" s="253" t="s">
        <v>828</v>
      </c>
    </row>
    <row r="25" spans="1:9" x14ac:dyDescent="0.25">
      <c r="A25" t="s">
        <v>3844</v>
      </c>
      <c r="B25" s="259">
        <v>43842</v>
      </c>
      <c r="C25" s="260" t="s">
        <v>5265</v>
      </c>
      <c r="D25" s="253"/>
      <c r="E25" s="253" t="s">
        <v>5266</v>
      </c>
      <c r="F25" s="261">
        <v>1</v>
      </c>
      <c r="G25" s="253" t="s">
        <v>5267</v>
      </c>
      <c r="H25" s="253"/>
      <c r="I25" s="253" t="s">
        <v>1547</v>
      </c>
    </row>
    <row r="26" spans="1:9" x14ac:dyDescent="0.25">
      <c r="A26" t="s">
        <v>3844</v>
      </c>
      <c r="B26" s="259">
        <v>43842</v>
      </c>
      <c r="C26" s="260" t="s">
        <v>5265</v>
      </c>
      <c r="D26" s="253"/>
      <c r="E26" s="253" t="s">
        <v>5266</v>
      </c>
      <c r="F26" s="261">
        <v>1</v>
      </c>
      <c r="G26" s="253" t="s">
        <v>5267</v>
      </c>
      <c r="H26" s="253"/>
      <c r="I26" s="253" t="s">
        <v>3975</v>
      </c>
    </row>
    <row r="27" spans="1:9" x14ac:dyDescent="0.25">
      <c r="A27" t="s">
        <v>3844</v>
      </c>
      <c r="B27" s="259">
        <v>43842</v>
      </c>
      <c r="C27" s="260" t="s">
        <v>5268</v>
      </c>
      <c r="D27" s="253" t="s">
        <v>5269</v>
      </c>
      <c r="E27" s="253" t="s">
        <v>5270</v>
      </c>
      <c r="F27" s="261">
        <v>2</v>
      </c>
      <c r="G27" s="253" t="s">
        <v>5267</v>
      </c>
      <c r="H27" s="253"/>
      <c r="I27" s="253" t="s">
        <v>5277</v>
      </c>
    </row>
    <row r="28" spans="1:9" x14ac:dyDescent="0.25">
      <c r="A28" t="s">
        <v>3844</v>
      </c>
      <c r="B28" s="259">
        <v>43843</v>
      </c>
      <c r="C28" s="260" t="s">
        <v>5265</v>
      </c>
      <c r="D28" s="253"/>
      <c r="E28" s="253" t="s">
        <v>5266</v>
      </c>
      <c r="F28" s="261">
        <v>1</v>
      </c>
      <c r="G28" s="253" t="s">
        <v>5267</v>
      </c>
      <c r="H28" s="253"/>
      <c r="I28" s="253" t="s">
        <v>777</v>
      </c>
    </row>
    <row r="29" spans="1:9" x14ac:dyDescent="0.25">
      <c r="A29" t="s">
        <v>3844</v>
      </c>
      <c r="B29" s="259">
        <v>43843</v>
      </c>
      <c r="C29" s="260" t="s">
        <v>5265</v>
      </c>
      <c r="D29" s="253"/>
      <c r="E29" s="253" t="s">
        <v>5266</v>
      </c>
      <c r="F29" s="261">
        <v>1</v>
      </c>
      <c r="G29" s="253" t="s">
        <v>5267</v>
      </c>
      <c r="H29" s="253"/>
      <c r="I29" s="253" t="s">
        <v>3984</v>
      </c>
    </row>
    <row r="30" spans="1:9" x14ac:dyDescent="0.25">
      <c r="A30" t="s">
        <v>3844</v>
      </c>
      <c r="B30" s="259">
        <v>43843</v>
      </c>
      <c r="C30" s="260" t="s">
        <v>5265</v>
      </c>
      <c r="D30" s="253"/>
      <c r="E30" s="253" t="s">
        <v>5266</v>
      </c>
      <c r="F30" s="261">
        <v>10</v>
      </c>
      <c r="G30" s="253" t="s">
        <v>5267</v>
      </c>
      <c r="H30" s="253"/>
      <c r="I30" s="253" t="s">
        <v>1547</v>
      </c>
    </row>
    <row r="31" spans="1:9" x14ac:dyDescent="0.25">
      <c r="A31" t="s">
        <v>3844</v>
      </c>
      <c r="B31" s="259">
        <v>43844</v>
      </c>
      <c r="C31" s="260" t="s">
        <v>5265</v>
      </c>
      <c r="D31" s="253"/>
      <c r="E31" s="253" t="s">
        <v>5266</v>
      </c>
      <c r="F31" s="261">
        <v>1</v>
      </c>
      <c r="G31" s="253" t="s">
        <v>5267</v>
      </c>
      <c r="H31" s="253"/>
      <c r="I31" s="253" t="s">
        <v>3984</v>
      </c>
    </row>
    <row r="32" spans="1:9" x14ac:dyDescent="0.25">
      <c r="A32" t="s">
        <v>3844</v>
      </c>
      <c r="B32" s="259">
        <v>43844</v>
      </c>
      <c r="C32" s="260" t="s">
        <v>5265</v>
      </c>
      <c r="D32" s="253"/>
      <c r="E32" s="253" t="s">
        <v>5266</v>
      </c>
      <c r="F32" s="261">
        <v>1</v>
      </c>
      <c r="G32" s="253" t="s">
        <v>5267</v>
      </c>
      <c r="H32" s="253"/>
      <c r="I32" s="253" t="s">
        <v>777</v>
      </c>
    </row>
    <row r="33" spans="1:9" x14ac:dyDescent="0.25">
      <c r="A33" t="s">
        <v>3844</v>
      </c>
      <c r="B33" s="259">
        <v>43844</v>
      </c>
      <c r="C33" s="260" t="s">
        <v>5265</v>
      </c>
      <c r="D33" s="253"/>
      <c r="E33" s="253" t="s">
        <v>5266</v>
      </c>
      <c r="F33" s="261">
        <v>1</v>
      </c>
      <c r="G33" s="253" t="s">
        <v>5267</v>
      </c>
      <c r="H33" s="253"/>
      <c r="I33" s="253" t="s">
        <v>828</v>
      </c>
    </row>
    <row r="34" spans="1:9" x14ac:dyDescent="0.25">
      <c r="A34" t="s">
        <v>3844</v>
      </c>
      <c r="B34" s="259">
        <v>43844</v>
      </c>
      <c r="C34" s="260" t="s">
        <v>5278</v>
      </c>
      <c r="D34" s="253"/>
      <c r="E34" s="253" t="s">
        <v>5279</v>
      </c>
      <c r="F34" s="261">
        <v>1</v>
      </c>
      <c r="G34" s="253" t="s">
        <v>5267</v>
      </c>
      <c r="H34" s="253" t="s">
        <v>5280</v>
      </c>
      <c r="I34" s="253" t="s">
        <v>777</v>
      </c>
    </row>
    <row r="35" spans="1:9" x14ac:dyDescent="0.25">
      <c r="A35" t="s">
        <v>3844</v>
      </c>
      <c r="B35" s="259">
        <v>43844</v>
      </c>
      <c r="C35" s="260" t="s">
        <v>5265</v>
      </c>
      <c r="D35" s="253"/>
      <c r="E35" s="253" t="s">
        <v>5266</v>
      </c>
      <c r="F35" s="261">
        <v>1</v>
      </c>
      <c r="G35" s="253" t="s">
        <v>5267</v>
      </c>
      <c r="H35" s="253"/>
      <c r="I35" s="253" t="s">
        <v>5272</v>
      </c>
    </row>
    <row r="36" spans="1:9" x14ac:dyDescent="0.25">
      <c r="A36" t="s">
        <v>3844</v>
      </c>
      <c r="B36" s="259">
        <v>43844</v>
      </c>
      <c r="C36" s="260" t="s">
        <v>5265</v>
      </c>
      <c r="D36" s="253"/>
      <c r="E36" s="253" t="s">
        <v>5266</v>
      </c>
      <c r="F36" s="261">
        <v>12</v>
      </c>
      <c r="G36" s="253" t="s">
        <v>5267</v>
      </c>
      <c r="H36" s="253"/>
      <c r="I36" s="253" t="s">
        <v>3975</v>
      </c>
    </row>
    <row r="37" spans="1:9" x14ac:dyDescent="0.25">
      <c r="A37" t="s">
        <v>3844</v>
      </c>
      <c r="B37" s="259">
        <v>43844</v>
      </c>
      <c r="C37" s="260" t="s">
        <v>5268</v>
      </c>
      <c r="D37" s="253" t="s">
        <v>5269</v>
      </c>
      <c r="E37" s="253" t="s">
        <v>5270</v>
      </c>
      <c r="F37" s="261">
        <v>5</v>
      </c>
      <c r="G37" s="253" t="s">
        <v>5267</v>
      </c>
      <c r="H37" s="253"/>
      <c r="I37" s="253" t="s">
        <v>5275</v>
      </c>
    </row>
    <row r="38" spans="1:9" x14ac:dyDescent="0.25">
      <c r="A38" t="s">
        <v>3844</v>
      </c>
      <c r="B38" s="259">
        <v>43844</v>
      </c>
      <c r="C38" s="260" t="s">
        <v>5265</v>
      </c>
      <c r="D38" s="253"/>
      <c r="E38" s="253" t="s">
        <v>5266</v>
      </c>
      <c r="F38" s="261">
        <v>1</v>
      </c>
      <c r="G38" s="253" t="s">
        <v>5267</v>
      </c>
      <c r="H38" s="253"/>
      <c r="I38" s="253" t="s">
        <v>5275</v>
      </c>
    </row>
    <row r="39" spans="1:9" x14ac:dyDescent="0.25">
      <c r="A39" s="255" t="s">
        <v>3845</v>
      </c>
      <c r="B39" s="262">
        <v>43845</v>
      </c>
      <c r="C39" s="263" t="s">
        <v>5265</v>
      </c>
      <c r="D39" s="264"/>
      <c r="E39" s="264" t="s">
        <v>5266</v>
      </c>
      <c r="F39" s="265">
        <v>1</v>
      </c>
      <c r="G39" s="264" t="s">
        <v>5267</v>
      </c>
      <c r="H39" s="264"/>
      <c r="I39" s="264" t="s">
        <v>5271</v>
      </c>
    </row>
    <row r="40" spans="1:9" x14ac:dyDescent="0.25">
      <c r="A40" t="s">
        <v>3845</v>
      </c>
      <c r="B40" s="262">
        <v>43845</v>
      </c>
      <c r="C40" s="263" t="s">
        <v>5265</v>
      </c>
      <c r="D40" s="264"/>
      <c r="E40" s="264" t="s">
        <v>5266</v>
      </c>
      <c r="F40" s="265">
        <v>1</v>
      </c>
      <c r="G40" s="264" t="s">
        <v>5267</v>
      </c>
      <c r="H40" s="264"/>
      <c r="I40" s="264" t="s">
        <v>777</v>
      </c>
    </row>
    <row r="41" spans="1:9" x14ac:dyDescent="0.25">
      <c r="A41" t="s">
        <v>3845</v>
      </c>
      <c r="B41" s="262">
        <v>43845</v>
      </c>
      <c r="C41" s="263" t="s">
        <v>5265</v>
      </c>
      <c r="D41" s="264"/>
      <c r="E41" s="264" t="s">
        <v>5266</v>
      </c>
      <c r="F41" s="265">
        <v>1</v>
      </c>
      <c r="G41" s="264" t="s">
        <v>5267</v>
      </c>
      <c r="H41" s="264"/>
      <c r="I41" s="264" t="s">
        <v>1547</v>
      </c>
    </row>
    <row r="42" spans="1:9" x14ac:dyDescent="0.25">
      <c r="A42" t="s">
        <v>3845</v>
      </c>
      <c r="B42" s="262">
        <v>43846</v>
      </c>
      <c r="C42" s="263" t="s">
        <v>5265</v>
      </c>
      <c r="D42" s="264"/>
      <c r="E42" s="264" t="s">
        <v>5266</v>
      </c>
      <c r="F42" s="265">
        <v>1</v>
      </c>
      <c r="G42" s="264" t="s">
        <v>5267</v>
      </c>
      <c r="H42" s="264"/>
      <c r="I42" s="264" t="s">
        <v>828</v>
      </c>
    </row>
    <row r="43" spans="1:9" x14ac:dyDescent="0.25">
      <c r="A43" t="s">
        <v>3845</v>
      </c>
      <c r="B43" s="262">
        <v>43846</v>
      </c>
      <c r="C43" s="263" t="s">
        <v>5265</v>
      </c>
      <c r="D43" s="264"/>
      <c r="E43" s="264" t="s">
        <v>5266</v>
      </c>
      <c r="F43" s="265">
        <v>1</v>
      </c>
      <c r="G43" s="264" t="s">
        <v>5267</v>
      </c>
      <c r="H43" s="264"/>
      <c r="I43" s="264" t="s">
        <v>777</v>
      </c>
    </row>
    <row r="44" spans="1:9" x14ac:dyDescent="0.25">
      <c r="A44" t="s">
        <v>3845</v>
      </c>
      <c r="B44" s="262">
        <v>43846</v>
      </c>
      <c r="C44" s="263" t="s">
        <v>5265</v>
      </c>
      <c r="D44" s="264"/>
      <c r="E44" s="264" t="s">
        <v>5266</v>
      </c>
      <c r="F44" s="265">
        <v>1</v>
      </c>
      <c r="G44" s="264" t="s">
        <v>5267</v>
      </c>
      <c r="H44" s="264"/>
      <c r="I44" s="264" t="s">
        <v>5271</v>
      </c>
    </row>
    <row r="45" spans="1:9" x14ac:dyDescent="0.25">
      <c r="A45" t="s">
        <v>3845</v>
      </c>
      <c r="B45" s="262">
        <v>43846</v>
      </c>
      <c r="C45" s="263" t="s">
        <v>5265</v>
      </c>
      <c r="D45" s="264"/>
      <c r="E45" s="264" t="s">
        <v>5266</v>
      </c>
      <c r="F45" s="265">
        <v>1</v>
      </c>
      <c r="G45" s="264" t="s">
        <v>5267</v>
      </c>
      <c r="H45" s="264"/>
      <c r="I45" s="264" t="s">
        <v>609</v>
      </c>
    </row>
    <row r="46" spans="1:9" x14ac:dyDescent="0.25">
      <c r="A46" t="s">
        <v>3845</v>
      </c>
      <c r="B46" s="262">
        <v>43846</v>
      </c>
      <c r="C46" s="263" t="s">
        <v>5268</v>
      </c>
      <c r="D46" s="264" t="s">
        <v>5269</v>
      </c>
      <c r="E46" s="264" t="s">
        <v>5270</v>
      </c>
      <c r="F46" s="265">
        <v>2</v>
      </c>
      <c r="G46" s="264" t="s">
        <v>5267</v>
      </c>
      <c r="H46" s="264"/>
      <c r="I46" s="264" t="s">
        <v>3984</v>
      </c>
    </row>
    <row r="47" spans="1:9" x14ac:dyDescent="0.25">
      <c r="A47" t="s">
        <v>3845</v>
      </c>
      <c r="B47" s="262">
        <v>43846</v>
      </c>
      <c r="C47" s="263" t="s">
        <v>5265</v>
      </c>
      <c r="D47" s="264"/>
      <c r="E47" s="264" t="s">
        <v>5266</v>
      </c>
      <c r="F47" s="265">
        <v>1</v>
      </c>
      <c r="G47" s="264" t="s">
        <v>5267</v>
      </c>
      <c r="H47" s="264"/>
      <c r="I47" s="264" t="s">
        <v>5275</v>
      </c>
    </row>
    <row r="48" spans="1:9" x14ac:dyDescent="0.25">
      <c r="A48" t="s">
        <v>3845</v>
      </c>
      <c r="B48" s="262">
        <v>43847</v>
      </c>
      <c r="C48" s="263" t="s">
        <v>5265</v>
      </c>
      <c r="D48" s="264"/>
      <c r="E48" s="264" t="s">
        <v>5266</v>
      </c>
      <c r="F48" s="265">
        <v>1</v>
      </c>
      <c r="G48" s="264" t="s">
        <v>5267</v>
      </c>
      <c r="H48" s="264"/>
      <c r="I48" s="264" t="s">
        <v>3984</v>
      </c>
    </row>
    <row r="49" spans="1:9" x14ac:dyDescent="0.25">
      <c r="A49" t="s">
        <v>3845</v>
      </c>
      <c r="B49" s="262">
        <v>43847</v>
      </c>
      <c r="C49" s="263" t="s">
        <v>5265</v>
      </c>
      <c r="D49" s="264"/>
      <c r="E49" s="264" t="s">
        <v>5266</v>
      </c>
      <c r="F49" s="265">
        <v>1</v>
      </c>
      <c r="G49" s="264" t="s">
        <v>5267</v>
      </c>
      <c r="H49" s="264"/>
      <c r="I49" s="264" t="s">
        <v>5271</v>
      </c>
    </row>
    <row r="50" spans="1:9" x14ac:dyDescent="0.25">
      <c r="A50" t="s">
        <v>3845</v>
      </c>
      <c r="B50" s="262">
        <v>43847</v>
      </c>
      <c r="C50" s="263" t="s">
        <v>5265</v>
      </c>
      <c r="D50" s="264"/>
      <c r="E50" s="264" t="s">
        <v>5266</v>
      </c>
      <c r="F50" s="265">
        <v>1</v>
      </c>
      <c r="G50" s="264" t="s">
        <v>5267</v>
      </c>
      <c r="H50" s="264"/>
      <c r="I50" s="264" t="s">
        <v>5275</v>
      </c>
    </row>
    <row r="51" spans="1:9" x14ac:dyDescent="0.25">
      <c r="A51" t="s">
        <v>3845</v>
      </c>
      <c r="B51" s="262">
        <v>43848</v>
      </c>
      <c r="C51" s="263" t="s">
        <v>5265</v>
      </c>
      <c r="D51" s="264"/>
      <c r="E51" s="264" t="s">
        <v>5266</v>
      </c>
      <c r="F51" s="265">
        <v>1</v>
      </c>
      <c r="G51" s="264" t="s">
        <v>5267</v>
      </c>
      <c r="H51" s="264"/>
      <c r="I51" s="264" t="s">
        <v>5271</v>
      </c>
    </row>
    <row r="52" spans="1:9" x14ac:dyDescent="0.25">
      <c r="A52" t="s">
        <v>3845</v>
      </c>
      <c r="B52" s="262">
        <v>43848</v>
      </c>
      <c r="C52" s="263" t="s">
        <v>5265</v>
      </c>
      <c r="D52" s="264"/>
      <c r="E52" s="264" t="s">
        <v>5266</v>
      </c>
      <c r="F52" s="265">
        <v>1</v>
      </c>
      <c r="G52" s="264" t="s">
        <v>5267</v>
      </c>
      <c r="H52" s="264"/>
      <c r="I52" s="264" t="s">
        <v>828</v>
      </c>
    </row>
    <row r="53" spans="1:9" x14ac:dyDescent="0.25">
      <c r="A53" t="s">
        <v>3845</v>
      </c>
      <c r="B53" s="262">
        <v>43848</v>
      </c>
      <c r="C53" s="263" t="s">
        <v>5265</v>
      </c>
      <c r="D53" s="264"/>
      <c r="E53" s="264" t="s">
        <v>5266</v>
      </c>
      <c r="F53" s="265">
        <v>1</v>
      </c>
      <c r="G53" s="264" t="s">
        <v>5267</v>
      </c>
      <c r="H53" s="264"/>
      <c r="I53" s="264" t="s">
        <v>5276</v>
      </c>
    </row>
    <row r="54" spans="1:9" x14ac:dyDescent="0.25">
      <c r="A54" t="s">
        <v>3845</v>
      </c>
      <c r="B54" s="262">
        <v>43849</v>
      </c>
      <c r="C54" s="263" t="s">
        <v>5265</v>
      </c>
      <c r="D54" s="264"/>
      <c r="E54" s="264" t="s">
        <v>5266</v>
      </c>
      <c r="F54" s="265">
        <v>1</v>
      </c>
      <c r="G54" s="264" t="s">
        <v>5267</v>
      </c>
      <c r="H54" s="264"/>
      <c r="I54" s="264" t="s">
        <v>1547</v>
      </c>
    </row>
    <row r="55" spans="1:9" x14ac:dyDescent="0.25">
      <c r="A55" t="s">
        <v>3845</v>
      </c>
      <c r="B55" s="262">
        <v>43849</v>
      </c>
      <c r="C55" s="263" t="s">
        <v>5265</v>
      </c>
      <c r="D55" s="264"/>
      <c r="E55" s="264" t="s">
        <v>5266</v>
      </c>
      <c r="F55" s="265">
        <v>1</v>
      </c>
      <c r="G55" s="264" t="s">
        <v>5267</v>
      </c>
      <c r="H55" s="264"/>
      <c r="I55" s="264" t="s">
        <v>5271</v>
      </c>
    </row>
    <row r="56" spans="1:9" x14ac:dyDescent="0.25">
      <c r="A56" t="s">
        <v>3845</v>
      </c>
      <c r="B56" s="262">
        <v>43849</v>
      </c>
      <c r="C56" s="263" t="s">
        <v>5265</v>
      </c>
      <c r="D56" s="264"/>
      <c r="E56" s="264" t="s">
        <v>5266</v>
      </c>
      <c r="F56" s="265">
        <v>1</v>
      </c>
      <c r="G56" s="264" t="s">
        <v>5267</v>
      </c>
      <c r="H56" s="264"/>
      <c r="I56" s="264" t="s">
        <v>5276</v>
      </c>
    </row>
    <row r="57" spans="1:9" x14ac:dyDescent="0.25">
      <c r="A57" t="s">
        <v>3845</v>
      </c>
      <c r="B57" s="262">
        <v>43849</v>
      </c>
      <c r="C57" s="263" t="s">
        <v>5265</v>
      </c>
      <c r="D57" s="264"/>
      <c r="E57" s="264" t="s">
        <v>5266</v>
      </c>
      <c r="F57" s="265">
        <v>1</v>
      </c>
      <c r="G57" s="264" t="s">
        <v>5267</v>
      </c>
      <c r="H57" s="264"/>
      <c r="I57" s="264" t="s">
        <v>3984</v>
      </c>
    </row>
    <row r="58" spans="1:9" x14ac:dyDescent="0.25">
      <c r="A58" t="s">
        <v>3845</v>
      </c>
      <c r="B58" s="262">
        <v>43849</v>
      </c>
      <c r="C58" s="263" t="s">
        <v>5265</v>
      </c>
      <c r="D58" s="264"/>
      <c r="E58" s="264" t="s">
        <v>5266</v>
      </c>
      <c r="F58" s="265">
        <v>12</v>
      </c>
      <c r="G58" s="264" t="s">
        <v>5267</v>
      </c>
      <c r="H58" s="264"/>
      <c r="I58" s="264" t="s">
        <v>5272</v>
      </c>
    </row>
    <row r="59" spans="1:9" x14ac:dyDescent="0.25">
      <c r="A59" t="s">
        <v>3845</v>
      </c>
      <c r="B59" s="262">
        <v>43849</v>
      </c>
      <c r="C59" s="263" t="s">
        <v>5268</v>
      </c>
      <c r="D59" s="264" t="s">
        <v>5269</v>
      </c>
      <c r="E59" s="264" t="s">
        <v>5270</v>
      </c>
      <c r="F59" s="265">
        <v>1</v>
      </c>
      <c r="G59" s="264" t="s">
        <v>5267</v>
      </c>
      <c r="H59" s="264"/>
      <c r="I59" s="264" t="s">
        <v>5275</v>
      </c>
    </row>
    <row r="60" spans="1:9" x14ac:dyDescent="0.25">
      <c r="A60" t="s">
        <v>3845</v>
      </c>
      <c r="B60" s="262">
        <v>43849</v>
      </c>
      <c r="C60" s="263" t="s">
        <v>5281</v>
      </c>
      <c r="D60" s="264" t="s">
        <v>5282</v>
      </c>
      <c r="E60" s="255" t="s">
        <v>5283</v>
      </c>
      <c r="F60" s="265" t="s">
        <v>5284</v>
      </c>
      <c r="G60" s="264" t="s">
        <v>5267</v>
      </c>
      <c r="H60" s="264"/>
      <c r="I60" s="264" t="s">
        <v>3951</v>
      </c>
    </row>
    <row r="61" spans="1:9" x14ac:dyDescent="0.25">
      <c r="A61" t="s">
        <v>3845</v>
      </c>
      <c r="B61" s="262">
        <v>43850</v>
      </c>
      <c r="C61" s="263" t="s">
        <v>5265</v>
      </c>
      <c r="D61" s="264"/>
      <c r="E61" s="264" t="s">
        <v>5266</v>
      </c>
      <c r="F61" s="265">
        <v>1</v>
      </c>
      <c r="G61" s="264" t="s">
        <v>5267</v>
      </c>
      <c r="H61" s="264"/>
      <c r="I61" s="264" t="s">
        <v>5276</v>
      </c>
    </row>
    <row r="62" spans="1:9" x14ac:dyDescent="0.25">
      <c r="A62" t="s">
        <v>3845</v>
      </c>
      <c r="B62" s="262">
        <v>43850</v>
      </c>
      <c r="C62" s="263" t="s">
        <v>5265</v>
      </c>
      <c r="D62" s="264"/>
      <c r="E62" s="264" t="s">
        <v>5266</v>
      </c>
      <c r="F62" s="265">
        <v>1</v>
      </c>
      <c r="G62" s="264" t="s">
        <v>5267</v>
      </c>
      <c r="H62" s="264"/>
      <c r="I62" s="264" t="s">
        <v>5275</v>
      </c>
    </row>
    <row r="63" spans="1:9" x14ac:dyDescent="0.25">
      <c r="A63" t="s">
        <v>3845</v>
      </c>
      <c r="B63" s="262">
        <v>43850</v>
      </c>
      <c r="C63" s="263" t="s">
        <v>5268</v>
      </c>
      <c r="D63" s="264" t="s">
        <v>5269</v>
      </c>
      <c r="E63" s="264" t="s">
        <v>5270</v>
      </c>
      <c r="F63" s="265">
        <v>1</v>
      </c>
      <c r="G63" s="264" t="s">
        <v>5267</v>
      </c>
      <c r="H63" s="264"/>
      <c r="I63" s="264" t="s">
        <v>5275</v>
      </c>
    </row>
    <row r="64" spans="1:9" x14ac:dyDescent="0.25">
      <c r="A64" t="s">
        <v>3845</v>
      </c>
      <c r="B64" s="262">
        <v>43851</v>
      </c>
      <c r="C64" s="263" t="s">
        <v>5265</v>
      </c>
      <c r="D64" s="264"/>
      <c r="E64" s="264" t="s">
        <v>5266</v>
      </c>
      <c r="F64" s="265">
        <v>1</v>
      </c>
      <c r="G64" s="264" t="s">
        <v>5267</v>
      </c>
      <c r="H64" s="264"/>
      <c r="I64" s="264" t="s">
        <v>5276</v>
      </c>
    </row>
    <row r="65" spans="1:9" x14ac:dyDescent="0.25">
      <c r="A65" t="s">
        <v>3845</v>
      </c>
      <c r="B65" s="262">
        <v>43851</v>
      </c>
      <c r="C65" s="263" t="s">
        <v>5265</v>
      </c>
      <c r="D65" s="264"/>
      <c r="E65" s="264" t="s">
        <v>5266</v>
      </c>
      <c r="F65" s="265">
        <v>1</v>
      </c>
      <c r="G65" s="264" t="s">
        <v>5267</v>
      </c>
      <c r="H65" s="264"/>
      <c r="I65" s="264" t="s">
        <v>5271</v>
      </c>
    </row>
    <row r="66" spans="1:9" x14ac:dyDescent="0.25">
      <c r="A66" t="s">
        <v>3845</v>
      </c>
      <c r="B66" s="262">
        <v>43851</v>
      </c>
      <c r="C66" s="263" t="s">
        <v>5265</v>
      </c>
      <c r="D66" s="264"/>
      <c r="E66" s="264" t="s">
        <v>5266</v>
      </c>
      <c r="F66" s="265">
        <v>1</v>
      </c>
      <c r="G66" s="264" t="s">
        <v>5267</v>
      </c>
      <c r="H66" s="264"/>
      <c r="I66" s="264" t="s">
        <v>828</v>
      </c>
    </row>
    <row r="67" spans="1:9" x14ac:dyDescent="0.25">
      <c r="A67" t="s">
        <v>3845</v>
      </c>
      <c r="B67" s="262">
        <v>43851</v>
      </c>
      <c r="C67" s="263" t="s">
        <v>5265</v>
      </c>
      <c r="D67" s="264"/>
      <c r="E67" s="264" t="s">
        <v>5266</v>
      </c>
      <c r="F67" s="265">
        <v>1</v>
      </c>
      <c r="G67" s="264" t="s">
        <v>5267</v>
      </c>
      <c r="H67" s="264"/>
      <c r="I67" s="264" t="s">
        <v>3984</v>
      </c>
    </row>
    <row r="68" spans="1:9" x14ac:dyDescent="0.25">
      <c r="A68" t="s">
        <v>3845</v>
      </c>
      <c r="B68" s="262">
        <v>43851</v>
      </c>
      <c r="C68" s="263" t="s">
        <v>5268</v>
      </c>
      <c r="D68" s="264" t="s">
        <v>5269</v>
      </c>
      <c r="E68" s="264" t="s">
        <v>5270</v>
      </c>
      <c r="F68" s="265">
        <v>4</v>
      </c>
      <c r="G68" s="264" t="s">
        <v>5267</v>
      </c>
      <c r="H68" s="264"/>
      <c r="I68" s="264" t="s">
        <v>5275</v>
      </c>
    </row>
    <row r="69" spans="1:9" x14ac:dyDescent="0.25">
      <c r="A69" t="s">
        <v>3845</v>
      </c>
      <c r="B69" s="262">
        <v>43851</v>
      </c>
      <c r="C69" s="263" t="s">
        <v>5268</v>
      </c>
      <c r="D69" s="264" t="s">
        <v>5285</v>
      </c>
      <c r="E69" s="264" t="s">
        <v>5286</v>
      </c>
      <c r="F69" s="265">
        <v>1</v>
      </c>
      <c r="G69" s="264" t="s">
        <v>5267</v>
      </c>
      <c r="H69" s="264"/>
      <c r="I69" s="264" t="s">
        <v>5287</v>
      </c>
    </row>
    <row r="70" spans="1:9" x14ac:dyDescent="0.25">
      <c r="A70" s="255" t="s">
        <v>3846</v>
      </c>
      <c r="B70" s="213">
        <v>43852</v>
      </c>
      <c r="C70" s="214" t="s">
        <v>5265</v>
      </c>
      <c r="E70" t="s">
        <v>5266</v>
      </c>
      <c r="F70" s="1">
        <v>1</v>
      </c>
      <c r="G70" t="s">
        <v>5267</v>
      </c>
      <c r="I70" t="s">
        <v>5276</v>
      </c>
    </row>
    <row r="71" spans="1:9" x14ac:dyDescent="0.25">
      <c r="A71" t="s">
        <v>3846</v>
      </c>
      <c r="B71" s="213">
        <v>43852</v>
      </c>
      <c r="C71" s="214" t="s">
        <v>5265</v>
      </c>
      <c r="E71" t="s">
        <v>5266</v>
      </c>
      <c r="F71" s="1">
        <v>12</v>
      </c>
      <c r="G71" t="s">
        <v>5267</v>
      </c>
      <c r="I71" t="s">
        <v>1547</v>
      </c>
    </row>
    <row r="72" spans="1:9" x14ac:dyDescent="0.25">
      <c r="A72" t="s">
        <v>3846</v>
      </c>
      <c r="B72" s="213">
        <v>43853</v>
      </c>
      <c r="C72" s="214" t="s">
        <v>5265</v>
      </c>
      <c r="E72" t="s">
        <v>5266</v>
      </c>
      <c r="F72" s="1">
        <v>1</v>
      </c>
      <c r="G72" t="s">
        <v>5267</v>
      </c>
      <c r="I72" t="s">
        <v>5276</v>
      </c>
    </row>
    <row r="73" spans="1:9" x14ac:dyDescent="0.25">
      <c r="A73" t="s">
        <v>3846</v>
      </c>
      <c r="B73" s="213">
        <v>43853</v>
      </c>
      <c r="C73" s="214" t="s">
        <v>5265</v>
      </c>
      <c r="E73" t="s">
        <v>5266</v>
      </c>
      <c r="F73" s="1">
        <v>1</v>
      </c>
      <c r="G73" t="s">
        <v>5267</v>
      </c>
      <c r="I73" t="s">
        <v>3984</v>
      </c>
    </row>
    <row r="74" spans="1:9" x14ac:dyDescent="0.25">
      <c r="A74" t="s">
        <v>3846</v>
      </c>
      <c r="B74" s="213">
        <v>43853</v>
      </c>
      <c r="C74" s="214" t="s">
        <v>5265</v>
      </c>
      <c r="E74" t="s">
        <v>5266</v>
      </c>
      <c r="F74" s="1">
        <v>1</v>
      </c>
      <c r="G74" t="s">
        <v>5267</v>
      </c>
      <c r="I74" t="s">
        <v>828</v>
      </c>
    </row>
    <row r="75" spans="1:9" x14ac:dyDescent="0.25">
      <c r="A75" t="s">
        <v>3846</v>
      </c>
      <c r="B75" s="213">
        <v>43853</v>
      </c>
      <c r="C75" s="214" t="s">
        <v>5265</v>
      </c>
      <c r="E75" t="s">
        <v>5266</v>
      </c>
      <c r="F75" s="1">
        <v>1</v>
      </c>
      <c r="G75" t="s">
        <v>5267</v>
      </c>
      <c r="I75" t="s">
        <v>5287</v>
      </c>
    </row>
    <row r="76" spans="1:9" x14ac:dyDescent="0.25">
      <c r="A76" t="s">
        <v>3846</v>
      </c>
      <c r="B76" s="213">
        <v>43854</v>
      </c>
      <c r="C76" s="214" t="s">
        <v>5265</v>
      </c>
      <c r="E76" t="s">
        <v>5266</v>
      </c>
      <c r="F76" s="1">
        <v>1</v>
      </c>
      <c r="G76" t="s">
        <v>5267</v>
      </c>
      <c r="I76" t="s">
        <v>5271</v>
      </c>
    </row>
    <row r="77" spans="1:9" x14ac:dyDescent="0.25">
      <c r="A77" t="s">
        <v>3846</v>
      </c>
      <c r="B77" s="213">
        <v>43854</v>
      </c>
      <c r="C77" s="214" t="s">
        <v>5265</v>
      </c>
      <c r="E77" t="s">
        <v>5266</v>
      </c>
      <c r="F77" s="1">
        <v>1</v>
      </c>
      <c r="G77" t="s">
        <v>5267</v>
      </c>
      <c r="I77" t="s">
        <v>5287</v>
      </c>
    </row>
    <row r="78" spans="1:9" x14ac:dyDescent="0.25">
      <c r="A78" t="s">
        <v>3846</v>
      </c>
      <c r="B78" s="213">
        <v>43854</v>
      </c>
      <c r="C78" s="214" t="s">
        <v>5265</v>
      </c>
      <c r="E78" t="s">
        <v>5266</v>
      </c>
      <c r="F78" s="1">
        <v>1</v>
      </c>
      <c r="G78" t="s">
        <v>5267</v>
      </c>
      <c r="I78" t="s">
        <v>828</v>
      </c>
    </row>
    <row r="79" spans="1:9" x14ac:dyDescent="0.25">
      <c r="A79" t="s">
        <v>3846</v>
      </c>
      <c r="B79" s="213">
        <v>43854</v>
      </c>
      <c r="C79" s="214" t="s">
        <v>5265</v>
      </c>
      <c r="E79" t="s">
        <v>5266</v>
      </c>
      <c r="F79" s="1">
        <v>1</v>
      </c>
      <c r="G79" t="s">
        <v>5267</v>
      </c>
      <c r="I79" t="s">
        <v>5276</v>
      </c>
    </row>
    <row r="80" spans="1:9" x14ac:dyDescent="0.25">
      <c r="A80" t="s">
        <v>3846</v>
      </c>
      <c r="B80" s="213">
        <v>43854</v>
      </c>
      <c r="C80" s="214" t="s">
        <v>5268</v>
      </c>
      <c r="D80" t="s">
        <v>5269</v>
      </c>
      <c r="E80" t="s">
        <v>5270</v>
      </c>
      <c r="F80" s="1">
        <v>4</v>
      </c>
      <c r="G80" t="s">
        <v>5267</v>
      </c>
      <c r="H80" t="s">
        <v>5288</v>
      </c>
      <c r="I80" t="s">
        <v>1547</v>
      </c>
    </row>
    <row r="81" spans="1:9" x14ac:dyDescent="0.25">
      <c r="A81" t="s">
        <v>3846</v>
      </c>
      <c r="B81" s="213">
        <v>43854</v>
      </c>
      <c r="C81" s="214" t="s">
        <v>5268</v>
      </c>
      <c r="D81" t="s">
        <v>5285</v>
      </c>
      <c r="E81" t="s">
        <v>5286</v>
      </c>
      <c r="F81" s="1">
        <v>1</v>
      </c>
      <c r="G81" t="s">
        <v>5267</v>
      </c>
      <c r="H81" t="s">
        <v>5288</v>
      </c>
      <c r="I81" t="s">
        <v>5275</v>
      </c>
    </row>
    <row r="82" spans="1:9" x14ac:dyDescent="0.25">
      <c r="A82" t="s">
        <v>3846</v>
      </c>
      <c r="B82" s="213">
        <v>43855</v>
      </c>
      <c r="C82" s="214" t="s">
        <v>5265</v>
      </c>
      <c r="E82" t="s">
        <v>5266</v>
      </c>
      <c r="F82" s="1">
        <v>1</v>
      </c>
      <c r="G82" t="s">
        <v>5267</v>
      </c>
      <c r="I82" t="s">
        <v>5276</v>
      </c>
    </row>
    <row r="83" spans="1:9" x14ac:dyDescent="0.25">
      <c r="A83" t="s">
        <v>3846</v>
      </c>
      <c r="B83" s="213">
        <v>43855</v>
      </c>
      <c r="C83" s="214" t="s">
        <v>5265</v>
      </c>
      <c r="E83" t="s">
        <v>5266</v>
      </c>
      <c r="F83" s="1">
        <v>1</v>
      </c>
      <c r="G83" t="s">
        <v>5267</v>
      </c>
      <c r="I83" t="s">
        <v>5275</v>
      </c>
    </row>
    <row r="84" spans="1:9" x14ac:dyDescent="0.25">
      <c r="A84" t="s">
        <v>3846</v>
      </c>
      <c r="B84" s="213">
        <v>43855</v>
      </c>
      <c r="C84" s="214" t="s">
        <v>5265</v>
      </c>
      <c r="E84" t="s">
        <v>5266</v>
      </c>
      <c r="F84" s="1">
        <v>1</v>
      </c>
      <c r="G84" t="s">
        <v>5267</v>
      </c>
      <c r="I84" t="s">
        <v>3984</v>
      </c>
    </row>
    <row r="85" spans="1:9" x14ac:dyDescent="0.25">
      <c r="A85" t="s">
        <v>3846</v>
      </c>
      <c r="B85" s="213">
        <v>43855</v>
      </c>
      <c r="C85" s="214" t="s">
        <v>5265</v>
      </c>
      <c r="E85" t="s">
        <v>5266</v>
      </c>
      <c r="F85" s="1">
        <v>1</v>
      </c>
      <c r="G85" t="s">
        <v>5267</v>
      </c>
      <c r="I85" t="s">
        <v>5272</v>
      </c>
    </row>
    <row r="86" spans="1:9" x14ac:dyDescent="0.25">
      <c r="A86" t="s">
        <v>3846</v>
      </c>
      <c r="B86" s="213">
        <v>43855</v>
      </c>
      <c r="C86" s="214" t="s">
        <v>5265</v>
      </c>
      <c r="E86" t="s">
        <v>5266</v>
      </c>
      <c r="F86" s="1">
        <v>1</v>
      </c>
      <c r="G86" t="s">
        <v>5267</v>
      </c>
      <c r="I86" t="s">
        <v>5287</v>
      </c>
    </row>
    <row r="87" spans="1:9" x14ac:dyDescent="0.25">
      <c r="A87" t="s">
        <v>3846</v>
      </c>
      <c r="B87" s="213">
        <v>43856</v>
      </c>
      <c r="C87" s="214" t="s">
        <v>5265</v>
      </c>
      <c r="E87" t="s">
        <v>5266</v>
      </c>
      <c r="F87" s="1">
        <v>1</v>
      </c>
      <c r="G87" t="s">
        <v>5267</v>
      </c>
      <c r="I87" t="s">
        <v>5276</v>
      </c>
    </row>
    <row r="88" spans="1:9" x14ac:dyDescent="0.25">
      <c r="A88" t="s">
        <v>3846</v>
      </c>
      <c r="B88" s="213">
        <v>43856</v>
      </c>
      <c r="C88" s="214" t="s">
        <v>5265</v>
      </c>
      <c r="E88" t="s">
        <v>5266</v>
      </c>
      <c r="F88" s="1">
        <v>1</v>
      </c>
      <c r="G88" t="s">
        <v>5267</v>
      </c>
      <c r="I88" t="s">
        <v>3984</v>
      </c>
    </row>
    <row r="89" spans="1:9" x14ac:dyDescent="0.25">
      <c r="A89" t="s">
        <v>3846</v>
      </c>
      <c r="B89" s="213">
        <v>43856</v>
      </c>
      <c r="C89" s="214" t="s">
        <v>5265</v>
      </c>
      <c r="E89" t="s">
        <v>5266</v>
      </c>
      <c r="F89" s="1">
        <v>1</v>
      </c>
      <c r="G89" t="s">
        <v>5267</v>
      </c>
      <c r="I89" t="s">
        <v>1547</v>
      </c>
    </row>
    <row r="90" spans="1:9" x14ac:dyDescent="0.25">
      <c r="A90" t="s">
        <v>3846</v>
      </c>
      <c r="B90" s="213">
        <v>43856</v>
      </c>
      <c r="C90" s="214" t="s">
        <v>5265</v>
      </c>
      <c r="E90" t="s">
        <v>5266</v>
      </c>
      <c r="F90" s="1">
        <v>1</v>
      </c>
      <c r="G90" t="s">
        <v>5267</v>
      </c>
      <c r="I90" t="s">
        <v>828</v>
      </c>
    </row>
    <row r="91" spans="1:9" x14ac:dyDescent="0.25">
      <c r="A91" t="s">
        <v>3846</v>
      </c>
      <c r="B91" s="213">
        <v>43856</v>
      </c>
      <c r="C91" s="214" t="s">
        <v>5265</v>
      </c>
      <c r="E91" t="s">
        <v>5266</v>
      </c>
      <c r="F91" s="1">
        <v>1</v>
      </c>
      <c r="G91" t="s">
        <v>5267</v>
      </c>
      <c r="I91" t="s">
        <v>3975</v>
      </c>
    </row>
    <row r="92" spans="1:9" x14ac:dyDescent="0.25">
      <c r="A92" t="s">
        <v>3846</v>
      </c>
      <c r="B92" s="213">
        <v>43856</v>
      </c>
      <c r="C92" s="214" t="s">
        <v>5273</v>
      </c>
      <c r="E92" t="s">
        <v>5274</v>
      </c>
      <c r="F92" s="1">
        <v>1</v>
      </c>
      <c r="G92" t="s">
        <v>5267</v>
      </c>
      <c r="I92" t="s">
        <v>5272</v>
      </c>
    </row>
    <row r="93" spans="1:9" x14ac:dyDescent="0.25">
      <c r="A93" t="s">
        <v>3846</v>
      </c>
      <c r="B93" s="213">
        <v>43856</v>
      </c>
      <c r="C93" s="214" t="s">
        <v>5265</v>
      </c>
      <c r="E93" t="s">
        <v>5266</v>
      </c>
      <c r="F93" s="1">
        <v>1</v>
      </c>
      <c r="G93" t="s">
        <v>5267</v>
      </c>
      <c r="I93" t="s">
        <v>5287</v>
      </c>
    </row>
    <row r="94" spans="1:9" x14ac:dyDescent="0.25">
      <c r="A94" t="s">
        <v>3846</v>
      </c>
      <c r="B94" s="213">
        <v>43856</v>
      </c>
      <c r="C94" s="214" t="s">
        <v>5265</v>
      </c>
      <c r="E94" t="s">
        <v>5266</v>
      </c>
      <c r="F94" s="1">
        <v>1</v>
      </c>
      <c r="G94" t="s">
        <v>5267</v>
      </c>
      <c r="I94" t="s">
        <v>1215</v>
      </c>
    </row>
    <row r="95" spans="1:9" x14ac:dyDescent="0.25">
      <c r="A95" t="s">
        <v>3846</v>
      </c>
      <c r="B95" s="213">
        <v>43856</v>
      </c>
      <c r="C95" s="214" t="s">
        <v>5268</v>
      </c>
      <c r="D95" t="s">
        <v>5269</v>
      </c>
      <c r="E95" t="s">
        <v>5270</v>
      </c>
      <c r="F95" s="1">
        <v>2</v>
      </c>
      <c r="G95" t="s">
        <v>5267</v>
      </c>
      <c r="I95" t="s">
        <v>5271</v>
      </c>
    </row>
    <row r="96" spans="1:9" x14ac:dyDescent="0.25">
      <c r="A96" t="s">
        <v>3846</v>
      </c>
      <c r="B96" s="213">
        <v>43856</v>
      </c>
      <c r="C96" s="214" t="s">
        <v>5265</v>
      </c>
      <c r="E96" t="s">
        <v>5266</v>
      </c>
      <c r="F96" s="1">
        <v>1</v>
      </c>
      <c r="G96" t="s">
        <v>5267</v>
      </c>
      <c r="I96" t="s">
        <v>5271</v>
      </c>
    </row>
    <row r="97" spans="1:9" x14ac:dyDescent="0.25">
      <c r="A97" t="s">
        <v>3846</v>
      </c>
      <c r="B97" s="213">
        <v>43857</v>
      </c>
      <c r="C97" s="214" t="s">
        <v>5265</v>
      </c>
      <c r="E97" t="s">
        <v>5266</v>
      </c>
      <c r="F97" s="1">
        <v>1</v>
      </c>
      <c r="G97" t="s">
        <v>5267</v>
      </c>
      <c r="I97" t="s">
        <v>5276</v>
      </c>
    </row>
    <row r="98" spans="1:9" x14ac:dyDescent="0.25">
      <c r="A98" t="s">
        <v>3846</v>
      </c>
      <c r="B98" s="213">
        <v>43857</v>
      </c>
      <c r="C98" s="214" t="s">
        <v>5265</v>
      </c>
      <c r="E98" t="s">
        <v>5266</v>
      </c>
      <c r="F98" s="1">
        <v>1</v>
      </c>
      <c r="G98" t="s">
        <v>5267</v>
      </c>
      <c r="I98" t="s">
        <v>828</v>
      </c>
    </row>
    <row r="99" spans="1:9" x14ac:dyDescent="0.25">
      <c r="A99" t="s">
        <v>3846</v>
      </c>
      <c r="B99" s="213">
        <v>43857</v>
      </c>
      <c r="C99" s="214" t="s">
        <v>5265</v>
      </c>
      <c r="E99" t="s">
        <v>5266</v>
      </c>
      <c r="F99" s="1">
        <v>1</v>
      </c>
      <c r="G99" t="s">
        <v>5267</v>
      </c>
      <c r="I99" t="s">
        <v>3975</v>
      </c>
    </row>
    <row r="100" spans="1:9" x14ac:dyDescent="0.25">
      <c r="A100" t="s">
        <v>3846</v>
      </c>
      <c r="B100" s="213">
        <v>43857</v>
      </c>
      <c r="C100" s="214" t="s">
        <v>5265</v>
      </c>
      <c r="E100" t="s">
        <v>5266</v>
      </c>
      <c r="F100" s="1">
        <v>1</v>
      </c>
      <c r="G100" t="s">
        <v>5267</v>
      </c>
      <c r="I100" t="s">
        <v>1547</v>
      </c>
    </row>
    <row r="101" spans="1:9" x14ac:dyDescent="0.25">
      <c r="A101" t="s">
        <v>3846</v>
      </c>
      <c r="B101" s="213">
        <v>43857</v>
      </c>
      <c r="C101" s="214" t="s">
        <v>5265</v>
      </c>
      <c r="E101" t="s">
        <v>5266</v>
      </c>
      <c r="F101" s="1">
        <v>1</v>
      </c>
      <c r="G101" t="s">
        <v>5267</v>
      </c>
      <c r="I101" t="s">
        <v>5271</v>
      </c>
    </row>
    <row r="102" spans="1:9" x14ac:dyDescent="0.25">
      <c r="A102" t="s">
        <v>3846</v>
      </c>
      <c r="B102" s="213">
        <v>43857</v>
      </c>
      <c r="C102" s="214" t="s">
        <v>5268</v>
      </c>
      <c r="D102" t="s">
        <v>5269</v>
      </c>
      <c r="E102" t="s">
        <v>5270</v>
      </c>
      <c r="F102" s="1">
        <v>1</v>
      </c>
      <c r="G102" t="s">
        <v>5267</v>
      </c>
      <c r="I102" t="s">
        <v>5275</v>
      </c>
    </row>
    <row r="103" spans="1:9" x14ac:dyDescent="0.25">
      <c r="A103" t="s">
        <v>3846</v>
      </c>
      <c r="B103" s="213">
        <v>43857</v>
      </c>
      <c r="C103" s="214" t="s">
        <v>5273</v>
      </c>
      <c r="E103" t="s">
        <v>5274</v>
      </c>
      <c r="F103" s="1">
        <v>1</v>
      </c>
      <c r="G103" t="s">
        <v>5267</v>
      </c>
      <c r="I103" t="s">
        <v>1547</v>
      </c>
    </row>
    <row r="104" spans="1:9" x14ac:dyDescent="0.25">
      <c r="A104" t="s">
        <v>3846</v>
      </c>
      <c r="B104" s="213">
        <v>43858</v>
      </c>
      <c r="C104" s="214" t="s">
        <v>5265</v>
      </c>
      <c r="E104" t="s">
        <v>5266</v>
      </c>
      <c r="F104" s="1">
        <v>1</v>
      </c>
      <c r="G104" t="s">
        <v>5267</v>
      </c>
      <c r="I104" t="s">
        <v>828</v>
      </c>
    </row>
    <row r="105" spans="1:9" x14ac:dyDescent="0.25">
      <c r="A105" t="s">
        <v>3846</v>
      </c>
      <c r="B105" s="213">
        <v>43858</v>
      </c>
      <c r="C105" s="214" t="s">
        <v>5265</v>
      </c>
      <c r="E105" t="s">
        <v>5266</v>
      </c>
      <c r="F105" s="1">
        <v>1</v>
      </c>
      <c r="G105" t="s">
        <v>5267</v>
      </c>
      <c r="I105" t="s">
        <v>3975</v>
      </c>
    </row>
    <row r="106" spans="1:9" x14ac:dyDescent="0.25">
      <c r="A106" t="s">
        <v>3846</v>
      </c>
      <c r="B106" s="213">
        <v>43858</v>
      </c>
      <c r="C106" s="214" t="s">
        <v>5268</v>
      </c>
      <c r="D106" t="s">
        <v>5269</v>
      </c>
      <c r="E106" t="s">
        <v>5270</v>
      </c>
      <c r="F106" s="1">
        <v>2</v>
      </c>
      <c r="G106" t="s">
        <v>5267</v>
      </c>
      <c r="I106" t="s">
        <v>5275</v>
      </c>
    </row>
    <row r="107" spans="1:9" x14ac:dyDescent="0.25">
      <c r="A107" t="s">
        <v>3846</v>
      </c>
      <c r="B107" s="213">
        <v>43860</v>
      </c>
      <c r="C107" s="214" t="s">
        <v>5265</v>
      </c>
      <c r="E107" t="s">
        <v>5266</v>
      </c>
      <c r="F107" s="1">
        <v>1</v>
      </c>
      <c r="G107" t="s">
        <v>5267</v>
      </c>
      <c r="I107" t="s">
        <v>3984</v>
      </c>
    </row>
    <row r="108" spans="1:9" x14ac:dyDescent="0.25">
      <c r="A108" t="s">
        <v>3846</v>
      </c>
      <c r="B108" s="213">
        <v>43860</v>
      </c>
      <c r="C108" s="214" t="s">
        <v>5265</v>
      </c>
      <c r="E108" t="s">
        <v>5266</v>
      </c>
      <c r="F108" s="1">
        <v>1</v>
      </c>
      <c r="G108" t="s">
        <v>5267</v>
      </c>
      <c r="I108" t="s">
        <v>3975</v>
      </c>
    </row>
    <row r="109" spans="1:9" x14ac:dyDescent="0.25">
      <c r="A109" t="s">
        <v>3846</v>
      </c>
      <c r="B109" s="213">
        <v>43860</v>
      </c>
      <c r="C109" s="214" t="s">
        <v>5265</v>
      </c>
      <c r="E109" t="s">
        <v>5266</v>
      </c>
      <c r="F109" s="1">
        <v>1</v>
      </c>
      <c r="G109" t="s">
        <v>5267</v>
      </c>
      <c r="I109" t="s">
        <v>5287</v>
      </c>
    </row>
    <row r="110" spans="1:9" x14ac:dyDescent="0.25">
      <c r="A110" t="s">
        <v>3846</v>
      </c>
      <c r="B110" s="213">
        <v>43860</v>
      </c>
      <c r="C110" s="214" t="s">
        <v>5265</v>
      </c>
      <c r="E110" t="s">
        <v>5266</v>
      </c>
      <c r="F110" s="1">
        <v>1</v>
      </c>
      <c r="G110" t="s">
        <v>5267</v>
      </c>
      <c r="I110" t="s">
        <v>828</v>
      </c>
    </row>
    <row r="111" spans="1:9" x14ac:dyDescent="0.25">
      <c r="A111" t="s">
        <v>3846</v>
      </c>
      <c r="B111" s="213">
        <v>43860</v>
      </c>
      <c r="C111" s="214" t="s">
        <v>5265</v>
      </c>
      <c r="E111" t="s">
        <v>5266</v>
      </c>
      <c r="F111" s="1">
        <v>1</v>
      </c>
      <c r="G111" t="s">
        <v>5267</v>
      </c>
      <c r="I111" t="s">
        <v>5271</v>
      </c>
    </row>
    <row r="112" spans="1:9" x14ac:dyDescent="0.25">
      <c r="A112" t="s">
        <v>3846</v>
      </c>
      <c r="B112" s="213">
        <v>43860</v>
      </c>
      <c r="C112" s="214" t="s">
        <v>5268</v>
      </c>
      <c r="D112" t="s">
        <v>5269</v>
      </c>
      <c r="E112" t="s">
        <v>5270</v>
      </c>
      <c r="F112" s="1">
        <v>3</v>
      </c>
      <c r="G112" t="s">
        <v>5267</v>
      </c>
      <c r="I112" t="s">
        <v>5271</v>
      </c>
    </row>
    <row r="113" spans="1:9" x14ac:dyDescent="0.25">
      <c r="A113" t="s">
        <v>3846</v>
      </c>
      <c r="B113" s="213">
        <v>43860</v>
      </c>
      <c r="C113" s="214" t="s">
        <v>5265</v>
      </c>
      <c r="E113" t="s">
        <v>5266</v>
      </c>
      <c r="F113" s="1">
        <v>1</v>
      </c>
      <c r="G113" t="s">
        <v>5267</v>
      </c>
      <c r="I113" t="s">
        <v>5276</v>
      </c>
    </row>
    <row r="114" spans="1:9" x14ac:dyDescent="0.25">
      <c r="A114" t="s">
        <v>3846</v>
      </c>
      <c r="B114" s="213">
        <v>43860</v>
      </c>
      <c r="C114" s="214" t="s">
        <v>5289</v>
      </c>
      <c r="E114" t="s">
        <v>5290</v>
      </c>
      <c r="F114" s="1">
        <v>1</v>
      </c>
      <c r="G114" t="s">
        <v>5267</v>
      </c>
      <c r="H114" t="s">
        <v>5291</v>
      </c>
      <c r="I114" t="s">
        <v>978</v>
      </c>
    </row>
    <row r="115" spans="1:9" x14ac:dyDescent="0.25">
      <c r="A115" t="s">
        <v>3846</v>
      </c>
      <c r="B115" s="213">
        <v>43861</v>
      </c>
      <c r="C115" s="214" t="s">
        <v>5265</v>
      </c>
      <c r="E115" t="s">
        <v>5266</v>
      </c>
      <c r="F115" s="1">
        <v>1</v>
      </c>
      <c r="G115" t="s">
        <v>5267</v>
      </c>
      <c r="I115" t="s">
        <v>3984</v>
      </c>
    </row>
    <row r="116" spans="1:9" x14ac:dyDescent="0.25">
      <c r="A116" t="s">
        <v>3846</v>
      </c>
      <c r="B116" s="213">
        <v>43861</v>
      </c>
      <c r="C116" s="214" t="s">
        <v>5265</v>
      </c>
      <c r="E116" t="s">
        <v>5266</v>
      </c>
      <c r="F116" s="1">
        <v>1</v>
      </c>
      <c r="G116" t="s">
        <v>5267</v>
      </c>
      <c r="I116" t="s">
        <v>828</v>
      </c>
    </row>
    <row r="117" spans="1:9" x14ac:dyDescent="0.25">
      <c r="A117" t="s">
        <v>3846</v>
      </c>
      <c r="B117" s="213">
        <v>43861</v>
      </c>
      <c r="C117" s="214" t="s">
        <v>5265</v>
      </c>
      <c r="E117" t="s">
        <v>5266</v>
      </c>
      <c r="F117" s="1">
        <v>1</v>
      </c>
      <c r="G117" t="s">
        <v>5267</v>
      </c>
      <c r="I117" t="s">
        <v>1547</v>
      </c>
    </row>
    <row r="118" spans="1:9" x14ac:dyDescent="0.25">
      <c r="A118" t="s">
        <v>3846</v>
      </c>
      <c r="B118" s="213">
        <v>43861</v>
      </c>
      <c r="C118" s="214" t="s">
        <v>5273</v>
      </c>
      <c r="E118" t="s">
        <v>5274</v>
      </c>
      <c r="F118" s="1">
        <v>1</v>
      </c>
      <c r="G118" t="s">
        <v>5267</v>
      </c>
      <c r="I118" t="s">
        <v>3975</v>
      </c>
    </row>
    <row r="119" spans="1:9" x14ac:dyDescent="0.25">
      <c r="A119" t="s">
        <v>3846</v>
      </c>
      <c r="B119" s="213">
        <v>43861</v>
      </c>
      <c r="C119" s="214" t="s">
        <v>5292</v>
      </c>
      <c r="D119" t="s">
        <v>5293</v>
      </c>
      <c r="E119" t="s">
        <v>5294</v>
      </c>
      <c r="F119" s="1">
        <v>2</v>
      </c>
      <c r="G119" t="s">
        <v>5267</v>
      </c>
      <c r="H119" t="s">
        <v>5295</v>
      </c>
    </row>
    <row r="120" spans="1:9" x14ac:dyDescent="0.25">
      <c r="A120" t="s">
        <v>3846</v>
      </c>
      <c r="B120" s="213">
        <v>43861</v>
      </c>
      <c r="C120" s="214" t="s">
        <v>5292</v>
      </c>
      <c r="D120" t="s">
        <v>5296</v>
      </c>
      <c r="E120" t="s">
        <v>5297</v>
      </c>
      <c r="F120" s="1">
        <v>3</v>
      </c>
      <c r="G120" t="s">
        <v>5267</v>
      </c>
      <c r="H120" t="s">
        <v>5295</v>
      </c>
    </row>
    <row r="121" spans="1:9" x14ac:dyDescent="0.25">
      <c r="A121" t="s">
        <v>3846</v>
      </c>
      <c r="B121" s="213">
        <v>43861</v>
      </c>
      <c r="C121" s="214" t="s">
        <v>5298</v>
      </c>
      <c r="D121" t="s">
        <v>5299</v>
      </c>
      <c r="E121" t="s">
        <v>5300</v>
      </c>
      <c r="F121" s="1">
        <v>4</v>
      </c>
      <c r="G121" t="s">
        <v>5267</v>
      </c>
      <c r="H121" t="s">
        <v>5295</v>
      </c>
    </row>
    <row r="122" spans="1:9" x14ac:dyDescent="0.25">
      <c r="A122" s="255" t="s">
        <v>3847</v>
      </c>
      <c r="B122" s="213">
        <v>43861</v>
      </c>
      <c r="C122" s="214" t="s">
        <v>5301</v>
      </c>
      <c r="D122" t="s">
        <v>5302</v>
      </c>
      <c r="E122" t="s">
        <v>5303</v>
      </c>
      <c r="F122" s="1">
        <v>5</v>
      </c>
      <c r="G122" t="s">
        <v>5267</v>
      </c>
      <c r="H122" t="s">
        <v>5295</v>
      </c>
    </row>
    <row r="123" spans="1:9" x14ac:dyDescent="0.25">
      <c r="A123" t="s">
        <v>3846</v>
      </c>
      <c r="B123" s="213">
        <v>43861</v>
      </c>
      <c r="C123" s="214" t="s">
        <v>5278</v>
      </c>
      <c r="E123" t="s">
        <v>5279</v>
      </c>
      <c r="F123" s="1">
        <v>4</v>
      </c>
      <c r="G123" t="s">
        <v>5267</v>
      </c>
      <c r="H123" t="s">
        <v>5295</v>
      </c>
    </row>
    <row r="124" spans="1:9" x14ac:dyDescent="0.25">
      <c r="A124" t="s">
        <v>3938</v>
      </c>
      <c r="B124" s="213">
        <v>43862</v>
      </c>
      <c r="C124" t="s">
        <v>5268</v>
      </c>
      <c r="D124" t="s">
        <v>5304</v>
      </c>
      <c r="E124" t="s">
        <v>5305</v>
      </c>
      <c r="F124">
        <v>1</v>
      </c>
      <c r="G124" t="s">
        <v>5267</v>
      </c>
      <c r="I124" t="s">
        <v>978</v>
      </c>
    </row>
    <row r="125" spans="1:9" x14ac:dyDescent="0.25">
      <c r="A125" t="s">
        <v>3938</v>
      </c>
      <c r="B125" s="213">
        <v>43862</v>
      </c>
      <c r="C125" t="s">
        <v>5265</v>
      </c>
      <c r="E125" t="s">
        <v>5306</v>
      </c>
      <c r="F125">
        <v>1</v>
      </c>
      <c r="G125" t="s">
        <v>5267</v>
      </c>
      <c r="I125" t="s">
        <v>5271</v>
      </c>
    </row>
    <row r="126" spans="1:9" x14ac:dyDescent="0.25">
      <c r="A126" t="s">
        <v>3938</v>
      </c>
      <c r="B126" s="213">
        <v>43862</v>
      </c>
      <c r="C126" t="s">
        <v>5268</v>
      </c>
      <c r="D126" t="s">
        <v>5304</v>
      </c>
      <c r="E126" t="s">
        <v>5305</v>
      </c>
      <c r="F126">
        <v>4</v>
      </c>
      <c r="G126" t="s">
        <v>5267</v>
      </c>
      <c r="I126" t="s">
        <v>5271</v>
      </c>
    </row>
    <row r="127" spans="1:9" x14ac:dyDescent="0.25">
      <c r="A127" t="s">
        <v>3938</v>
      </c>
      <c r="B127" s="213">
        <v>43862</v>
      </c>
      <c r="C127" t="s">
        <v>5268</v>
      </c>
      <c r="D127" t="s">
        <v>5285</v>
      </c>
      <c r="E127" t="s">
        <v>5286</v>
      </c>
      <c r="F127">
        <v>1</v>
      </c>
      <c r="G127" t="s">
        <v>5267</v>
      </c>
      <c r="I127" t="s">
        <v>5307</v>
      </c>
    </row>
    <row r="128" spans="1:9" x14ac:dyDescent="0.25">
      <c r="A128" t="s">
        <v>3938</v>
      </c>
      <c r="B128" s="213">
        <v>43863</v>
      </c>
      <c r="C128" t="s">
        <v>5265</v>
      </c>
      <c r="E128" t="s">
        <v>5306</v>
      </c>
      <c r="F128">
        <v>1</v>
      </c>
      <c r="G128" t="s">
        <v>5267</v>
      </c>
      <c r="I128" t="s">
        <v>3984</v>
      </c>
    </row>
    <row r="129" spans="1:10" x14ac:dyDescent="0.25">
      <c r="A129" t="s">
        <v>3938</v>
      </c>
      <c r="B129" s="213">
        <v>43863</v>
      </c>
      <c r="C129" t="s">
        <v>5265</v>
      </c>
      <c r="E129" t="s">
        <v>5306</v>
      </c>
      <c r="F129">
        <v>1</v>
      </c>
      <c r="G129" t="s">
        <v>5267</v>
      </c>
      <c r="I129" t="s">
        <v>1547</v>
      </c>
    </row>
    <row r="130" spans="1:10" x14ac:dyDescent="0.25">
      <c r="A130" t="s">
        <v>3938</v>
      </c>
      <c r="B130" s="213">
        <v>43863</v>
      </c>
      <c r="C130" t="s">
        <v>4298</v>
      </c>
      <c r="E130" t="s">
        <v>5308</v>
      </c>
      <c r="F130" t="s">
        <v>4300</v>
      </c>
      <c r="G130" t="s">
        <v>5267</v>
      </c>
      <c r="H130" t="s">
        <v>5309</v>
      </c>
      <c r="I130" t="s">
        <v>3975</v>
      </c>
    </row>
    <row r="131" spans="1:10" x14ac:dyDescent="0.25">
      <c r="A131" t="s">
        <v>3938</v>
      </c>
      <c r="B131" s="213">
        <v>43863</v>
      </c>
      <c r="C131" t="s">
        <v>5268</v>
      </c>
      <c r="D131" t="s">
        <v>5304</v>
      </c>
      <c r="E131" t="s">
        <v>5305</v>
      </c>
      <c r="F131">
        <v>1</v>
      </c>
      <c r="G131" t="s">
        <v>5267</v>
      </c>
      <c r="I131" t="s">
        <v>828</v>
      </c>
    </row>
    <row r="132" spans="1:10" x14ac:dyDescent="0.25">
      <c r="A132" t="s">
        <v>3938</v>
      </c>
      <c r="B132" s="213">
        <v>43864</v>
      </c>
      <c r="C132" t="s">
        <v>5265</v>
      </c>
      <c r="E132" t="s">
        <v>5306</v>
      </c>
      <c r="F132">
        <v>1</v>
      </c>
      <c r="G132" t="s">
        <v>5267</v>
      </c>
      <c r="I132" t="s">
        <v>3984</v>
      </c>
    </row>
    <row r="133" spans="1:10" x14ac:dyDescent="0.25">
      <c r="B133" s="213">
        <v>43864</v>
      </c>
      <c r="C133" t="s">
        <v>5310</v>
      </c>
      <c r="E133" s="255" t="s">
        <v>5311</v>
      </c>
      <c r="F133">
        <v>1</v>
      </c>
      <c r="G133" t="s">
        <v>5267</v>
      </c>
      <c r="I133" t="s">
        <v>3984</v>
      </c>
      <c r="J133" s="1" t="s">
        <v>3878</v>
      </c>
    </row>
    <row r="134" spans="1:10" x14ac:dyDescent="0.25">
      <c r="A134" t="s">
        <v>3938</v>
      </c>
      <c r="B134" s="213">
        <v>43864</v>
      </c>
      <c r="C134" t="s">
        <v>5265</v>
      </c>
      <c r="E134" t="s">
        <v>5306</v>
      </c>
      <c r="F134">
        <v>1</v>
      </c>
      <c r="G134" t="s">
        <v>5267</v>
      </c>
      <c r="I134" t="s">
        <v>5275</v>
      </c>
    </row>
    <row r="135" spans="1:10" x14ac:dyDescent="0.25">
      <c r="B135" s="213">
        <v>43864</v>
      </c>
      <c r="C135" t="s">
        <v>5312</v>
      </c>
      <c r="E135" s="255" t="s">
        <v>5313</v>
      </c>
      <c r="F135" t="s">
        <v>5314</v>
      </c>
      <c r="G135" t="s">
        <v>5267</v>
      </c>
      <c r="I135" t="s">
        <v>3956</v>
      </c>
      <c r="J135" s="1" t="s">
        <v>3878</v>
      </c>
    </row>
    <row r="136" spans="1:10" x14ac:dyDescent="0.25">
      <c r="A136" t="s">
        <v>3938</v>
      </c>
      <c r="B136" s="213">
        <v>43864</v>
      </c>
      <c r="C136" t="s">
        <v>5315</v>
      </c>
      <c r="E136" t="s">
        <v>5316</v>
      </c>
      <c r="F136">
        <v>1</v>
      </c>
      <c r="G136" t="s">
        <v>5267</v>
      </c>
      <c r="I136" t="s">
        <v>5307</v>
      </c>
    </row>
    <row r="137" spans="1:10" x14ac:dyDescent="0.25">
      <c r="A137" t="s">
        <v>3938</v>
      </c>
      <c r="B137" s="213">
        <v>43865</v>
      </c>
      <c r="C137" t="s">
        <v>5265</v>
      </c>
      <c r="E137" t="s">
        <v>5306</v>
      </c>
      <c r="F137">
        <v>1</v>
      </c>
      <c r="G137" t="s">
        <v>5267</v>
      </c>
      <c r="I137" t="s">
        <v>3984</v>
      </c>
    </row>
    <row r="138" spans="1:10" x14ac:dyDescent="0.25">
      <c r="A138" t="s">
        <v>3938</v>
      </c>
      <c r="B138" s="213">
        <v>43865</v>
      </c>
      <c r="C138" t="s">
        <v>5317</v>
      </c>
      <c r="D138">
        <v>1</v>
      </c>
      <c r="E138" t="s">
        <v>5318</v>
      </c>
      <c r="F138">
        <v>4</v>
      </c>
      <c r="G138" t="s">
        <v>5267</v>
      </c>
      <c r="I138" t="s">
        <v>3975</v>
      </c>
    </row>
    <row r="139" spans="1:10" x14ac:dyDescent="0.25">
      <c r="A139" t="s">
        <v>3938</v>
      </c>
      <c r="B139" s="213">
        <v>43865</v>
      </c>
      <c r="C139" t="s">
        <v>5317</v>
      </c>
      <c r="D139">
        <v>1</v>
      </c>
      <c r="E139" t="s">
        <v>5318</v>
      </c>
      <c r="F139">
        <v>2</v>
      </c>
      <c r="G139" t="s">
        <v>5267</v>
      </c>
      <c r="I139" t="s">
        <v>777</v>
      </c>
    </row>
    <row r="140" spans="1:10" x14ac:dyDescent="0.25">
      <c r="A140" t="s">
        <v>3938</v>
      </c>
      <c r="B140" s="213">
        <v>43865</v>
      </c>
      <c r="C140" t="s">
        <v>5268</v>
      </c>
      <c r="D140" t="s">
        <v>5304</v>
      </c>
      <c r="E140" t="s">
        <v>5305</v>
      </c>
      <c r="F140">
        <v>2</v>
      </c>
      <c r="G140" t="s">
        <v>5267</v>
      </c>
      <c r="I140" t="s">
        <v>3984</v>
      </c>
    </row>
    <row r="141" spans="1:10" x14ac:dyDescent="0.25">
      <c r="A141" t="s">
        <v>3938</v>
      </c>
      <c r="B141" s="213">
        <v>43865</v>
      </c>
      <c r="C141" t="s">
        <v>5268</v>
      </c>
      <c r="D141" t="s">
        <v>5304</v>
      </c>
      <c r="E141" t="s">
        <v>5305</v>
      </c>
      <c r="F141">
        <v>2</v>
      </c>
      <c r="G141" t="s">
        <v>5267</v>
      </c>
      <c r="I141" t="s">
        <v>3956</v>
      </c>
    </row>
    <row r="142" spans="1:10" x14ac:dyDescent="0.25">
      <c r="A142" t="s">
        <v>3938</v>
      </c>
      <c r="B142" s="213">
        <v>43865</v>
      </c>
      <c r="C142" t="s">
        <v>5265</v>
      </c>
      <c r="E142" t="s">
        <v>5306</v>
      </c>
      <c r="F142">
        <v>1</v>
      </c>
      <c r="G142" t="s">
        <v>5267</v>
      </c>
      <c r="I142" t="s">
        <v>5271</v>
      </c>
    </row>
    <row r="143" spans="1:10" x14ac:dyDescent="0.25">
      <c r="A143" t="s">
        <v>3938</v>
      </c>
      <c r="B143" s="213">
        <v>43865</v>
      </c>
      <c r="C143" t="s">
        <v>5319</v>
      </c>
      <c r="D143" t="s">
        <v>5320</v>
      </c>
      <c r="E143" t="s">
        <v>5321</v>
      </c>
      <c r="F143" t="s">
        <v>5322</v>
      </c>
      <c r="G143" t="s">
        <v>5267</v>
      </c>
      <c r="I143" t="s">
        <v>5307</v>
      </c>
    </row>
    <row r="144" spans="1:10" x14ac:dyDescent="0.25">
      <c r="A144" t="s">
        <v>3938</v>
      </c>
      <c r="B144" s="213">
        <v>43865</v>
      </c>
      <c r="C144" t="s">
        <v>5268</v>
      </c>
      <c r="D144" t="s">
        <v>5285</v>
      </c>
      <c r="E144" t="s">
        <v>5286</v>
      </c>
      <c r="F144">
        <v>2</v>
      </c>
      <c r="G144" t="s">
        <v>5267</v>
      </c>
      <c r="I144" t="s">
        <v>5271</v>
      </c>
    </row>
    <row r="145" spans="1:9" x14ac:dyDescent="0.25">
      <c r="A145" t="s">
        <v>3938</v>
      </c>
      <c r="B145" s="213">
        <v>43865</v>
      </c>
      <c r="C145" t="s">
        <v>5265</v>
      </c>
      <c r="E145" t="s">
        <v>5306</v>
      </c>
      <c r="F145">
        <v>1</v>
      </c>
      <c r="G145" t="s">
        <v>5267</v>
      </c>
      <c r="I145" t="s">
        <v>5323</v>
      </c>
    </row>
    <row r="146" spans="1:9" x14ac:dyDescent="0.25">
      <c r="A146" t="s">
        <v>3938</v>
      </c>
      <c r="B146" s="213">
        <v>43865</v>
      </c>
      <c r="C146" t="s">
        <v>5292</v>
      </c>
      <c r="D146" t="s">
        <v>5324</v>
      </c>
      <c r="E146" t="s">
        <v>5325</v>
      </c>
      <c r="F146" t="s">
        <v>5326</v>
      </c>
      <c r="G146" t="s">
        <v>5267</v>
      </c>
      <c r="H146" t="s">
        <v>5288</v>
      </c>
      <c r="I146" t="s">
        <v>3975</v>
      </c>
    </row>
    <row r="147" spans="1:9" x14ac:dyDescent="0.25">
      <c r="A147" t="s">
        <v>3938</v>
      </c>
      <c r="B147" s="213">
        <v>43865</v>
      </c>
      <c r="C147" t="s">
        <v>5292</v>
      </c>
      <c r="D147" t="s">
        <v>5327</v>
      </c>
      <c r="E147" t="s">
        <v>5328</v>
      </c>
      <c r="F147">
        <v>15</v>
      </c>
      <c r="G147" t="s">
        <v>5267</v>
      </c>
      <c r="H147" t="s">
        <v>5288</v>
      </c>
      <c r="I147" t="s">
        <v>3975</v>
      </c>
    </row>
    <row r="148" spans="1:9" x14ac:dyDescent="0.25">
      <c r="A148" t="s">
        <v>3938</v>
      </c>
      <c r="B148" s="213">
        <v>43865</v>
      </c>
      <c r="C148" t="s">
        <v>5329</v>
      </c>
      <c r="D148" t="s">
        <v>5330</v>
      </c>
      <c r="E148" t="s">
        <v>5331</v>
      </c>
      <c r="F148">
        <v>10</v>
      </c>
      <c r="G148" t="s">
        <v>5267</v>
      </c>
      <c r="H148" t="s">
        <v>5288</v>
      </c>
      <c r="I148" t="s">
        <v>3975</v>
      </c>
    </row>
    <row r="149" spans="1:9" x14ac:dyDescent="0.25">
      <c r="A149" t="s">
        <v>3938</v>
      </c>
      <c r="B149" s="213">
        <v>43865</v>
      </c>
      <c r="C149" t="s">
        <v>5332</v>
      </c>
      <c r="D149" t="s">
        <v>5333</v>
      </c>
      <c r="E149" t="s">
        <v>5334</v>
      </c>
      <c r="F149">
        <v>8</v>
      </c>
      <c r="G149" t="s">
        <v>5267</v>
      </c>
      <c r="H149" t="s">
        <v>5288</v>
      </c>
      <c r="I149" t="s">
        <v>3975</v>
      </c>
    </row>
    <row r="150" spans="1:9" x14ac:dyDescent="0.25">
      <c r="A150" t="s">
        <v>3938</v>
      </c>
      <c r="B150" s="213">
        <v>43865</v>
      </c>
      <c r="C150" t="s">
        <v>5335</v>
      </c>
      <c r="D150" t="s">
        <v>5336</v>
      </c>
      <c r="E150" t="s">
        <v>5337</v>
      </c>
      <c r="F150" t="s">
        <v>5338</v>
      </c>
      <c r="G150" t="s">
        <v>5267</v>
      </c>
      <c r="H150" t="s">
        <v>5288</v>
      </c>
      <c r="I150" t="s">
        <v>3975</v>
      </c>
    </row>
    <row r="151" spans="1:9" x14ac:dyDescent="0.25">
      <c r="A151" t="s">
        <v>3938</v>
      </c>
      <c r="B151" s="213">
        <v>43866</v>
      </c>
      <c r="C151" t="s">
        <v>5265</v>
      </c>
      <c r="E151" t="s">
        <v>5306</v>
      </c>
      <c r="F151">
        <v>1</v>
      </c>
      <c r="G151" t="s">
        <v>5267</v>
      </c>
      <c r="I151" t="s">
        <v>3984</v>
      </c>
    </row>
    <row r="152" spans="1:9" x14ac:dyDescent="0.25">
      <c r="A152" t="s">
        <v>3938</v>
      </c>
      <c r="B152" s="213">
        <v>43866</v>
      </c>
      <c r="C152" t="s">
        <v>5265</v>
      </c>
      <c r="E152" t="s">
        <v>5306</v>
      </c>
      <c r="F152">
        <v>1</v>
      </c>
      <c r="G152" t="s">
        <v>5267</v>
      </c>
      <c r="I152" t="s">
        <v>5307</v>
      </c>
    </row>
    <row r="153" spans="1:9" x14ac:dyDescent="0.25">
      <c r="A153" t="s">
        <v>3938</v>
      </c>
      <c r="B153" s="213">
        <v>43866</v>
      </c>
      <c r="C153" t="s">
        <v>5319</v>
      </c>
      <c r="D153" t="s">
        <v>5339</v>
      </c>
      <c r="E153" t="s">
        <v>5340</v>
      </c>
      <c r="F153" t="s">
        <v>5322</v>
      </c>
      <c r="G153" t="s">
        <v>5267</v>
      </c>
      <c r="H153" t="s">
        <v>5288</v>
      </c>
      <c r="I153" t="s">
        <v>5307</v>
      </c>
    </row>
    <row r="154" spans="1:9" x14ac:dyDescent="0.25">
      <c r="A154" t="s">
        <v>3938</v>
      </c>
      <c r="B154" s="213">
        <v>43866</v>
      </c>
      <c r="C154" t="s">
        <v>5265</v>
      </c>
      <c r="E154" t="s">
        <v>5306</v>
      </c>
      <c r="F154">
        <v>1</v>
      </c>
      <c r="G154" t="s">
        <v>5267</v>
      </c>
      <c r="I154" t="s">
        <v>5275</v>
      </c>
    </row>
    <row r="155" spans="1:9" x14ac:dyDescent="0.25">
      <c r="A155" t="s">
        <v>3938</v>
      </c>
      <c r="B155" s="213">
        <v>43866</v>
      </c>
      <c r="C155" t="s">
        <v>5341</v>
      </c>
      <c r="E155" t="s">
        <v>5342</v>
      </c>
      <c r="F155" t="s">
        <v>5343</v>
      </c>
      <c r="G155" t="s">
        <v>5267</v>
      </c>
      <c r="H155" t="s">
        <v>5288</v>
      </c>
      <c r="I155" t="s">
        <v>3951</v>
      </c>
    </row>
    <row r="156" spans="1:9" x14ac:dyDescent="0.25">
      <c r="A156" t="s">
        <v>3938</v>
      </c>
      <c r="B156" s="213">
        <v>43866</v>
      </c>
      <c r="C156" t="s">
        <v>5273</v>
      </c>
      <c r="E156" t="s">
        <v>5274</v>
      </c>
      <c r="F156">
        <v>1</v>
      </c>
      <c r="G156" t="s">
        <v>5267</v>
      </c>
      <c r="I156" t="s">
        <v>3975</v>
      </c>
    </row>
    <row r="157" spans="1:9" x14ac:dyDescent="0.25">
      <c r="A157" t="s">
        <v>3938</v>
      </c>
      <c r="B157" s="213">
        <v>43866</v>
      </c>
      <c r="C157" t="s">
        <v>5268</v>
      </c>
      <c r="D157" t="s">
        <v>5304</v>
      </c>
      <c r="E157" t="s">
        <v>5305</v>
      </c>
      <c r="F157">
        <v>5</v>
      </c>
      <c r="G157" t="s">
        <v>5267</v>
      </c>
      <c r="H157" t="s">
        <v>5288</v>
      </c>
      <c r="I157" t="s">
        <v>777</v>
      </c>
    </row>
    <row r="158" spans="1:9" x14ac:dyDescent="0.25">
      <c r="A158" t="s">
        <v>3938</v>
      </c>
      <c r="B158" s="213">
        <v>43867</v>
      </c>
      <c r="C158" t="s">
        <v>5268</v>
      </c>
      <c r="D158" t="s">
        <v>5304</v>
      </c>
      <c r="E158" t="s">
        <v>5305</v>
      </c>
      <c r="F158">
        <v>5</v>
      </c>
      <c r="G158" t="s">
        <v>5267</v>
      </c>
      <c r="H158" t="s">
        <v>5288</v>
      </c>
      <c r="I158" t="s">
        <v>777</v>
      </c>
    </row>
    <row r="159" spans="1:9" x14ac:dyDescent="0.25">
      <c r="A159" t="s">
        <v>3938</v>
      </c>
      <c r="B159" s="213">
        <v>43867</v>
      </c>
      <c r="C159" t="s">
        <v>5268</v>
      </c>
      <c r="D159" t="s">
        <v>5304</v>
      </c>
      <c r="E159" t="s">
        <v>5305</v>
      </c>
      <c r="F159">
        <v>1</v>
      </c>
      <c r="G159" t="s">
        <v>5267</v>
      </c>
      <c r="I159" t="s">
        <v>1547</v>
      </c>
    </row>
    <row r="160" spans="1:9" x14ac:dyDescent="0.25">
      <c r="A160" t="s">
        <v>3938</v>
      </c>
      <c r="B160" s="213">
        <v>43867</v>
      </c>
      <c r="C160" t="s">
        <v>5268</v>
      </c>
      <c r="D160" t="s">
        <v>5304</v>
      </c>
      <c r="E160" t="s">
        <v>5305</v>
      </c>
      <c r="F160">
        <v>1</v>
      </c>
      <c r="G160" t="s">
        <v>5267</v>
      </c>
      <c r="I160" t="s">
        <v>5271</v>
      </c>
    </row>
    <row r="161" spans="1:10" x14ac:dyDescent="0.25">
      <c r="A161" t="s">
        <v>3938</v>
      </c>
      <c r="B161" s="213">
        <v>43867</v>
      </c>
      <c r="C161" t="s">
        <v>5344</v>
      </c>
      <c r="E161" t="s">
        <v>5345</v>
      </c>
      <c r="F161">
        <v>1</v>
      </c>
      <c r="G161" t="s">
        <v>5267</v>
      </c>
      <c r="I161" t="s">
        <v>886</v>
      </c>
    </row>
    <row r="162" spans="1:10" x14ac:dyDescent="0.25">
      <c r="A162" t="s">
        <v>3938</v>
      </c>
      <c r="B162" s="213">
        <v>43867</v>
      </c>
      <c r="C162" t="s">
        <v>5346</v>
      </c>
      <c r="E162" t="s">
        <v>5347</v>
      </c>
      <c r="F162">
        <v>1</v>
      </c>
      <c r="G162" t="s">
        <v>5267</v>
      </c>
      <c r="I162" t="s">
        <v>886</v>
      </c>
    </row>
    <row r="163" spans="1:10" x14ac:dyDescent="0.25">
      <c r="A163" t="s">
        <v>3938</v>
      </c>
      <c r="B163" s="213">
        <v>43868</v>
      </c>
      <c r="C163" t="s">
        <v>5319</v>
      </c>
      <c r="D163" t="s">
        <v>5348</v>
      </c>
      <c r="E163" t="s">
        <v>5349</v>
      </c>
      <c r="F163" t="s">
        <v>5322</v>
      </c>
      <c r="G163" t="s">
        <v>5267</v>
      </c>
      <c r="I163" t="s">
        <v>1547</v>
      </c>
    </row>
    <row r="164" spans="1:10" x14ac:dyDescent="0.25">
      <c r="A164" t="s">
        <v>3938</v>
      </c>
      <c r="B164" s="213">
        <v>43868</v>
      </c>
      <c r="C164" t="s">
        <v>5268</v>
      </c>
      <c r="D164" t="s">
        <v>5304</v>
      </c>
      <c r="E164" t="s">
        <v>5305</v>
      </c>
      <c r="F164">
        <v>5</v>
      </c>
      <c r="G164" t="s">
        <v>5267</v>
      </c>
      <c r="I164" t="s">
        <v>1547</v>
      </c>
    </row>
    <row r="165" spans="1:10" x14ac:dyDescent="0.25">
      <c r="A165" t="s">
        <v>3938</v>
      </c>
      <c r="B165" s="213">
        <v>43868</v>
      </c>
      <c r="C165" t="s">
        <v>5346</v>
      </c>
      <c r="E165" t="s">
        <v>5347</v>
      </c>
      <c r="F165">
        <v>1</v>
      </c>
      <c r="G165" t="s">
        <v>5267</v>
      </c>
      <c r="I165" t="s">
        <v>3951</v>
      </c>
    </row>
    <row r="166" spans="1:10" x14ac:dyDescent="0.25">
      <c r="A166" t="s">
        <v>3938</v>
      </c>
      <c r="B166" s="213">
        <v>43868</v>
      </c>
      <c r="C166" t="s">
        <v>5346</v>
      </c>
      <c r="E166" t="s">
        <v>5347</v>
      </c>
      <c r="F166">
        <v>1</v>
      </c>
      <c r="G166" t="s">
        <v>5267</v>
      </c>
      <c r="I166" t="s">
        <v>5275</v>
      </c>
    </row>
    <row r="167" spans="1:10" x14ac:dyDescent="0.25">
      <c r="A167" t="s">
        <v>3938</v>
      </c>
      <c r="B167" s="213">
        <v>43868</v>
      </c>
      <c r="C167" t="s">
        <v>5315</v>
      </c>
      <c r="E167" t="s">
        <v>5316</v>
      </c>
      <c r="F167">
        <v>1</v>
      </c>
      <c r="G167" t="s">
        <v>5267</v>
      </c>
      <c r="I167" t="s">
        <v>3975</v>
      </c>
    </row>
    <row r="168" spans="1:10" x14ac:dyDescent="0.25">
      <c r="A168" t="s">
        <v>3938</v>
      </c>
      <c r="B168" s="213">
        <v>43868</v>
      </c>
      <c r="C168" t="s">
        <v>5350</v>
      </c>
      <c r="E168" t="s">
        <v>5351</v>
      </c>
      <c r="F168">
        <v>1</v>
      </c>
      <c r="G168" t="s">
        <v>5267</v>
      </c>
      <c r="I168" t="s">
        <v>5287</v>
      </c>
    </row>
    <row r="169" spans="1:10" x14ac:dyDescent="0.25">
      <c r="B169" s="213">
        <v>43869</v>
      </c>
      <c r="C169" t="s">
        <v>4233</v>
      </c>
      <c r="E169" s="255" t="s">
        <v>5313</v>
      </c>
      <c r="F169" t="s">
        <v>5352</v>
      </c>
      <c r="G169" t="s">
        <v>5267</v>
      </c>
      <c r="I169" t="s">
        <v>3956</v>
      </c>
      <c r="J169" s="1" t="s">
        <v>3878</v>
      </c>
    </row>
    <row r="170" spans="1:10" x14ac:dyDescent="0.25">
      <c r="A170" t="s">
        <v>3938</v>
      </c>
      <c r="B170" s="213">
        <v>43869</v>
      </c>
      <c r="C170" t="s">
        <v>5268</v>
      </c>
      <c r="D170" t="s">
        <v>5269</v>
      </c>
      <c r="E170" t="s">
        <v>5353</v>
      </c>
      <c r="F170">
        <v>7</v>
      </c>
      <c r="G170" t="s">
        <v>5267</v>
      </c>
      <c r="H170" t="s">
        <v>5288</v>
      </c>
      <c r="I170" t="s">
        <v>777</v>
      </c>
    </row>
    <row r="171" spans="1:10" x14ac:dyDescent="0.25">
      <c r="A171" t="s">
        <v>3938</v>
      </c>
      <c r="B171" s="213">
        <v>43869</v>
      </c>
      <c r="C171" t="s">
        <v>5354</v>
      </c>
      <c r="D171" t="s">
        <v>5355</v>
      </c>
      <c r="E171" t="s">
        <v>5356</v>
      </c>
      <c r="F171">
        <v>1</v>
      </c>
      <c r="G171" t="s">
        <v>5267</v>
      </c>
      <c r="H171" t="s">
        <v>5288</v>
      </c>
      <c r="I171" t="s">
        <v>5307</v>
      </c>
    </row>
    <row r="172" spans="1:10" x14ac:dyDescent="0.25">
      <c r="A172" t="s">
        <v>3938</v>
      </c>
      <c r="B172" s="213">
        <v>43869</v>
      </c>
      <c r="C172" t="s">
        <v>5268</v>
      </c>
      <c r="D172" t="s">
        <v>5304</v>
      </c>
      <c r="E172" t="s">
        <v>5305</v>
      </c>
      <c r="F172">
        <v>3</v>
      </c>
      <c r="G172" t="s">
        <v>5267</v>
      </c>
      <c r="H172" t="s">
        <v>5288</v>
      </c>
      <c r="I172" t="s">
        <v>777</v>
      </c>
    </row>
    <row r="173" spans="1:10" x14ac:dyDescent="0.25">
      <c r="A173" t="s">
        <v>3938</v>
      </c>
      <c r="B173" s="213">
        <v>43869</v>
      </c>
      <c r="C173" t="s">
        <v>5344</v>
      </c>
      <c r="E173" t="s">
        <v>5345</v>
      </c>
      <c r="F173">
        <v>1</v>
      </c>
      <c r="G173" t="s">
        <v>5267</v>
      </c>
      <c r="I173" t="s">
        <v>609</v>
      </c>
    </row>
    <row r="174" spans="1:10" x14ac:dyDescent="0.25">
      <c r="A174" t="s">
        <v>3938</v>
      </c>
      <c r="B174" s="213">
        <v>43869</v>
      </c>
      <c r="C174" t="s">
        <v>5268</v>
      </c>
      <c r="D174" t="s">
        <v>5269</v>
      </c>
      <c r="E174" t="s">
        <v>5353</v>
      </c>
      <c r="F174">
        <v>2</v>
      </c>
      <c r="G174" t="s">
        <v>5267</v>
      </c>
      <c r="I174" t="s">
        <v>5307</v>
      </c>
    </row>
    <row r="175" spans="1:10" x14ac:dyDescent="0.25">
      <c r="A175" t="s">
        <v>3938</v>
      </c>
      <c r="B175" s="213">
        <v>43869</v>
      </c>
      <c r="C175" t="s">
        <v>5357</v>
      </c>
      <c r="E175" t="s">
        <v>5358</v>
      </c>
      <c r="F175">
        <v>1</v>
      </c>
      <c r="G175" t="s">
        <v>5267</v>
      </c>
      <c r="I175" t="s">
        <v>5307</v>
      </c>
    </row>
    <row r="176" spans="1:10" x14ac:dyDescent="0.25">
      <c r="A176" t="s">
        <v>3938</v>
      </c>
      <c r="B176" s="213">
        <v>43869</v>
      </c>
      <c r="C176" t="s">
        <v>5359</v>
      </c>
      <c r="E176" t="s">
        <v>5360</v>
      </c>
      <c r="F176">
        <v>1</v>
      </c>
      <c r="G176" t="s">
        <v>5267</v>
      </c>
      <c r="I176" t="s">
        <v>5361</v>
      </c>
    </row>
    <row r="177" spans="1:10" x14ac:dyDescent="0.25">
      <c r="A177" t="s">
        <v>3938</v>
      </c>
      <c r="B177" s="213">
        <v>43870</v>
      </c>
      <c r="C177" t="s">
        <v>5265</v>
      </c>
      <c r="E177" t="s">
        <v>5306</v>
      </c>
      <c r="F177">
        <v>1</v>
      </c>
      <c r="G177" t="s">
        <v>5267</v>
      </c>
      <c r="I177" t="s">
        <v>777</v>
      </c>
    </row>
    <row r="178" spans="1:10" x14ac:dyDescent="0.25">
      <c r="A178" t="s">
        <v>3938</v>
      </c>
      <c r="B178" s="213">
        <v>43870</v>
      </c>
      <c r="C178" t="s">
        <v>5265</v>
      </c>
      <c r="E178" t="s">
        <v>5306</v>
      </c>
      <c r="F178">
        <v>1</v>
      </c>
      <c r="G178" t="s">
        <v>5267</v>
      </c>
      <c r="I178" t="s">
        <v>828</v>
      </c>
      <c r="J178" s="1" t="s">
        <v>3878</v>
      </c>
    </row>
    <row r="179" spans="1:10" x14ac:dyDescent="0.25">
      <c r="A179" t="s">
        <v>3938</v>
      </c>
      <c r="B179" s="213">
        <v>43870</v>
      </c>
      <c r="C179" t="s">
        <v>5268</v>
      </c>
      <c r="D179" t="s">
        <v>5269</v>
      </c>
      <c r="E179" t="s">
        <v>5353</v>
      </c>
      <c r="F179">
        <v>3</v>
      </c>
      <c r="G179" t="s">
        <v>5267</v>
      </c>
      <c r="I179" t="s">
        <v>3984</v>
      </c>
    </row>
    <row r="180" spans="1:10" x14ac:dyDescent="0.25">
      <c r="A180" t="s">
        <v>3938</v>
      </c>
      <c r="B180" s="213">
        <v>43870</v>
      </c>
      <c r="C180" t="s">
        <v>5268</v>
      </c>
      <c r="D180" t="s">
        <v>5304</v>
      </c>
      <c r="E180" t="s">
        <v>5305</v>
      </c>
      <c r="F180">
        <v>2</v>
      </c>
      <c r="G180" t="s">
        <v>5267</v>
      </c>
      <c r="I180" t="s">
        <v>5271</v>
      </c>
    </row>
    <row r="181" spans="1:10" x14ac:dyDescent="0.25">
      <c r="A181" t="s">
        <v>3938</v>
      </c>
      <c r="B181" s="213">
        <v>43871</v>
      </c>
      <c r="C181" t="s">
        <v>5265</v>
      </c>
      <c r="E181" t="s">
        <v>5306</v>
      </c>
      <c r="F181">
        <v>1</v>
      </c>
      <c r="G181" t="s">
        <v>5267</v>
      </c>
      <c r="I181" t="s">
        <v>5271</v>
      </c>
      <c r="J181" s="1" t="s">
        <v>3878</v>
      </c>
    </row>
    <row r="182" spans="1:10" x14ac:dyDescent="0.25">
      <c r="A182" t="s">
        <v>3938</v>
      </c>
      <c r="B182" s="213">
        <v>43871</v>
      </c>
      <c r="C182" t="s">
        <v>5362</v>
      </c>
      <c r="E182" t="s">
        <v>5363</v>
      </c>
      <c r="F182">
        <v>1</v>
      </c>
      <c r="G182" t="s">
        <v>5267</v>
      </c>
      <c r="I182" t="s">
        <v>3956</v>
      </c>
    </row>
    <row r="183" spans="1:10" x14ac:dyDescent="0.25">
      <c r="A183" t="s">
        <v>3938</v>
      </c>
      <c r="B183" s="213">
        <v>43871</v>
      </c>
      <c r="C183" t="s">
        <v>5364</v>
      </c>
      <c r="E183" t="s">
        <v>5365</v>
      </c>
      <c r="F183">
        <v>2</v>
      </c>
      <c r="G183" t="s">
        <v>5267</v>
      </c>
      <c r="I183" t="s">
        <v>828</v>
      </c>
    </row>
    <row r="184" spans="1:10" x14ac:dyDescent="0.25">
      <c r="A184" t="s">
        <v>3938</v>
      </c>
      <c r="B184" s="213">
        <v>43871</v>
      </c>
      <c r="C184" t="s">
        <v>5366</v>
      </c>
      <c r="D184" t="s">
        <v>5367</v>
      </c>
      <c r="E184" t="s">
        <v>5368</v>
      </c>
      <c r="F184">
        <v>1</v>
      </c>
      <c r="G184" t="s">
        <v>5267</v>
      </c>
      <c r="I184" t="s">
        <v>3975</v>
      </c>
    </row>
    <row r="185" spans="1:10" x14ac:dyDescent="0.25">
      <c r="A185" t="s">
        <v>4157</v>
      </c>
      <c r="B185" s="213">
        <v>43872</v>
      </c>
      <c r="C185" t="s">
        <v>5278</v>
      </c>
      <c r="E185" t="s">
        <v>5369</v>
      </c>
      <c r="F185" t="s">
        <v>5370</v>
      </c>
      <c r="G185" t="s">
        <v>5267</v>
      </c>
      <c r="H185" t="s">
        <v>5280</v>
      </c>
      <c r="I185" s="255" t="s">
        <v>777</v>
      </c>
    </row>
    <row r="186" spans="1:10" x14ac:dyDescent="0.25">
      <c r="A186" t="s">
        <v>4157</v>
      </c>
      <c r="B186" s="213">
        <v>43875</v>
      </c>
      <c r="C186" t="s">
        <v>5317</v>
      </c>
      <c r="D186">
        <v>1</v>
      </c>
      <c r="E186" t="s">
        <v>5371</v>
      </c>
      <c r="F186">
        <v>3</v>
      </c>
      <c r="G186" t="s">
        <v>5267</v>
      </c>
      <c r="I186" s="255" t="s">
        <v>609</v>
      </c>
    </row>
    <row r="187" spans="1:10" x14ac:dyDescent="0.25">
      <c r="A187" t="s">
        <v>4157</v>
      </c>
      <c r="B187" s="213">
        <v>43878</v>
      </c>
      <c r="C187" t="s">
        <v>5268</v>
      </c>
      <c r="D187" t="s">
        <v>5269</v>
      </c>
      <c r="E187" t="s">
        <v>5353</v>
      </c>
      <c r="F187">
        <v>2</v>
      </c>
      <c r="G187" t="s">
        <v>5267</v>
      </c>
      <c r="I187" s="255" t="s">
        <v>777</v>
      </c>
    </row>
    <row r="188" spans="1:10" x14ac:dyDescent="0.25">
      <c r="A188" t="s">
        <v>4157</v>
      </c>
      <c r="B188" s="213">
        <v>43873</v>
      </c>
      <c r="C188" t="s">
        <v>5268</v>
      </c>
      <c r="D188" t="s">
        <v>5304</v>
      </c>
      <c r="E188" t="s">
        <v>5372</v>
      </c>
      <c r="F188">
        <v>1</v>
      </c>
      <c r="G188" t="s">
        <v>5267</v>
      </c>
      <c r="I188" s="255" t="s">
        <v>2031</v>
      </c>
    </row>
    <row r="189" spans="1:10" x14ac:dyDescent="0.25">
      <c r="A189" t="s">
        <v>4157</v>
      </c>
      <c r="B189" s="213">
        <v>43877</v>
      </c>
      <c r="C189" t="s">
        <v>5268</v>
      </c>
      <c r="D189" t="s">
        <v>5304</v>
      </c>
      <c r="E189" t="s">
        <v>5372</v>
      </c>
      <c r="F189">
        <v>4</v>
      </c>
      <c r="G189" t="s">
        <v>5267</v>
      </c>
      <c r="I189" s="255" t="s">
        <v>2031</v>
      </c>
    </row>
    <row r="190" spans="1:10" x14ac:dyDescent="0.25">
      <c r="A190" t="s">
        <v>4157</v>
      </c>
      <c r="B190" s="213">
        <v>43879</v>
      </c>
      <c r="C190" t="s">
        <v>5268</v>
      </c>
      <c r="D190" t="s">
        <v>5304</v>
      </c>
      <c r="E190" t="s">
        <v>5372</v>
      </c>
      <c r="F190">
        <v>1</v>
      </c>
      <c r="G190" t="s">
        <v>5267</v>
      </c>
      <c r="I190" s="255" t="s">
        <v>2031</v>
      </c>
    </row>
    <row r="191" spans="1:10" x14ac:dyDescent="0.25">
      <c r="A191" t="s">
        <v>4157</v>
      </c>
      <c r="B191" s="213">
        <v>43879</v>
      </c>
      <c r="C191" t="s">
        <v>5268</v>
      </c>
      <c r="D191" t="s">
        <v>5304</v>
      </c>
      <c r="E191" t="s">
        <v>5372</v>
      </c>
      <c r="F191">
        <v>2</v>
      </c>
      <c r="G191" t="s">
        <v>5267</v>
      </c>
      <c r="I191" s="255" t="s">
        <v>5287</v>
      </c>
    </row>
    <row r="192" spans="1:10" x14ac:dyDescent="0.25">
      <c r="A192" t="s">
        <v>4157</v>
      </c>
      <c r="B192" s="213">
        <v>43880</v>
      </c>
      <c r="C192" t="s">
        <v>5268</v>
      </c>
      <c r="D192" t="s">
        <v>5304</v>
      </c>
      <c r="E192" t="s">
        <v>5372</v>
      </c>
      <c r="F192">
        <v>2</v>
      </c>
      <c r="G192" t="s">
        <v>5267</v>
      </c>
      <c r="I192" s="255" t="s">
        <v>2031</v>
      </c>
    </row>
    <row r="193" spans="1:9" x14ac:dyDescent="0.25">
      <c r="A193" t="s">
        <v>4157</v>
      </c>
      <c r="B193" s="213">
        <v>43881</v>
      </c>
      <c r="C193" t="s">
        <v>5373</v>
      </c>
      <c r="E193" t="s">
        <v>5374</v>
      </c>
      <c r="F193">
        <v>1</v>
      </c>
      <c r="G193" t="s">
        <v>5267</v>
      </c>
      <c r="I193" s="255" t="s">
        <v>2031</v>
      </c>
    </row>
    <row r="194" spans="1:9" x14ac:dyDescent="0.25">
      <c r="A194" t="s">
        <v>4157</v>
      </c>
      <c r="B194" s="213">
        <v>43879</v>
      </c>
      <c r="C194" t="s">
        <v>5375</v>
      </c>
      <c r="D194" t="s">
        <v>5376</v>
      </c>
      <c r="E194" t="s">
        <v>5377</v>
      </c>
      <c r="F194">
        <v>3</v>
      </c>
      <c r="G194" t="s">
        <v>5267</v>
      </c>
      <c r="H194" t="s">
        <v>5378</v>
      </c>
      <c r="I194" s="255" t="s">
        <v>1215</v>
      </c>
    </row>
    <row r="195" spans="1:9" x14ac:dyDescent="0.25">
      <c r="A195" t="s">
        <v>4157</v>
      </c>
      <c r="B195" s="213">
        <v>43875</v>
      </c>
      <c r="C195" t="s">
        <v>5379</v>
      </c>
      <c r="E195" t="s">
        <v>5380</v>
      </c>
      <c r="F195">
        <v>1</v>
      </c>
      <c r="G195" t="s">
        <v>5267</v>
      </c>
      <c r="I195" s="255" t="s">
        <v>2031</v>
      </c>
    </row>
    <row r="196" spans="1:9" x14ac:dyDescent="0.25">
      <c r="A196" t="s">
        <v>4157</v>
      </c>
      <c r="B196" s="213">
        <v>43877</v>
      </c>
      <c r="C196" t="s">
        <v>5319</v>
      </c>
      <c r="D196" t="s">
        <v>5348</v>
      </c>
      <c r="E196" t="s">
        <v>5349</v>
      </c>
      <c r="F196" t="s">
        <v>5322</v>
      </c>
      <c r="G196" t="s">
        <v>5267</v>
      </c>
      <c r="I196" s="255" t="s">
        <v>2031</v>
      </c>
    </row>
    <row r="197" spans="1:9" x14ac:dyDescent="0.25">
      <c r="A197" t="s">
        <v>4157</v>
      </c>
      <c r="B197" s="213">
        <v>43872</v>
      </c>
      <c r="C197" t="s">
        <v>5357</v>
      </c>
      <c r="E197" t="s">
        <v>5358</v>
      </c>
      <c r="F197">
        <v>1</v>
      </c>
      <c r="G197" t="s">
        <v>5267</v>
      </c>
      <c r="I197" s="255" t="s">
        <v>3956</v>
      </c>
    </row>
    <row r="198" spans="1:9" x14ac:dyDescent="0.25">
      <c r="A198" t="s">
        <v>4157</v>
      </c>
      <c r="B198" s="213">
        <v>43876</v>
      </c>
      <c r="C198" t="s">
        <v>5381</v>
      </c>
      <c r="E198" t="s">
        <v>5382</v>
      </c>
      <c r="F198">
        <v>1</v>
      </c>
      <c r="G198" t="s">
        <v>5267</v>
      </c>
      <c r="I198" s="255" t="s">
        <v>609</v>
      </c>
    </row>
    <row r="199" spans="1:9" x14ac:dyDescent="0.25">
      <c r="A199" t="s">
        <v>4157</v>
      </c>
      <c r="B199" s="213">
        <v>43874</v>
      </c>
      <c r="C199" t="s">
        <v>5273</v>
      </c>
      <c r="E199" t="s">
        <v>5383</v>
      </c>
      <c r="F199">
        <v>1</v>
      </c>
      <c r="G199" t="s">
        <v>5267</v>
      </c>
      <c r="I199" s="255" t="s">
        <v>5287</v>
      </c>
    </row>
    <row r="200" spans="1:9" x14ac:dyDescent="0.25">
      <c r="A200" t="s">
        <v>4157</v>
      </c>
      <c r="B200" s="213">
        <v>43875</v>
      </c>
      <c r="C200" t="s">
        <v>5384</v>
      </c>
      <c r="E200" t="s">
        <v>5385</v>
      </c>
      <c r="F200">
        <v>1</v>
      </c>
      <c r="G200" t="s">
        <v>5267</v>
      </c>
      <c r="I200" s="255" t="s">
        <v>609</v>
      </c>
    </row>
    <row r="201" spans="1:9" x14ac:dyDescent="0.25">
      <c r="A201" t="s">
        <v>4157</v>
      </c>
      <c r="B201" s="213">
        <v>43873</v>
      </c>
      <c r="C201" t="s">
        <v>5289</v>
      </c>
      <c r="E201" t="s">
        <v>5386</v>
      </c>
      <c r="F201">
        <v>1</v>
      </c>
      <c r="G201" t="s">
        <v>5267</v>
      </c>
      <c r="I201" s="255" t="s">
        <v>978</v>
      </c>
    </row>
    <row r="202" spans="1:9" x14ac:dyDescent="0.25">
      <c r="A202" t="s">
        <v>4157</v>
      </c>
      <c r="B202" s="213">
        <v>43879</v>
      </c>
      <c r="C202" t="s">
        <v>5344</v>
      </c>
      <c r="E202" t="s">
        <v>5387</v>
      </c>
      <c r="F202">
        <v>2</v>
      </c>
      <c r="G202" t="s">
        <v>5267</v>
      </c>
      <c r="H202" t="s">
        <v>5378</v>
      </c>
      <c r="I202" s="255" t="s">
        <v>1215</v>
      </c>
    </row>
    <row r="203" spans="1:9" x14ac:dyDescent="0.25">
      <c r="A203" t="s">
        <v>4157</v>
      </c>
      <c r="B203" s="213">
        <v>43875</v>
      </c>
      <c r="C203" t="s">
        <v>5388</v>
      </c>
      <c r="E203" t="s">
        <v>5387</v>
      </c>
      <c r="F203">
        <v>1</v>
      </c>
      <c r="G203" t="s">
        <v>5267</v>
      </c>
      <c r="I203" s="255" t="s">
        <v>2031</v>
      </c>
    </row>
    <row r="204" spans="1:9" x14ac:dyDescent="0.25">
      <c r="A204" t="s">
        <v>4157</v>
      </c>
      <c r="B204" s="213">
        <v>43872</v>
      </c>
      <c r="C204" t="s">
        <v>5265</v>
      </c>
      <c r="E204" t="s">
        <v>5306</v>
      </c>
      <c r="F204" s="257">
        <v>1</v>
      </c>
      <c r="G204" t="s">
        <v>5267</v>
      </c>
      <c r="I204" s="255" t="s">
        <v>2031</v>
      </c>
    </row>
    <row r="205" spans="1:9" x14ac:dyDescent="0.25">
      <c r="A205" t="s">
        <v>4157</v>
      </c>
      <c r="B205" s="213">
        <v>43872</v>
      </c>
      <c r="C205" t="s">
        <v>5265</v>
      </c>
      <c r="E205" t="s">
        <v>5306</v>
      </c>
      <c r="F205" s="257">
        <v>1</v>
      </c>
      <c r="G205" t="s">
        <v>5267</v>
      </c>
      <c r="I205" s="255" t="s">
        <v>777</v>
      </c>
    </row>
    <row r="206" spans="1:9" x14ac:dyDescent="0.25">
      <c r="A206" t="s">
        <v>4157</v>
      </c>
      <c r="B206" s="213">
        <v>43874</v>
      </c>
      <c r="C206" t="s">
        <v>5265</v>
      </c>
      <c r="E206" t="s">
        <v>5371</v>
      </c>
      <c r="F206" s="257">
        <v>2</v>
      </c>
      <c r="G206" t="s">
        <v>5267</v>
      </c>
      <c r="I206" s="255" t="s">
        <v>5287</v>
      </c>
    </row>
    <row r="207" spans="1:9" x14ac:dyDescent="0.25">
      <c r="A207" t="s">
        <v>4157</v>
      </c>
      <c r="B207" s="213">
        <v>43877</v>
      </c>
      <c r="C207" t="s">
        <v>5265</v>
      </c>
      <c r="E207" t="s">
        <v>5306</v>
      </c>
      <c r="F207" s="257">
        <v>1</v>
      </c>
      <c r="G207" t="s">
        <v>5267</v>
      </c>
      <c r="I207" s="255" t="s">
        <v>2031</v>
      </c>
    </row>
    <row r="208" spans="1:9" x14ac:dyDescent="0.25">
      <c r="A208" t="s">
        <v>4157</v>
      </c>
      <c r="B208" s="213">
        <v>43878</v>
      </c>
      <c r="C208" t="s">
        <v>5265</v>
      </c>
      <c r="E208" t="s">
        <v>5306</v>
      </c>
      <c r="F208" s="257">
        <v>1</v>
      </c>
      <c r="G208" t="s">
        <v>5267</v>
      </c>
      <c r="I208" s="255" t="s">
        <v>609</v>
      </c>
    </row>
    <row r="209" spans="1:9" x14ac:dyDescent="0.25">
      <c r="B209" s="213">
        <v>43875</v>
      </c>
      <c r="C209" t="s">
        <v>5310</v>
      </c>
      <c r="E209" s="255" t="s">
        <v>5389</v>
      </c>
      <c r="F209">
        <v>1</v>
      </c>
      <c r="G209" t="s">
        <v>5267</v>
      </c>
      <c r="I209" s="255" t="s">
        <v>978</v>
      </c>
    </row>
    <row r="210" spans="1:9" x14ac:dyDescent="0.25">
      <c r="B210" s="213">
        <v>43880</v>
      </c>
      <c r="C210" t="s">
        <v>5310</v>
      </c>
      <c r="E210" s="255" t="s">
        <v>5389</v>
      </c>
      <c r="F210">
        <v>1</v>
      </c>
      <c r="G210" t="s">
        <v>5267</v>
      </c>
      <c r="I210" s="255" t="s">
        <v>978</v>
      </c>
    </row>
    <row r="211" spans="1:9" x14ac:dyDescent="0.25">
      <c r="A211" t="s">
        <v>4159</v>
      </c>
      <c r="B211" s="213">
        <v>43877</v>
      </c>
      <c r="C211" t="s">
        <v>5317</v>
      </c>
      <c r="D211">
        <v>1</v>
      </c>
      <c r="E211" t="s">
        <v>5371</v>
      </c>
      <c r="F211">
        <v>2</v>
      </c>
      <c r="G211" t="s">
        <v>5267</v>
      </c>
      <c r="I211" t="s">
        <v>5271</v>
      </c>
    </row>
    <row r="212" spans="1:9" x14ac:dyDescent="0.25">
      <c r="A212" t="s">
        <v>4159</v>
      </c>
      <c r="B212" s="213">
        <v>43877</v>
      </c>
      <c r="C212" t="s">
        <v>5317</v>
      </c>
      <c r="D212">
        <v>1</v>
      </c>
      <c r="E212" t="s">
        <v>5371</v>
      </c>
      <c r="F212">
        <v>2</v>
      </c>
      <c r="G212" t="s">
        <v>5267</v>
      </c>
      <c r="I212" t="s">
        <v>1547</v>
      </c>
    </row>
    <row r="213" spans="1:9" x14ac:dyDescent="0.25">
      <c r="A213" t="s">
        <v>4159</v>
      </c>
      <c r="B213" s="213">
        <v>43872</v>
      </c>
      <c r="C213" t="s">
        <v>5268</v>
      </c>
      <c r="D213" t="s">
        <v>5269</v>
      </c>
      <c r="E213" t="s">
        <v>5353</v>
      </c>
      <c r="F213">
        <v>1</v>
      </c>
      <c r="G213" t="s">
        <v>5267</v>
      </c>
      <c r="I213" t="s">
        <v>5307</v>
      </c>
    </row>
    <row r="214" spans="1:9" x14ac:dyDescent="0.25">
      <c r="A214" t="s">
        <v>4159</v>
      </c>
      <c r="B214" s="213">
        <v>43872</v>
      </c>
      <c r="C214" t="s">
        <v>5268</v>
      </c>
      <c r="D214" t="s">
        <v>5269</v>
      </c>
      <c r="E214" t="s">
        <v>5353</v>
      </c>
      <c r="F214">
        <v>1</v>
      </c>
      <c r="G214" t="s">
        <v>5267</v>
      </c>
      <c r="I214" t="s">
        <v>3984</v>
      </c>
    </row>
    <row r="215" spans="1:9" x14ac:dyDescent="0.25">
      <c r="A215" t="s">
        <v>4159</v>
      </c>
      <c r="B215" s="213">
        <v>43876</v>
      </c>
      <c r="C215" t="s">
        <v>5268</v>
      </c>
      <c r="D215" t="s">
        <v>5269</v>
      </c>
      <c r="E215" t="s">
        <v>5353</v>
      </c>
      <c r="F215">
        <v>2</v>
      </c>
      <c r="G215" t="s">
        <v>5267</v>
      </c>
      <c r="I215" t="s">
        <v>5272</v>
      </c>
    </row>
    <row r="216" spans="1:9" x14ac:dyDescent="0.25">
      <c r="A216" t="s">
        <v>4159</v>
      </c>
      <c r="B216" s="213">
        <v>43878</v>
      </c>
      <c r="C216" t="s">
        <v>5268</v>
      </c>
      <c r="D216" t="s">
        <v>5269</v>
      </c>
      <c r="E216" t="s">
        <v>5353</v>
      </c>
      <c r="F216">
        <v>2</v>
      </c>
      <c r="G216" t="s">
        <v>5267</v>
      </c>
      <c r="I216" t="s">
        <v>5271</v>
      </c>
    </row>
    <row r="217" spans="1:9" x14ac:dyDescent="0.25">
      <c r="A217" t="s">
        <v>4159</v>
      </c>
      <c r="B217" s="213">
        <v>43879</v>
      </c>
      <c r="C217" t="s">
        <v>5268</v>
      </c>
      <c r="D217" t="s">
        <v>5269</v>
      </c>
      <c r="E217" t="s">
        <v>5353</v>
      </c>
      <c r="F217">
        <v>2</v>
      </c>
      <c r="G217" t="s">
        <v>5267</v>
      </c>
      <c r="I217" t="s">
        <v>5271</v>
      </c>
    </row>
    <row r="218" spans="1:9" x14ac:dyDescent="0.25">
      <c r="A218" t="s">
        <v>4159</v>
      </c>
      <c r="B218" s="213">
        <v>43872</v>
      </c>
      <c r="C218" t="s">
        <v>5268</v>
      </c>
      <c r="D218" t="s">
        <v>5304</v>
      </c>
      <c r="E218" t="s">
        <v>5372</v>
      </c>
      <c r="F218">
        <v>5</v>
      </c>
      <c r="G218" t="s">
        <v>5267</v>
      </c>
      <c r="I218" t="s">
        <v>5307</v>
      </c>
    </row>
    <row r="219" spans="1:9" x14ac:dyDescent="0.25">
      <c r="A219" t="s">
        <v>4159</v>
      </c>
      <c r="B219" s="213">
        <v>43872</v>
      </c>
      <c r="C219" t="s">
        <v>5268</v>
      </c>
      <c r="D219" t="s">
        <v>5304</v>
      </c>
      <c r="E219" t="s">
        <v>5372</v>
      </c>
      <c r="F219">
        <v>3</v>
      </c>
      <c r="G219" t="s">
        <v>5267</v>
      </c>
      <c r="I219" t="s">
        <v>3984</v>
      </c>
    </row>
    <row r="220" spans="1:9" x14ac:dyDescent="0.25">
      <c r="A220" t="s">
        <v>4159</v>
      </c>
      <c r="B220" s="213">
        <v>43874</v>
      </c>
      <c r="C220" t="s">
        <v>5268</v>
      </c>
      <c r="D220" t="s">
        <v>5304</v>
      </c>
      <c r="E220" t="s">
        <v>5372</v>
      </c>
      <c r="F220">
        <v>2</v>
      </c>
      <c r="G220" t="s">
        <v>5267</v>
      </c>
      <c r="I220" t="s">
        <v>5271</v>
      </c>
    </row>
    <row r="221" spans="1:9" x14ac:dyDescent="0.25">
      <c r="A221" t="s">
        <v>4159</v>
      </c>
      <c r="B221" s="213">
        <v>43875</v>
      </c>
      <c r="C221" t="s">
        <v>5268</v>
      </c>
      <c r="D221" t="s">
        <v>5304</v>
      </c>
      <c r="E221" t="s">
        <v>5372</v>
      </c>
      <c r="F221">
        <v>1</v>
      </c>
      <c r="G221" t="s">
        <v>5267</v>
      </c>
      <c r="I221" t="s">
        <v>1547</v>
      </c>
    </row>
    <row r="222" spans="1:9" x14ac:dyDescent="0.25">
      <c r="A222" t="s">
        <v>4159</v>
      </c>
      <c r="B222" s="213">
        <v>43876</v>
      </c>
      <c r="C222" t="s">
        <v>5268</v>
      </c>
      <c r="D222" t="s">
        <v>5304</v>
      </c>
      <c r="E222" t="s">
        <v>5372</v>
      </c>
      <c r="F222">
        <v>1</v>
      </c>
      <c r="G222" t="s">
        <v>5267</v>
      </c>
      <c r="I222" t="s">
        <v>5271</v>
      </c>
    </row>
    <row r="223" spans="1:9" x14ac:dyDescent="0.25">
      <c r="A223" t="s">
        <v>4159</v>
      </c>
      <c r="B223" s="213">
        <v>43877</v>
      </c>
      <c r="C223" t="s">
        <v>5268</v>
      </c>
      <c r="D223" t="s">
        <v>5304</v>
      </c>
      <c r="E223" t="s">
        <v>5372</v>
      </c>
      <c r="F223">
        <v>1</v>
      </c>
      <c r="G223" t="s">
        <v>5267</v>
      </c>
      <c r="I223" t="s">
        <v>1547</v>
      </c>
    </row>
    <row r="224" spans="1:9" x14ac:dyDescent="0.25">
      <c r="A224" t="s">
        <v>4159</v>
      </c>
      <c r="B224" s="213">
        <v>43878</v>
      </c>
      <c r="C224" t="s">
        <v>5268</v>
      </c>
      <c r="D224" t="s">
        <v>5304</v>
      </c>
      <c r="E224" t="s">
        <v>5372</v>
      </c>
      <c r="F224">
        <v>1</v>
      </c>
      <c r="G224" t="s">
        <v>5267</v>
      </c>
      <c r="I224" t="s">
        <v>5271</v>
      </c>
    </row>
    <row r="225" spans="1:9" x14ac:dyDescent="0.25">
      <c r="A225" t="s">
        <v>4159</v>
      </c>
      <c r="B225" s="213">
        <v>43878</v>
      </c>
      <c r="C225" t="s">
        <v>5268</v>
      </c>
      <c r="D225" t="s">
        <v>5304</v>
      </c>
      <c r="E225" t="s">
        <v>5372</v>
      </c>
      <c r="F225">
        <v>1</v>
      </c>
      <c r="G225" t="s">
        <v>5267</v>
      </c>
      <c r="I225" t="s">
        <v>5272</v>
      </c>
    </row>
    <row r="226" spans="1:9" x14ac:dyDescent="0.25">
      <c r="A226" t="s">
        <v>4159</v>
      </c>
      <c r="B226" s="213">
        <v>43878</v>
      </c>
      <c r="C226" t="s">
        <v>5268</v>
      </c>
      <c r="D226" t="s">
        <v>5304</v>
      </c>
      <c r="E226" t="s">
        <v>5372</v>
      </c>
      <c r="F226">
        <v>3</v>
      </c>
      <c r="G226" t="s">
        <v>5267</v>
      </c>
      <c r="I226" t="s">
        <v>1547</v>
      </c>
    </row>
    <row r="227" spans="1:9" x14ac:dyDescent="0.25">
      <c r="A227" t="s">
        <v>4159</v>
      </c>
      <c r="B227" s="213">
        <v>43879</v>
      </c>
      <c r="C227" t="s">
        <v>5268</v>
      </c>
      <c r="D227" t="s">
        <v>5304</v>
      </c>
      <c r="E227" t="s">
        <v>5372</v>
      </c>
      <c r="F227">
        <v>3</v>
      </c>
      <c r="G227" t="s">
        <v>5267</v>
      </c>
      <c r="I227" t="s">
        <v>5271</v>
      </c>
    </row>
    <row r="228" spans="1:9" x14ac:dyDescent="0.25">
      <c r="A228" t="s">
        <v>4159</v>
      </c>
      <c r="B228" s="213">
        <v>43880</v>
      </c>
      <c r="C228" t="s">
        <v>5268</v>
      </c>
      <c r="D228" t="s">
        <v>5304</v>
      </c>
      <c r="E228" t="s">
        <v>5372</v>
      </c>
      <c r="F228">
        <v>1</v>
      </c>
      <c r="G228" t="s">
        <v>5267</v>
      </c>
      <c r="I228" t="s">
        <v>5271</v>
      </c>
    </row>
    <row r="229" spans="1:9" x14ac:dyDescent="0.25">
      <c r="A229" t="s">
        <v>4159</v>
      </c>
      <c r="B229" s="213">
        <v>43881</v>
      </c>
      <c r="C229" t="s">
        <v>5268</v>
      </c>
      <c r="D229" t="s">
        <v>5304</v>
      </c>
      <c r="E229" t="s">
        <v>5372</v>
      </c>
      <c r="F229">
        <v>2</v>
      </c>
      <c r="G229" t="s">
        <v>5267</v>
      </c>
      <c r="I229" t="s">
        <v>5271</v>
      </c>
    </row>
    <row r="230" spans="1:9" x14ac:dyDescent="0.25">
      <c r="A230" t="s">
        <v>4159</v>
      </c>
      <c r="B230" s="213">
        <v>43880</v>
      </c>
      <c r="C230" t="s">
        <v>5390</v>
      </c>
      <c r="E230" t="s">
        <v>5391</v>
      </c>
      <c r="F230">
        <v>1</v>
      </c>
      <c r="G230" t="s">
        <v>5267</v>
      </c>
      <c r="I230" t="s">
        <v>5275</v>
      </c>
    </row>
    <row r="231" spans="1:9" x14ac:dyDescent="0.25">
      <c r="A231" t="s">
        <v>4159</v>
      </c>
      <c r="B231" s="213">
        <v>43877</v>
      </c>
      <c r="C231" t="s">
        <v>5354</v>
      </c>
      <c r="D231" t="s">
        <v>5355</v>
      </c>
      <c r="E231" t="s">
        <v>5356</v>
      </c>
      <c r="F231">
        <v>1</v>
      </c>
      <c r="G231" t="s">
        <v>5267</v>
      </c>
      <c r="I231" t="s">
        <v>3984</v>
      </c>
    </row>
    <row r="232" spans="1:9" x14ac:dyDescent="0.25">
      <c r="A232" t="s">
        <v>4159</v>
      </c>
      <c r="B232" s="213">
        <v>43879</v>
      </c>
      <c r="C232" t="s">
        <v>5354</v>
      </c>
      <c r="D232" t="s">
        <v>5355</v>
      </c>
      <c r="E232" t="s">
        <v>5356</v>
      </c>
      <c r="F232">
        <v>1</v>
      </c>
      <c r="G232" t="s">
        <v>5267</v>
      </c>
      <c r="I232" t="s">
        <v>5271</v>
      </c>
    </row>
    <row r="233" spans="1:9" x14ac:dyDescent="0.25">
      <c r="A233" t="s">
        <v>4159</v>
      </c>
      <c r="B233" s="213">
        <v>43881</v>
      </c>
      <c r="C233" t="s">
        <v>5354</v>
      </c>
      <c r="D233" t="s">
        <v>5355</v>
      </c>
      <c r="E233" t="s">
        <v>5356</v>
      </c>
      <c r="F233">
        <v>1</v>
      </c>
      <c r="G233" t="s">
        <v>5267</v>
      </c>
      <c r="I233" t="s">
        <v>5271</v>
      </c>
    </row>
    <row r="234" spans="1:9" x14ac:dyDescent="0.25">
      <c r="A234" t="s">
        <v>4159</v>
      </c>
      <c r="B234" s="213">
        <v>43872</v>
      </c>
      <c r="C234" t="s">
        <v>5392</v>
      </c>
      <c r="D234" t="s">
        <v>5393</v>
      </c>
      <c r="E234" t="s">
        <v>5394</v>
      </c>
      <c r="F234">
        <v>6</v>
      </c>
      <c r="G234" t="s">
        <v>5267</v>
      </c>
      <c r="H234" t="s">
        <v>5288</v>
      </c>
      <c r="I234" t="s">
        <v>5271</v>
      </c>
    </row>
    <row r="235" spans="1:9" x14ac:dyDescent="0.25">
      <c r="A235" t="s">
        <v>4159</v>
      </c>
      <c r="B235" s="213">
        <v>43878</v>
      </c>
      <c r="C235" t="s">
        <v>5392</v>
      </c>
      <c r="D235" t="s">
        <v>5393</v>
      </c>
      <c r="E235" t="s">
        <v>5394</v>
      </c>
      <c r="F235">
        <v>8</v>
      </c>
      <c r="G235" t="s">
        <v>5267</v>
      </c>
      <c r="I235" t="s">
        <v>5275</v>
      </c>
    </row>
    <row r="236" spans="1:9" x14ac:dyDescent="0.25">
      <c r="A236" t="s">
        <v>4159</v>
      </c>
      <c r="B236" s="213">
        <v>43879</v>
      </c>
      <c r="C236" t="s">
        <v>5392</v>
      </c>
      <c r="D236" t="s">
        <v>5393</v>
      </c>
      <c r="E236" t="s">
        <v>5394</v>
      </c>
      <c r="F236">
        <v>8</v>
      </c>
      <c r="G236" t="s">
        <v>5267</v>
      </c>
      <c r="H236" t="s">
        <v>498</v>
      </c>
      <c r="I236" t="s">
        <v>3984</v>
      </c>
    </row>
    <row r="237" spans="1:9" x14ac:dyDescent="0.25">
      <c r="A237" t="s">
        <v>4159</v>
      </c>
      <c r="B237" s="213">
        <v>43878</v>
      </c>
      <c r="C237" t="s">
        <v>5319</v>
      </c>
      <c r="D237" t="s">
        <v>5348</v>
      </c>
      <c r="E237" t="s">
        <v>5395</v>
      </c>
      <c r="F237" t="s">
        <v>5322</v>
      </c>
      <c r="G237" t="s">
        <v>5267</v>
      </c>
      <c r="I237" t="s">
        <v>5271</v>
      </c>
    </row>
    <row r="238" spans="1:9" x14ac:dyDescent="0.25">
      <c r="A238" t="s">
        <v>4159</v>
      </c>
      <c r="B238" s="213">
        <v>43876</v>
      </c>
      <c r="C238" t="s">
        <v>5319</v>
      </c>
      <c r="D238" s="255" t="s">
        <v>5396</v>
      </c>
      <c r="E238" s="255" t="s">
        <v>5397</v>
      </c>
      <c r="F238" s="255">
        <v>40</v>
      </c>
      <c r="G238" t="s">
        <v>5267</v>
      </c>
      <c r="I238" t="s">
        <v>5271</v>
      </c>
    </row>
    <row r="239" spans="1:9" x14ac:dyDescent="0.25">
      <c r="A239" t="s">
        <v>4159</v>
      </c>
      <c r="B239" s="213">
        <v>43876</v>
      </c>
      <c r="C239" t="s">
        <v>5381</v>
      </c>
      <c r="E239" t="s">
        <v>5382</v>
      </c>
      <c r="F239">
        <v>1</v>
      </c>
      <c r="G239" t="s">
        <v>5267</v>
      </c>
      <c r="I239" t="s">
        <v>3984</v>
      </c>
    </row>
    <row r="240" spans="1:9" x14ac:dyDescent="0.25">
      <c r="A240" t="s">
        <v>4159</v>
      </c>
      <c r="B240" s="213">
        <v>43872</v>
      </c>
      <c r="C240" t="s">
        <v>5398</v>
      </c>
      <c r="D240" t="s">
        <v>5399</v>
      </c>
      <c r="E240" t="s">
        <v>5400</v>
      </c>
      <c r="F240">
        <v>1</v>
      </c>
      <c r="G240" t="s">
        <v>5267</v>
      </c>
      <c r="H240" t="s">
        <v>5288</v>
      </c>
      <c r="I240" t="s">
        <v>3951</v>
      </c>
    </row>
    <row r="241" spans="1:9" x14ac:dyDescent="0.25">
      <c r="A241" t="s">
        <v>4159</v>
      </c>
      <c r="B241" s="213">
        <v>43872</v>
      </c>
      <c r="C241" t="s">
        <v>5401</v>
      </c>
      <c r="E241" t="s">
        <v>5402</v>
      </c>
      <c r="F241">
        <v>1</v>
      </c>
      <c r="G241" t="s">
        <v>5267</v>
      </c>
      <c r="H241" t="s">
        <v>5288</v>
      </c>
      <c r="I241" t="s">
        <v>5403</v>
      </c>
    </row>
    <row r="242" spans="1:9" x14ac:dyDescent="0.25">
      <c r="A242" t="s">
        <v>4159</v>
      </c>
      <c r="B242" s="213">
        <v>43879</v>
      </c>
      <c r="C242" t="s">
        <v>5404</v>
      </c>
      <c r="D242" t="s">
        <v>5405</v>
      </c>
      <c r="E242" t="s">
        <v>5406</v>
      </c>
      <c r="F242">
        <v>1</v>
      </c>
      <c r="G242" t="s">
        <v>5267</v>
      </c>
      <c r="I242" t="s">
        <v>5403</v>
      </c>
    </row>
    <row r="243" spans="1:9" x14ac:dyDescent="0.25">
      <c r="A243" t="s">
        <v>4159</v>
      </c>
      <c r="B243" s="213">
        <v>43876</v>
      </c>
      <c r="C243" t="s">
        <v>5407</v>
      </c>
      <c r="E243" t="s">
        <v>5408</v>
      </c>
      <c r="F243">
        <v>1</v>
      </c>
      <c r="G243" t="s">
        <v>5267</v>
      </c>
      <c r="I243" t="s">
        <v>5307</v>
      </c>
    </row>
    <row r="244" spans="1:9" x14ac:dyDescent="0.25">
      <c r="A244" t="s">
        <v>4159</v>
      </c>
      <c r="B244" s="213">
        <v>43874</v>
      </c>
      <c r="C244" t="s">
        <v>5315</v>
      </c>
      <c r="E244" t="s">
        <v>5316</v>
      </c>
      <c r="F244">
        <v>1</v>
      </c>
      <c r="G244" t="s">
        <v>5267</v>
      </c>
      <c r="H244" t="s">
        <v>5288</v>
      </c>
      <c r="I244" t="s">
        <v>1547</v>
      </c>
    </row>
    <row r="245" spans="1:9" x14ac:dyDescent="0.25">
      <c r="A245" t="s">
        <v>4159</v>
      </c>
      <c r="B245" s="213">
        <v>43874</v>
      </c>
      <c r="C245" t="s">
        <v>5315</v>
      </c>
      <c r="E245" t="s">
        <v>5316</v>
      </c>
      <c r="F245">
        <v>1</v>
      </c>
      <c r="G245" t="s">
        <v>5267</v>
      </c>
      <c r="H245" t="s">
        <v>5409</v>
      </c>
      <c r="I245" t="s">
        <v>5410</v>
      </c>
    </row>
    <row r="246" spans="1:9" x14ac:dyDescent="0.25">
      <c r="A246" t="s">
        <v>4159</v>
      </c>
      <c r="B246" s="213">
        <v>43879</v>
      </c>
      <c r="C246" t="s">
        <v>5344</v>
      </c>
      <c r="E246" t="s">
        <v>5387</v>
      </c>
      <c r="F246">
        <v>5</v>
      </c>
      <c r="G246" t="s">
        <v>5267</v>
      </c>
      <c r="I246" t="s">
        <v>1547</v>
      </c>
    </row>
    <row r="247" spans="1:9" x14ac:dyDescent="0.25">
      <c r="A247" t="s">
        <v>4159</v>
      </c>
      <c r="B247" s="213">
        <v>43872</v>
      </c>
      <c r="C247" t="s">
        <v>5388</v>
      </c>
      <c r="E247" t="s">
        <v>5387</v>
      </c>
      <c r="F247">
        <v>1</v>
      </c>
      <c r="G247" t="s">
        <v>5267</v>
      </c>
      <c r="I247" t="s">
        <v>1547</v>
      </c>
    </row>
    <row r="248" spans="1:9" x14ac:dyDescent="0.25">
      <c r="A248" t="s">
        <v>4159</v>
      </c>
      <c r="B248" s="213">
        <v>43874</v>
      </c>
      <c r="C248" t="s">
        <v>5388</v>
      </c>
      <c r="E248" t="s">
        <v>5387</v>
      </c>
      <c r="F248">
        <v>2</v>
      </c>
      <c r="G248" t="s">
        <v>5267</v>
      </c>
      <c r="I248" t="s">
        <v>1547</v>
      </c>
    </row>
    <row r="249" spans="1:9" x14ac:dyDescent="0.25">
      <c r="A249" t="s">
        <v>4159</v>
      </c>
      <c r="B249" s="213">
        <v>43876</v>
      </c>
      <c r="C249" t="s">
        <v>5388</v>
      </c>
      <c r="E249" t="s">
        <v>5387</v>
      </c>
      <c r="F249">
        <v>2</v>
      </c>
      <c r="G249" t="s">
        <v>5267</v>
      </c>
      <c r="I249" t="s">
        <v>1547</v>
      </c>
    </row>
    <row r="250" spans="1:9" x14ac:dyDescent="0.25">
      <c r="A250" t="s">
        <v>4159</v>
      </c>
      <c r="B250" s="213">
        <v>43877</v>
      </c>
      <c r="C250" t="s">
        <v>5388</v>
      </c>
      <c r="E250" t="s">
        <v>5387</v>
      </c>
      <c r="F250">
        <v>1</v>
      </c>
      <c r="G250" t="s">
        <v>5267</v>
      </c>
      <c r="I250" t="s">
        <v>3975</v>
      </c>
    </row>
    <row r="251" spans="1:9" x14ac:dyDescent="0.25">
      <c r="A251" t="s">
        <v>4159</v>
      </c>
      <c r="B251" s="213">
        <v>43872</v>
      </c>
      <c r="C251" t="s">
        <v>5265</v>
      </c>
      <c r="E251" t="s">
        <v>5306</v>
      </c>
      <c r="F251">
        <v>1</v>
      </c>
      <c r="G251" t="s">
        <v>5267</v>
      </c>
      <c r="I251" t="s">
        <v>5275</v>
      </c>
    </row>
    <row r="252" spans="1:9" x14ac:dyDescent="0.25">
      <c r="A252" t="s">
        <v>4159</v>
      </c>
      <c r="B252" s="213">
        <v>43872</v>
      </c>
      <c r="C252" t="s">
        <v>5265</v>
      </c>
      <c r="E252" t="s">
        <v>5306</v>
      </c>
      <c r="F252">
        <v>1</v>
      </c>
      <c r="G252" t="s">
        <v>5267</v>
      </c>
      <c r="I252" t="s">
        <v>5271</v>
      </c>
    </row>
    <row r="253" spans="1:9" x14ac:dyDescent="0.25">
      <c r="A253" t="s">
        <v>4159</v>
      </c>
      <c r="B253" s="213">
        <v>43872</v>
      </c>
      <c r="C253" t="s">
        <v>5265</v>
      </c>
      <c r="E253" t="s">
        <v>5306</v>
      </c>
      <c r="F253">
        <v>1</v>
      </c>
      <c r="G253" t="s">
        <v>5267</v>
      </c>
      <c r="I253" t="s">
        <v>3984</v>
      </c>
    </row>
    <row r="254" spans="1:9" x14ac:dyDescent="0.25">
      <c r="A254" t="s">
        <v>4159</v>
      </c>
      <c r="B254" s="213">
        <v>43872</v>
      </c>
      <c r="C254" t="s">
        <v>5265</v>
      </c>
      <c r="E254" t="s">
        <v>5306</v>
      </c>
      <c r="F254">
        <v>1</v>
      </c>
      <c r="G254" t="s">
        <v>5267</v>
      </c>
      <c r="I254" t="s">
        <v>3975</v>
      </c>
    </row>
    <row r="255" spans="1:9" x14ac:dyDescent="0.25">
      <c r="A255" t="s">
        <v>4159</v>
      </c>
      <c r="B255" s="213">
        <v>43873</v>
      </c>
      <c r="C255" t="s">
        <v>5265</v>
      </c>
      <c r="E255" t="s">
        <v>5306</v>
      </c>
      <c r="F255">
        <v>1</v>
      </c>
      <c r="G255" t="s">
        <v>5267</v>
      </c>
      <c r="I255" t="s">
        <v>5271</v>
      </c>
    </row>
    <row r="256" spans="1:9" x14ac:dyDescent="0.25">
      <c r="A256" t="s">
        <v>4159</v>
      </c>
      <c r="B256" s="213">
        <v>43873</v>
      </c>
      <c r="C256" t="s">
        <v>5265</v>
      </c>
      <c r="E256" t="s">
        <v>5306</v>
      </c>
      <c r="F256">
        <v>1</v>
      </c>
      <c r="G256" t="s">
        <v>5267</v>
      </c>
      <c r="I256" t="s">
        <v>5275</v>
      </c>
    </row>
    <row r="257" spans="1:9" x14ac:dyDescent="0.25">
      <c r="A257" t="s">
        <v>4159</v>
      </c>
      <c r="B257" s="213">
        <v>43873</v>
      </c>
      <c r="C257" t="s">
        <v>5265</v>
      </c>
      <c r="E257" t="s">
        <v>5306</v>
      </c>
      <c r="F257">
        <v>1</v>
      </c>
      <c r="G257" t="s">
        <v>5267</v>
      </c>
      <c r="I257" t="s">
        <v>5307</v>
      </c>
    </row>
    <row r="258" spans="1:9" x14ac:dyDescent="0.25">
      <c r="A258" t="s">
        <v>4159</v>
      </c>
      <c r="B258" s="213">
        <v>43874</v>
      </c>
      <c r="C258" t="s">
        <v>5265</v>
      </c>
      <c r="E258" t="s">
        <v>5306</v>
      </c>
      <c r="F258">
        <v>1</v>
      </c>
      <c r="G258" t="s">
        <v>5267</v>
      </c>
      <c r="I258" t="s">
        <v>3984</v>
      </c>
    </row>
    <row r="259" spans="1:9" x14ac:dyDescent="0.25">
      <c r="A259" t="s">
        <v>4159</v>
      </c>
      <c r="B259" s="213">
        <v>43874</v>
      </c>
      <c r="C259" t="s">
        <v>5265</v>
      </c>
      <c r="E259" t="s">
        <v>5306</v>
      </c>
      <c r="F259">
        <v>1</v>
      </c>
      <c r="G259" t="s">
        <v>5267</v>
      </c>
      <c r="I259" t="s">
        <v>5271</v>
      </c>
    </row>
    <row r="260" spans="1:9" x14ac:dyDescent="0.25">
      <c r="A260" t="s">
        <v>4159</v>
      </c>
      <c r="B260" s="213">
        <v>43875</v>
      </c>
      <c r="C260" t="s">
        <v>5265</v>
      </c>
      <c r="E260" t="s">
        <v>5306</v>
      </c>
      <c r="F260">
        <v>1</v>
      </c>
      <c r="G260" t="s">
        <v>5267</v>
      </c>
      <c r="I260" t="s">
        <v>3984</v>
      </c>
    </row>
    <row r="261" spans="1:9" x14ac:dyDescent="0.25">
      <c r="A261" t="s">
        <v>4159</v>
      </c>
      <c r="B261" s="213">
        <v>43876</v>
      </c>
      <c r="C261" t="s">
        <v>5265</v>
      </c>
      <c r="E261" t="s">
        <v>5306</v>
      </c>
      <c r="F261">
        <v>1</v>
      </c>
      <c r="G261" t="s">
        <v>5267</v>
      </c>
      <c r="I261" t="s">
        <v>3984</v>
      </c>
    </row>
    <row r="262" spans="1:9" x14ac:dyDescent="0.25">
      <c r="A262" t="s">
        <v>4159</v>
      </c>
      <c r="B262" s="213">
        <v>43876</v>
      </c>
      <c r="C262" t="s">
        <v>5265</v>
      </c>
      <c r="E262" t="s">
        <v>5306</v>
      </c>
      <c r="F262">
        <v>1</v>
      </c>
      <c r="G262" t="s">
        <v>5267</v>
      </c>
      <c r="I262" t="s">
        <v>5271</v>
      </c>
    </row>
    <row r="263" spans="1:9" x14ac:dyDescent="0.25">
      <c r="A263" t="s">
        <v>4159</v>
      </c>
      <c r="B263" s="213">
        <v>43877</v>
      </c>
      <c r="C263" t="s">
        <v>5265</v>
      </c>
      <c r="E263" t="s">
        <v>5306</v>
      </c>
      <c r="F263">
        <v>1</v>
      </c>
      <c r="G263" t="s">
        <v>5267</v>
      </c>
      <c r="I263" t="s">
        <v>3984</v>
      </c>
    </row>
    <row r="264" spans="1:9" x14ac:dyDescent="0.25">
      <c r="A264" t="s">
        <v>4159</v>
      </c>
      <c r="B264" s="213">
        <v>43877</v>
      </c>
      <c r="C264" t="s">
        <v>5265</v>
      </c>
      <c r="E264" t="s">
        <v>5306</v>
      </c>
      <c r="F264">
        <v>1</v>
      </c>
      <c r="G264" t="s">
        <v>5267</v>
      </c>
      <c r="I264" t="s">
        <v>5271</v>
      </c>
    </row>
    <row r="265" spans="1:9" x14ac:dyDescent="0.25">
      <c r="A265" t="s">
        <v>4159</v>
      </c>
      <c r="B265" s="213">
        <v>43877</v>
      </c>
      <c r="C265" t="s">
        <v>5265</v>
      </c>
      <c r="E265" t="s">
        <v>5306</v>
      </c>
      <c r="F265">
        <v>1</v>
      </c>
      <c r="G265" t="s">
        <v>5267</v>
      </c>
      <c r="I265" t="s">
        <v>1547</v>
      </c>
    </row>
    <row r="266" spans="1:9" x14ac:dyDescent="0.25">
      <c r="A266" t="s">
        <v>4159</v>
      </c>
      <c r="B266" s="213">
        <v>43877</v>
      </c>
      <c r="C266" t="s">
        <v>5265</v>
      </c>
      <c r="E266" t="s">
        <v>5306</v>
      </c>
      <c r="F266">
        <v>1</v>
      </c>
      <c r="G266" t="s">
        <v>5267</v>
      </c>
      <c r="I266" t="s">
        <v>5275</v>
      </c>
    </row>
    <row r="267" spans="1:9" x14ac:dyDescent="0.25">
      <c r="A267" t="s">
        <v>4159</v>
      </c>
      <c r="B267" s="213">
        <v>43878</v>
      </c>
      <c r="C267" t="s">
        <v>5265</v>
      </c>
      <c r="E267" t="s">
        <v>5306</v>
      </c>
      <c r="F267">
        <v>1</v>
      </c>
      <c r="G267" t="s">
        <v>5267</v>
      </c>
      <c r="I267" t="s">
        <v>3984</v>
      </c>
    </row>
    <row r="268" spans="1:9" x14ac:dyDescent="0.25">
      <c r="A268" t="s">
        <v>4159</v>
      </c>
      <c r="B268" s="213">
        <v>43878</v>
      </c>
      <c r="C268" t="s">
        <v>5265</v>
      </c>
      <c r="E268" t="s">
        <v>5306</v>
      </c>
      <c r="F268">
        <v>1</v>
      </c>
      <c r="G268" t="s">
        <v>5267</v>
      </c>
      <c r="I268" t="s">
        <v>5271</v>
      </c>
    </row>
    <row r="269" spans="1:9" x14ac:dyDescent="0.25">
      <c r="A269" t="s">
        <v>4159</v>
      </c>
      <c r="B269" s="213">
        <v>43879</v>
      </c>
      <c r="C269" t="s">
        <v>5265</v>
      </c>
      <c r="E269" t="s">
        <v>5306</v>
      </c>
      <c r="F269">
        <v>1</v>
      </c>
      <c r="G269" t="s">
        <v>5267</v>
      </c>
      <c r="I269" t="s">
        <v>5403</v>
      </c>
    </row>
    <row r="270" spans="1:9" x14ac:dyDescent="0.25">
      <c r="A270" t="s">
        <v>4159</v>
      </c>
      <c r="B270" s="213">
        <v>43879</v>
      </c>
      <c r="C270" t="s">
        <v>5265</v>
      </c>
      <c r="E270" t="s">
        <v>5306</v>
      </c>
      <c r="F270">
        <v>1</v>
      </c>
      <c r="G270" t="s">
        <v>5267</v>
      </c>
      <c r="I270" t="s">
        <v>3984</v>
      </c>
    </row>
    <row r="271" spans="1:9" x14ac:dyDescent="0.25">
      <c r="A271" t="s">
        <v>4159</v>
      </c>
      <c r="B271" s="213">
        <v>43879</v>
      </c>
      <c r="C271" t="s">
        <v>5265</v>
      </c>
      <c r="E271" t="s">
        <v>5306</v>
      </c>
      <c r="F271">
        <v>1</v>
      </c>
      <c r="G271" t="s">
        <v>5267</v>
      </c>
      <c r="I271" t="s">
        <v>828</v>
      </c>
    </row>
    <row r="272" spans="1:9" x14ac:dyDescent="0.25">
      <c r="A272" t="s">
        <v>4159</v>
      </c>
      <c r="B272" s="213">
        <v>43879</v>
      </c>
      <c r="C272" t="s">
        <v>5265</v>
      </c>
      <c r="E272" t="s">
        <v>5306</v>
      </c>
      <c r="F272">
        <v>1</v>
      </c>
      <c r="G272" t="s">
        <v>5267</v>
      </c>
      <c r="I272" t="s">
        <v>5307</v>
      </c>
    </row>
    <row r="273" spans="1:9" x14ac:dyDescent="0.25">
      <c r="A273" t="s">
        <v>4159</v>
      </c>
      <c r="B273" s="213">
        <v>43880</v>
      </c>
      <c r="C273" t="s">
        <v>5265</v>
      </c>
      <c r="E273" t="s">
        <v>5306</v>
      </c>
      <c r="F273">
        <v>1</v>
      </c>
      <c r="G273" t="s">
        <v>5267</v>
      </c>
      <c r="I273" t="s">
        <v>3984</v>
      </c>
    </row>
    <row r="274" spans="1:9" x14ac:dyDescent="0.25">
      <c r="A274" t="s">
        <v>4159</v>
      </c>
      <c r="B274" s="213">
        <v>43881</v>
      </c>
      <c r="C274" t="s">
        <v>5265</v>
      </c>
      <c r="E274" t="s">
        <v>5306</v>
      </c>
      <c r="F274">
        <v>1</v>
      </c>
      <c r="G274" t="s">
        <v>5267</v>
      </c>
      <c r="I274" t="s">
        <v>3984</v>
      </c>
    </row>
    <row r="275" spans="1:9" x14ac:dyDescent="0.25">
      <c r="A275" t="s">
        <v>4159</v>
      </c>
      <c r="B275" s="213">
        <v>43881</v>
      </c>
      <c r="C275" t="s">
        <v>5265</v>
      </c>
      <c r="E275" t="s">
        <v>5306</v>
      </c>
      <c r="F275">
        <v>1</v>
      </c>
      <c r="G275" t="s">
        <v>5267</v>
      </c>
      <c r="I275" t="s">
        <v>5411</v>
      </c>
    </row>
    <row r="276" spans="1:9" x14ac:dyDescent="0.25">
      <c r="B276" s="213">
        <v>43874</v>
      </c>
      <c r="C276" t="s">
        <v>5310</v>
      </c>
      <c r="E276" s="255" t="s">
        <v>5389</v>
      </c>
      <c r="F276">
        <v>1</v>
      </c>
      <c r="G276" t="s">
        <v>5267</v>
      </c>
      <c r="I276" t="s">
        <v>3984</v>
      </c>
    </row>
    <row r="278" spans="1:9" x14ac:dyDescent="0.25">
      <c r="A278" t="s">
        <v>4199</v>
      </c>
      <c r="B278" s="213">
        <v>43882</v>
      </c>
      <c r="C278" t="s">
        <v>5317</v>
      </c>
      <c r="D278">
        <v>1</v>
      </c>
      <c r="E278" t="s">
        <v>5371</v>
      </c>
      <c r="F278">
        <v>2</v>
      </c>
      <c r="G278" t="s">
        <v>5267</v>
      </c>
      <c r="I278" t="s">
        <v>5287</v>
      </c>
    </row>
    <row r="279" spans="1:9" x14ac:dyDescent="0.25">
      <c r="A279" t="s">
        <v>4199</v>
      </c>
      <c r="B279" s="213">
        <v>43882</v>
      </c>
      <c r="C279" t="s">
        <v>5388</v>
      </c>
      <c r="E279" t="s">
        <v>5387</v>
      </c>
      <c r="F279">
        <v>4</v>
      </c>
      <c r="G279" t="s">
        <v>5267</v>
      </c>
      <c r="I279" t="s">
        <v>5323</v>
      </c>
    </row>
    <row r="280" spans="1:9" x14ac:dyDescent="0.25">
      <c r="A280" t="s">
        <v>4199</v>
      </c>
      <c r="B280" s="213">
        <v>43882</v>
      </c>
      <c r="C280" t="s">
        <v>5265</v>
      </c>
      <c r="E280" t="s">
        <v>5306</v>
      </c>
      <c r="F280">
        <v>1</v>
      </c>
      <c r="G280" t="s">
        <v>5267</v>
      </c>
      <c r="I280" t="s">
        <v>5271</v>
      </c>
    </row>
    <row r="281" spans="1:9" x14ac:dyDescent="0.25">
      <c r="A281" t="s">
        <v>4199</v>
      </c>
      <c r="B281" s="213">
        <v>43882</v>
      </c>
      <c r="C281" t="s">
        <v>5310</v>
      </c>
      <c r="E281" t="s">
        <v>5389</v>
      </c>
      <c r="F281">
        <v>1</v>
      </c>
      <c r="G281" t="s">
        <v>5267</v>
      </c>
      <c r="I281" t="s">
        <v>3984</v>
      </c>
    </row>
    <row r="282" spans="1:9" x14ac:dyDescent="0.25">
      <c r="A282" t="s">
        <v>4200</v>
      </c>
      <c r="B282" s="213">
        <v>43883</v>
      </c>
      <c r="C282" t="s">
        <v>5317</v>
      </c>
      <c r="D282">
        <v>1</v>
      </c>
      <c r="E282" t="s">
        <v>5371</v>
      </c>
      <c r="F282">
        <v>2</v>
      </c>
      <c r="G282" t="s">
        <v>5267</v>
      </c>
      <c r="I282" t="s">
        <v>3975</v>
      </c>
    </row>
    <row r="283" spans="1:9" x14ac:dyDescent="0.25">
      <c r="A283" t="s">
        <v>4200</v>
      </c>
      <c r="B283" s="213">
        <v>43883</v>
      </c>
      <c r="C283" t="s">
        <v>5268</v>
      </c>
      <c r="D283" t="s">
        <v>5304</v>
      </c>
      <c r="E283" t="s">
        <v>5372</v>
      </c>
      <c r="F283">
        <v>1</v>
      </c>
      <c r="G283" t="s">
        <v>5267</v>
      </c>
      <c r="I283" t="s">
        <v>5271</v>
      </c>
    </row>
    <row r="284" spans="1:9" x14ac:dyDescent="0.25">
      <c r="A284" t="s">
        <v>4200</v>
      </c>
      <c r="B284" s="213">
        <v>43883</v>
      </c>
      <c r="C284" t="s">
        <v>5268</v>
      </c>
      <c r="D284" t="s">
        <v>5304</v>
      </c>
      <c r="E284" t="s">
        <v>5372</v>
      </c>
      <c r="F284">
        <v>2</v>
      </c>
      <c r="G284" t="s">
        <v>5267</v>
      </c>
      <c r="I284" t="s">
        <v>2031</v>
      </c>
    </row>
    <row r="285" spans="1:9" x14ac:dyDescent="0.25">
      <c r="A285" t="s">
        <v>4200</v>
      </c>
      <c r="B285" s="213">
        <v>43883</v>
      </c>
      <c r="C285" t="s">
        <v>5265</v>
      </c>
      <c r="E285" t="s">
        <v>5306</v>
      </c>
      <c r="F285">
        <v>1</v>
      </c>
      <c r="G285" t="s">
        <v>5267</v>
      </c>
      <c r="I285" t="s">
        <v>3975</v>
      </c>
    </row>
    <row r="286" spans="1:9" x14ac:dyDescent="0.25">
      <c r="A286" t="s">
        <v>4201</v>
      </c>
      <c r="B286" s="213">
        <v>43884</v>
      </c>
      <c r="C286" t="s">
        <v>5346</v>
      </c>
      <c r="E286" t="s">
        <v>5412</v>
      </c>
      <c r="F286">
        <v>1</v>
      </c>
      <c r="G286" t="s">
        <v>5267</v>
      </c>
      <c r="I286" t="s">
        <v>5275</v>
      </c>
    </row>
    <row r="287" spans="1:9" x14ac:dyDescent="0.25">
      <c r="A287" t="s">
        <v>4201</v>
      </c>
      <c r="B287" s="213">
        <v>43884</v>
      </c>
      <c r="C287" t="s">
        <v>5354</v>
      </c>
      <c r="D287" t="s">
        <v>5355</v>
      </c>
      <c r="E287" t="s">
        <v>5356</v>
      </c>
      <c r="F287">
        <v>1</v>
      </c>
      <c r="G287" t="s">
        <v>5267</v>
      </c>
      <c r="I287" t="s">
        <v>3956</v>
      </c>
    </row>
    <row r="288" spans="1:9" x14ac:dyDescent="0.25">
      <c r="A288" t="s">
        <v>4201</v>
      </c>
      <c r="B288" s="278">
        <v>43884</v>
      </c>
      <c r="C288" s="279" t="s">
        <v>5413</v>
      </c>
      <c r="D288" s="279" t="s">
        <v>5414</v>
      </c>
      <c r="E288" s="279" t="s">
        <v>5415</v>
      </c>
      <c r="F288" s="279">
        <v>3</v>
      </c>
      <c r="G288" s="279" t="s">
        <v>5267</v>
      </c>
      <c r="H288" s="279"/>
      <c r="I288" s="279" t="s">
        <v>2031</v>
      </c>
    </row>
    <row r="289" spans="1:9" x14ac:dyDescent="0.25">
      <c r="A289" t="s">
        <v>4201</v>
      </c>
      <c r="B289" s="213">
        <v>43884</v>
      </c>
      <c r="C289" t="s">
        <v>5265</v>
      </c>
      <c r="E289" t="s">
        <v>5306</v>
      </c>
      <c r="F289">
        <v>1</v>
      </c>
      <c r="G289" t="s">
        <v>5267</v>
      </c>
      <c r="I289" t="s">
        <v>5271</v>
      </c>
    </row>
    <row r="290" spans="1:9" x14ac:dyDescent="0.25">
      <c r="A290" t="s">
        <v>4201</v>
      </c>
      <c r="B290" s="213">
        <v>43884</v>
      </c>
      <c r="C290" t="s">
        <v>5265</v>
      </c>
      <c r="E290" t="s">
        <v>5306</v>
      </c>
      <c r="F290">
        <v>1</v>
      </c>
      <c r="G290" t="s">
        <v>5267</v>
      </c>
      <c r="I290" t="s">
        <v>5403</v>
      </c>
    </row>
    <row r="291" spans="1:9" x14ac:dyDescent="0.25">
      <c r="A291" t="s">
        <v>4201</v>
      </c>
      <c r="B291" s="213">
        <v>43884</v>
      </c>
      <c r="C291" t="s">
        <v>5265</v>
      </c>
      <c r="E291" t="s">
        <v>5306</v>
      </c>
      <c r="F291">
        <v>1</v>
      </c>
      <c r="G291" t="s">
        <v>5267</v>
      </c>
      <c r="I291" t="s">
        <v>5272</v>
      </c>
    </row>
    <row r="292" spans="1:9" x14ac:dyDescent="0.25">
      <c r="A292" t="s">
        <v>4201</v>
      </c>
      <c r="B292" s="213">
        <v>43884</v>
      </c>
      <c r="C292" t="s">
        <v>5310</v>
      </c>
      <c r="E292" t="s">
        <v>5389</v>
      </c>
      <c r="F292">
        <v>1</v>
      </c>
      <c r="G292" t="s">
        <v>5267</v>
      </c>
      <c r="I292" t="s">
        <v>978</v>
      </c>
    </row>
    <row r="293" spans="1:9" x14ac:dyDescent="0.25">
      <c r="B293" s="278">
        <v>43885</v>
      </c>
      <c r="C293" s="279" t="s">
        <v>5278</v>
      </c>
      <c r="D293" s="279"/>
      <c r="E293" s="279" t="s">
        <v>5369</v>
      </c>
      <c r="F293" s="279" t="s">
        <v>5370</v>
      </c>
      <c r="G293" s="279" t="s">
        <v>5267</v>
      </c>
      <c r="H293" s="279" t="s">
        <v>5280</v>
      </c>
      <c r="I293" s="279" t="s">
        <v>2031</v>
      </c>
    </row>
    <row r="294" spans="1:9" x14ac:dyDescent="0.25">
      <c r="B294" s="213">
        <v>43885</v>
      </c>
      <c r="C294" t="s">
        <v>5319</v>
      </c>
      <c r="D294" t="s">
        <v>5348</v>
      </c>
      <c r="E294" t="s">
        <v>5395</v>
      </c>
      <c r="F294" t="s">
        <v>5322</v>
      </c>
      <c r="G294" t="s">
        <v>5267</v>
      </c>
      <c r="I294" t="s">
        <v>5271</v>
      </c>
    </row>
    <row r="295" spans="1:9" x14ac:dyDescent="0.25">
      <c r="B295" s="213">
        <v>43885</v>
      </c>
      <c r="C295" t="s">
        <v>5416</v>
      </c>
      <c r="E295" t="s">
        <v>5417</v>
      </c>
      <c r="F295">
        <v>1</v>
      </c>
      <c r="G295" t="s">
        <v>5267</v>
      </c>
      <c r="I295" t="s">
        <v>3975</v>
      </c>
    </row>
    <row r="296" spans="1:9" x14ac:dyDescent="0.25">
      <c r="B296" s="213">
        <v>43885</v>
      </c>
      <c r="C296" t="s">
        <v>5344</v>
      </c>
      <c r="E296" t="s">
        <v>5387</v>
      </c>
      <c r="F296">
        <v>2</v>
      </c>
      <c r="G296" t="s">
        <v>5267</v>
      </c>
      <c r="I296" t="s">
        <v>3975</v>
      </c>
    </row>
    <row r="297" spans="1:9" x14ac:dyDescent="0.25">
      <c r="B297" s="278">
        <v>43886</v>
      </c>
      <c r="C297" s="279" t="s">
        <v>5357</v>
      </c>
      <c r="D297" s="279"/>
      <c r="E297" s="279" t="s">
        <v>5358</v>
      </c>
      <c r="F297" s="279">
        <v>1</v>
      </c>
      <c r="G297" s="279" t="s">
        <v>5267</v>
      </c>
      <c r="H297" s="279"/>
      <c r="I297" s="279" t="s">
        <v>2031</v>
      </c>
    </row>
    <row r="298" spans="1:9" x14ac:dyDescent="0.25">
      <c r="B298" s="213">
        <v>43886</v>
      </c>
      <c r="C298" t="s">
        <v>5357</v>
      </c>
      <c r="E298" t="s">
        <v>5358</v>
      </c>
      <c r="F298">
        <v>1</v>
      </c>
      <c r="G298" t="s">
        <v>5267</v>
      </c>
      <c r="I298" t="s">
        <v>5272</v>
      </c>
    </row>
    <row r="299" spans="1:9" x14ac:dyDescent="0.25">
      <c r="B299" s="278">
        <v>43886</v>
      </c>
      <c r="C299" s="279" t="s">
        <v>5398</v>
      </c>
      <c r="D299" s="279" t="s">
        <v>5418</v>
      </c>
      <c r="E299" s="279" t="s">
        <v>5419</v>
      </c>
      <c r="F299" s="279">
        <v>1</v>
      </c>
      <c r="G299" s="279" t="s">
        <v>5267</v>
      </c>
      <c r="H299" s="279"/>
      <c r="I299" s="279" t="s">
        <v>5287</v>
      </c>
    </row>
    <row r="300" spans="1:9" x14ac:dyDescent="0.25">
      <c r="B300" s="278">
        <v>43886</v>
      </c>
      <c r="C300" s="279" t="s">
        <v>5273</v>
      </c>
      <c r="D300" s="279"/>
      <c r="E300" s="279" t="s">
        <v>5383</v>
      </c>
      <c r="F300" s="279">
        <v>1</v>
      </c>
      <c r="G300" s="279" t="s">
        <v>5267</v>
      </c>
      <c r="H300" s="279"/>
      <c r="I300" s="279" t="s">
        <v>5287</v>
      </c>
    </row>
    <row r="301" spans="1:9" x14ac:dyDescent="0.25">
      <c r="B301" s="213">
        <v>43886</v>
      </c>
      <c r="C301" t="s">
        <v>5315</v>
      </c>
      <c r="E301" t="s">
        <v>5316</v>
      </c>
      <c r="F301">
        <v>3</v>
      </c>
      <c r="G301" t="s">
        <v>5267</v>
      </c>
      <c r="I301" t="s">
        <v>5272</v>
      </c>
    </row>
    <row r="302" spans="1:9" x14ac:dyDescent="0.25">
      <c r="B302" s="213">
        <v>43886</v>
      </c>
      <c r="C302" t="s">
        <v>5265</v>
      </c>
      <c r="E302" t="s">
        <v>5306</v>
      </c>
      <c r="F302">
        <v>1</v>
      </c>
      <c r="G302" t="s">
        <v>5267</v>
      </c>
      <c r="I302" t="s">
        <v>5271</v>
      </c>
    </row>
    <row r="303" spans="1:9" x14ac:dyDescent="0.25">
      <c r="B303" s="213">
        <v>43886</v>
      </c>
      <c r="C303" t="s">
        <v>5265</v>
      </c>
      <c r="E303" t="s">
        <v>5306</v>
      </c>
      <c r="F303">
        <v>1</v>
      </c>
      <c r="G303" t="s">
        <v>5267</v>
      </c>
      <c r="I303" t="s">
        <v>5275</v>
      </c>
    </row>
    <row r="304" spans="1:9" x14ac:dyDescent="0.25">
      <c r="B304" s="213">
        <v>43887</v>
      </c>
      <c r="C304" t="s">
        <v>5268</v>
      </c>
      <c r="D304" t="s">
        <v>5269</v>
      </c>
      <c r="E304" t="s">
        <v>5353</v>
      </c>
      <c r="F304">
        <v>1</v>
      </c>
      <c r="G304" t="s">
        <v>5267</v>
      </c>
      <c r="I304" t="s">
        <v>5271</v>
      </c>
    </row>
    <row r="305" spans="2:9" x14ac:dyDescent="0.25">
      <c r="B305" s="213">
        <v>43887</v>
      </c>
      <c r="C305" t="s">
        <v>5268</v>
      </c>
      <c r="D305" t="s">
        <v>5304</v>
      </c>
      <c r="E305" t="s">
        <v>5372</v>
      </c>
      <c r="F305">
        <v>2</v>
      </c>
      <c r="G305" t="s">
        <v>5267</v>
      </c>
      <c r="I305" t="s">
        <v>609</v>
      </c>
    </row>
    <row r="306" spans="2:9" x14ac:dyDescent="0.25">
      <c r="B306" s="213">
        <v>43887</v>
      </c>
      <c r="C306" t="s">
        <v>5268</v>
      </c>
      <c r="D306" t="s">
        <v>5304</v>
      </c>
      <c r="E306" t="s">
        <v>5372</v>
      </c>
      <c r="F306">
        <v>2</v>
      </c>
      <c r="G306" t="s">
        <v>5267</v>
      </c>
      <c r="I306" t="s">
        <v>5275</v>
      </c>
    </row>
    <row r="307" spans="2:9" x14ac:dyDescent="0.25">
      <c r="B307" s="278">
        <v>43887</v>
      </c>
      <c r="C307" s="279" t="s">
        <v>5379</v>
      </c>
      <c r="D307" s="279"/>
      <c r="E307" s="279" t="s">
        <v>5420</v>
      </c>
      <c r="F307" s="279">
        <v>1</v>
      </c>
      <c r="G307" s="279" t="s">
        <v>5267</v>
      </c>
      <c r="H307" s="279"/>
      <c r="I307" s="279" t="s">
        <v>5287</v>
      </c>
    </row>
    <row r="308" spans="2:9" x14ac:dyDescent="0.25">
      <c r="B308" s="278">
        <v>43887</v>
      </c>
      <c r="C308" s="279" t="s">
        <v>5344</v>
      </c>
      <c r="D308" s="279"/>
      <c r="E308" s="279" t="s">
        <v>5387</v>
      </c>
      <c r="F308" s="279">
        <v>2</v>
      </c>
      <c r="G308" s="279" t="s">
        <v>5267</v>
      </c>
      <c r="H308" s="279"/>
      <c r="I308" s="279" t="s">
        <v>2031</v>
      </c>
    </row>
    <row r="309" spans="2:9" x14ac:dyDescent="0.25">
      <c r="B309" s="213">
        <v>43887</v>
      </c>
      <c r="C309" t="s">
        <v>5265</v>
      </c>
      <c r="E309" t="s">
        <v>5306</v>
      </c>
      <c r="F309">
        <v>1</v>
      </c>
      <c r="G309" t="s">
        <v>5267</v>
      </c>
      <c r="I309" t="s">
        <v>3984</v>
      </c>
    </row>
    <row r="310" spans="2:9" x14ac:dyDescent="0.25">
      <c r="B310" s="213">
        <v>43887</v>
      </c>
      <c r="C310" t="s">
        <v>5265</v>
      </c>
      <c r="E310" t="s">
        <v>5306</v>
      </c>
      <c r="F310">
        <v>1</v>
      </c>
      <c r="G310" t="s">
        <v>5267</v>
      </c>
      <c r="I310" t="s">
        <v>5271</v>
      </c>
    </row>
    <row r="311" spans="2:9" x14ac:dyDescent="0.25">
      <c r="B311" s="213">
        <v>43888</v>
      </c>
      <c r="C311" t="s">
        <v>5268</v>
      </c>
      <c r="D311" t="s">
        <v>5304</v>
      </c>
      <c r="E311" t="s">
        <v>5372</v>
      </c>
      <c r="F311">
        <v>2</v>
      </c>
      <c r="G311" t="s">
        <v>5267</v>
      </c>
      <c r="I311" t="s">
        <v>1547</v>
      </c>
    </row>
    <row r="312" spans="2:9" x14ac:dyDescent="0.25">
      <c r="B312" s="213">
        <v>43888</v>
      </c>
      <c r="C312" t="s">
        <v>5268</v>
      </c>
      <c r="D312" t="s">
        <v>5304</v>
      </c>
      <c r="E312" t="s">
        <v>5372</v>
      </c>
      <c r="F312">
        <v>2</v>
      </c>
      <c r="G312" t="s">
        <v>5267</v>
      </c>
      <c r="I312" t="s">
        <v>3984</v>
      </c>
    </row>
    <row r="313" spans="2:9" x14ac:dyDescent="0.25">
      <c r="B313" s="213">
        <v>43888</v>
      </c>
      <c r="C313" t="s">
        <v>5268</v>
      </c>
      <c r="D313" t="s">
        <v>5304</v>
      </c>
      <c r="E313" t="s">
        <v>5372</v>
      </c>
      <c r="F313">
        <v>1</v>
      </c>
      <c r="G313" t="s">
        <v>5267</v>
      </c>
      <c r="I313" t="s">
        <v>828</v>
      </c>
    </row>
    <row r="314" spans="2:9" x14ac:dyDescent="0.25">
      <c r="B314" s="213">
        <v>43888</v>
      </c>
      <c r="C314" t="s">
        <v>5265</v>
      </c>
      <c r="E314" t="s">
        <v>5306</v>
      </c>
      <c r="F314">
        <v>1</v>
      </c>
      <c r="G314" t="s">
        <v>5267</v>
      </c>
      <c r="I314" t="s">
        <v>3984</v>
      </c>
    </row>
    <row r="315" spans="2:9" x14ac:dyDescent="0.25">
      <c r="B315" s="213">
        <v>43888</v>
      </c>
      <c r="C315" t="s">
        <v>5265</v>
      </c>
      <c r="E315" t="s">
        <v>5306</v>
      </c>
      <c r="F315">
        <v>1</v>
      </c>
      <c r="G315" t="s">
        <v>5267</v>
      </c>
      <c r="I315" t="s">
        <v>828</v>
      </c>
    </row>
    <row r="316" spans="2:9" x14ac:dyDescent="0.25">
      <c r="B316" s="278">
        <v>43888</v>
      </c>
      <c r="C316" s="279" t="s">
        <v>5310</v>
      </c>
      <c r="D316" s="279"/>
      <c r="E316" s="279" t="s">
        <v>5389</v>
      </c>
      <c r="F316" s="279">
        <v>1</v>
      </c>
      <c r="G316" s="279" t="s">
        <v>5267</v>
      </c>
      <c r="H316" s="279"/>
      <c r="I316" s="279" t="s">
        <v>777</v>
      </c>
    </row>
    <row r="317" spans="2:9" x14ac:dyDescent="0.25">
      <c r="B317" s="278">
        <v>43888</v>
      </c>
      <c r="C317" s="279" t="s">
        <v>5310</v>
      </c>
      <c r="D317" s="279"/>
      <c r="E317" s="279" t="s">
        <v>5389</v>
      </c>
      <c r="F317" s="279">
        <v>1</v>
      </c>
      <c r="G317" s="279" t="s">
        <v>5267</v>
      </c>
      <c r="H317" s="279"/>
      <c r="I317" s="279" t="s">
        <v>978</v>
      </c>
    </row>
    <row r="318" spans="2:9" x14ac:dyDescent="0.25">
      <c r="B318" s="213">
        <v>43889</v>
      </c>
      <c r="C318" t="s">
        <v>5273</v>
      </c>
      <c r="E318" t="s">
        <v>5383</v>
      </c>
      <c r="F318">
        <v>1</v>
      </c>
      <c r="G318" t="s">
        <v>5267</v>
      </c>
      <c r="I318" t="s">
        <v>5271</v>
      </c>
    </row>
    <row r="319" spans="2:9" x14ac:dyDescent="0.25">
      <c r="B319" s="213">
        <v>43889</v>
      </c>
      <c r="C319" t="s">
        <v>5265</v>
      </c>
      <c r="E319" t="s">
        <v>5306</v>
      </c>
      <c r="F319">
        <v>1</v>
      </c>
      <c r="G319" t="s">
        <v>5267</v>
      </c>
      <c r="I319" t="s">
        <v>3984</v>
      </c>
    </row>
    <row r="320" spans="2:9" x14ac:dyDescent="0.25">
      <c r="B320" s="213">
        <v>43889</v>
      </c>
      <c r="C320" t="s">
        <v>5265</v>
      </c>
      <c r="E320" t="s">
        <v>5306</v>
      </c>
      <c r="F320">
        <v>1</v>
      </c>
      <c r="G320" t="s">
        <v>5267</v>
      </c>
      <c r="I320" t="s">
        <v>5272</v>
      </c>
    </row>
    <row r="321" spans="2:9" x14ac:dyDescent="0.25">
      <c r="B321" s="213">
        <v>43889</v>
      </c>
      <c r="C321" t="s">
        <v>5265</v>
      </c>
      <c r="E321" t="s">
        <v>5306</v>
      </c>
      <c r="F321">
        <v>1</v>
      </c>
      <c r="G321" t="s">
        <v>5267</v>
      </c>
      <c r="I321" t="s">
        <v>5275</v>
      </c>
    </row>
    <row r="322" spans="2:9" x14ac:dyDescent="0.25">
      <c r="B322" s="278">
        <v>43890</v>
      </c>
      <c r="C322" s="279" t="s">
        <v>5317</v>
      </c>
      <c r="D322" s="279">
        <v>1</v>
      </c>
      <c r="E322" s="279" t="s">
        <v>5371</v>
      </c>
      <c r="F322" s="279">
        <v>5</v>
      </c>
      <c r="G322" s="279" t="s">
        <v>5267</v>
      </c>
      <c r="H322" s="279"/>
      <c r="I322" s="279" t="s">
        <v>5403</v>
      </c>
    </row>
    <row r="323" spans="2:9" x14ac:dyDescent="0.25">
      <c r="B323" s="213">
        <v>43890</v>
      </c>
      <c r="C323" t="s">
        <v>5268</v>
      </c>
      <c r="D323" t="s">
        <v>5269</v>
      </c>
      <c r="E323" t="s">
        <v>5353</v>
      </c>
      <c r="F323">
        <v>1</v>
      </c>
      <c r="G323" t="s">
        <v>5267</v>
      </c>
      <c r="I323" t="s">
        <v>5307</v>
      </c>
    </row>
    <row r="324" spans="2:9" x14ac:dyDescent="0.25">
      <c r="B324" s="213">
        <v>43890</v>
      </c>
      <c r="C324" t="s">
        <v>5268</v>
      </c>
      <c r="D324" t="s">
        <v>5304</v>
      </c>
      <c r="E324" t="s">
        <v>5372</v>
      </c>
      <c r="F324">
        <v>5</v>
      </c>
      <c r="G324" t="s">
        <v>5267</v>
      </c>
      <c r="I324" t="s">
        <v>5275</v>
      </c>
    </row>
    <row r="325" spans="2:9" x14ac:dyDescent="0.25">
      <c r="B325" s="213">
        <v>43890</v>
      </c>
      <c r="C325" t="s">
        <v>5268</v>
      </c>
      <c r="D325" t="s">
        <v>5304</v>
      </c>
      <c r="E325" t="s">
        <v>5372</v>
      </c>
      <c r="F325">
        <v>3</v>
      </c>
      <c r="G325" t="s">
        <v>5267</v>
      </c>
      <c r="I325" t="s">
        <v>3975</v>
      </c>
    </row>
    <row r="326" spans="2:9" x14ac:dyDescent="0.25">
      <c r="B326" s="278">
        <v>43890</v>
      </c>
      <c r="C326" s="279" t="s">
        <v>5268</v>
      </c>
      <c r="D326" s="279" t="s">
        <v>5304</v>
      </c>
      <c r="E326" s="279" t="s">
        <v>5372</v>
      </c>
      <c r="F326" s="279">
        <v>1</v>
      </c>
      <c r="G326" s="279" t="s">
        <v>5267</v>
      </c>
      <c r="H326" s="279"/>
      <c r="I326" s="279" t="s">
        <v>886</v>
      </c>
    </row>
    <row r="327" spans="2:9" x14ac:dyDescent="0.25">
      <c r="B327" s="213">
        <v>43890</v>
      </c>
      <c r="C327" t="s">
        <v>5265</v>
      </c>
      <c r="E327" t="s">
        <v>5306</v>
      </c>
      <c r="F327">
        <v>1</v>
      </c>
      <c r="G327" t="s">
        <v>5267</v>
      </c>
      <c r="I327" t="s">
        <v>3984</v>
      </c>
    </row>
    <row r="328" spans="2:9" x14ac:dyDescent="0.25">
      <c r="B328" s="213">
        <v>43890</v>
      </c>
      <c r="C328" t="s">
        <v>5265</v>
      </c>
      <c r="E328" t="s">
        <v>5306</v>
      </c>
      <c r="F328">
        <v>1</v>
      </c>
      <c r="G328" t="s">
        <v>5267</v>
      </c>
      <c r="I328" t="s">
        <v>5271</v>
      </c>
    </row>
    <row r="329" spans="2:9" x14ac:dyDescent="0.25">
      <c r="B329" s="278">
        <v>43890</v>
      </c>
      <c r="C329" s="279" t="s">
        <v>5310</v>
      </c>
      <c r="D329" s="279"/>
      <c r="E329" s="279" t="s">
        <v>5389</v>
      </c>
      <c r="F329" s="279">
        <v>1</v>
      </c>
      <c r="G329" s="279" t="s">
        <v>5267</v>
      </c>
      <c r="H329" s="279"/>
      <c r="I329" s="279" t="s">
        <v>5287</v>
      </c>
    </row>
    <row r="330" spans="2:9" x14ac:dyDescent="0.25">
      <c r="B330" s="278">
        <v>43890</v>
      </c>
      <c r="C330" s="279" t="s">
        <v>5310</v>
      </c>
      <c r="D330" s="279"/>
      <c r="E330" s="279" t="s">
        <v>5389</v>
      </c>
      <c r="F330" s="279">
        <v>1</v>
      </c>
      <c r="G330" s="279" t="s">
        <v>5267</v>
      </c>
      <c r="H330" s="279"/>
      <c r="I330" s="279" t="s">
        <v>828</v>
      </c>
    </row>
    <row r="331" spans="2:9" x14ac:dyDescent="0.25">
      <c r="B331" s="273">
        <v>43889</v>
      </c>
      <c r="C331" s="274" t="s">
        <v>4182</v>
      </c>
      <c r="D331" s="274" t="s">
        <v>4181</v>
      </c>
      <c r="E331" s="274" t="s">
        <v>4183</v>
      </c>
      <c r="F331" s="274">
        <v>1</v>
      </c>
      <c r="G331" s="274" t="s">
        <v>3616</v>
      </c>
      <c r="H331" s="274" t="s">
        <v>5421</v>
      </c>
      <c r="I331" s="274" t="s">
        <v>1215</v>
      </c>
    </row>
    <row r="332" spans="2:9" x14ac:dyDescent="0.25">
      <c r="B332" s="273">
        <v>43888</v>
      </c>
      <c r="C332" s="274" t="s">
        <v>4689</v>
      </c>
      <c r="D332" s="274" t="s">
        <v>5422</v>
      </c>
      <c r="E332" s="274" t="s">
        <v>5423</v>
      </c>
      <c r="F332" s="274">
        <v>1</v>
      </c>
      <c r="G332" s="274" t="s">
        <v>3648</v>
      </c>
      <c r="H332" s="274" t="s">
        <v>5424</v>
      </c>
      <c r="I332" s="274" t="s">
        <v>3975</v>
      </c>
    </row>
    <row r="333" spans="2:9" x14ac:dyDescent="0.25">
      <c r="B333" s="273">
        <v>43883</v>
      </c>
      <c r="C333" s="274" t="s">
        <v>4099</v>
      </c>
      <c r="D333" s="274" t="s">
        <v>4030</v>
      </c>
      <c r="E333" s="274" t="s">
        <v>5425</v>
      </c>
      <c r="F333" s="274">
        <v>2</v>
      </c>
      <c r="G333" s="274" t="s">
        <v>3616</v>
      </c>
      <c r="H333" s="274"/>
      <c r="I333" s="274" t="s">
        <v>5272</v>
      </c>
    </row>
    <row r="334" spans="2:9" x14ac:dyDescent="0.25">
      <c r="B334" s="273">
        <v>43884</v>
      </c>
      <c r="C334" s="274" t="s">
        <v>4121</v>
      </c>
      <c r="D334" s="274" t="s">
        <v>4120</v>
      </c>
      <c r="E334" s="274" t="s">
        <v>4122</v>
      </c>
      <c r="F334" s="274">
        <v>1</v>
      </c>
      <c r="G334" s="274" t="s">
        <v>3616</v>
      </c>
      <c r="H334" s="274" t="s">
        <v>4123</v>
      </c>
      <c r="I334" s="274" t="s">
        <v>978</v>
      </c>
    </row>
    <row r="335" spans="2:9" x14ac:dyDescent="0.25">
      <c r="B335" s="273">
        <v>43885</v>
      </c>
      <c r="C335" s="274" t="s">
        <v>4162</v>
      </c>
      <c r="D335" s="274" t="s">
        <v>4161</v>
      </c>
      <c r="E335" s="274" t="s">
        <v>4163</v>
      </c>
      <c r="F335" s="274" t="s">
        <v>5426</v>
      </c>
      <c r="G335" s="274" t="s">
        <v>5267</v>
      </c>
      <c r="H335" s="274"/>
      <c r="I335" s="274" t="s">
        <v>2031</v>
      </c>
    </row>
    <row r="336" spans="2:9" x14ac:dyDescent="0.25">
      <c r="B336" s="273">
        <v>43890</v>
      </c>
      <c r="C336" s="274" t="s">
        <v>4162</v>
      </c>
      <c r="D336" s="274" t="s">
        <v>3971</v>
      </c>
      <c r="E336" s="274" t="s">
        <v>4194</v>
      </c>
      <c r="F336" s="274" t="s">
        <v>5426</v>
      </c>
      <c r="G336" s="274" t="s">
        <v>5267</v>
      </c>
      <c r="H336" s="274" t="s">
        <v>5427</v>
      </c>
      <c r="I336" s="274" t="s">
        <v>5272</v>
      </c>
    </row>
    <row r="337" spans="2:9" x14ac:dyDescent="0.25">
      <c r="B337" s="273">
        <v>43882</v>
      </c>
      <c r="C337" s="274" t="s">
        <v>3897</v>
      </c>
      <c r="D337" s="274" t="s">
        <v>4093</v>
      </c>
      <c r="E337" s="274" t="s">
        <v>5428</v>
      </c>
      <c r="F337" s="274">
        <v>3</v>
      </c>
      <c r="G337" s="274" t="s">
        <v>3616</v>
      </c>
      <c r="H337" s="274"/>
      <c r="I337" s="274" t="s">
        <v>886</v>
      </c>
    </row>
    <row r="338" spans="2:9" x14ac:dyDescent="0.25">
      <c r="B338" s="273">
        <v>43883</v>
      </c>
      <c r="C338" s="274" t="s">
        <v>3897</v>
      </c>
      <c r="D338" s="274" t="s">
        <v>4093</v>
      </c>
      <c r="E338" s="274" t="s">
        <v>5428</v>
      </c>
      <c r="F338" s="274">
        <v>3</v>
      </c>
      <c r="G338" s="274" t="s">
        <v>3616</v>
      </c>
      <c r="H338" s="274"/>
      <c r="I338" s="274" t="s">
        <v>886</v>
      </c>
    </row>
    <row r="339" spans="2:9" x14ac:dyDescent="0.25">
      <c r="B339" s="273">
        <v>43884</v>
      </c>
      <c r="C339" s="274" t="s">
        <v>4003</v>
      </c>
      <c r="D339" s="274" t="s">
        <v>4002</v>
      </c>
      <c r="E339" s="274" t="s">
        <v>5429</v>
      </c>
      <c r="F339" s="274">
        <v>1</v>
      </c>
      <c r="G339" s="274" t="s">
        <v>5430</v>
      </c>
      <c r="H339" s="274" t="s">
        <v>5431</v>
      </c>
      <c r="I339" s="274" t="s">
        <v>1215</v>
      </c>
    </row>
    <row r="340" spans="2:9" x14ac:dyDescent="0.25">
      <c r="B340" s="273">
        <v>43884</v>
      </c>
      <c r="C340" s="274" t="s">
        <v>3999</v>
      </c>
      <c r="D340" s="274" t="s">
        <v>3997</v>
      </c>
      <c r="E340" s="274" t="s">
        <v>5432</v>
      </c>
      <c r="F340" s="274">
        <v>1</v>
      </c>
      <c r="G340" s="274" t="s">
        <v>5430</v>
      </c>
      <c r="H340" s="274" t="s">
        <v>5431</v>
      </c>
      <c r="I340" s="274" t="s">
        <v>1215</v>
      </c>
    </row>
    <row r="341" spans="2:9" x14ac:dyDescent="0.25">
      <c r="B341" s="273">
        <v>43884</v>
      </c>
      <c r="C341" s="274" t="s">
        <v>4005</v>
      </c>
      <c r="D341" s="274" t="s">
        <v>4129</v>
      </c>
      <c r="E341" s="274" t="s">
        <v>5433</v>
      </c>
      <c r="F341" s="274">
        <v>1</v>
      </c>
      <c r="G341" s="274" t="s">
        <v>5430</v>
      </c>
      <c r="H341" s="274" t="s">
        <v>5431</v>
      </c>
      <c r="I341" s="274" t="s">
        <v>1215</v>
      </c>
    </row>
    <row r="342" spans="2:9" x14ac:dyDescent="0.25">
      <c r="B342" s="273">
        <v>43885</v>
      </c>
      <c r="C342" s="274" t="s">
        <v>3973</v>
      </c>
      <c r="D342" s="274" t="s">
        <v>4161</v>
      </c>
      <c r="E342" s="274" t="s">
        <v>3955</v>
      </c>
      <c r="F342" s="274">
        <v>1</v>
      </c>
      <c r="G342" s="274" t="s">
        <v>5267</v>
      </c>
      <c r="H342" s="274"/>
      <c r="I342" s="274" t="s">
        <v>2031</v>
      </c>
    </row>
    <row r="343" spans="2:9" x14ac:dyDescent="0.25">
      <c r="B343" s="273">
        <v>43890</v>
      </c>
      <c r="C343" s="274" t="s">
        <v>3973</v>
      </c>
      <c r="D343" s="274" t="s">
        <v>3971</v>
      </c>
      <c r="E343" s="274" t="s">
        <v>4195</v>
      </c>
      <c r="F343" s="274">
        <v>1</v>
      </c>
      <c r="G343" s="274" t="s">
        <v>5267</v>
      </c>
      <c r="H343" s="274" t="s">
        <v>5427</v>
      </c>
      <c r="I343" s="274" t="s">
        <v>5272</v>
      </c>
    </row>
    <row r="344" spans="2:9" x14ac:dyDescent="0.25">
      <c r="B344" s="273">
        <v>43888</v>
      </c>
      <c r="C344" s="274" t="s">
        <v>4177</v>
      </c>
      <c r="D344" s="274" t="s">
        <v>4176</v>
      </c>
      <c r="E344" s="274" t="s">
        <v>5434</v>
      </c>
      <c r="F344" s="274">
        <v>2</v>
      </c>
      <c r="G344" s="274" t="s">
        <v>5435</v>
      </c>
      <c r="H344" s="274" t="s">
        <v>5436</v>
      </c>
      <c r="I344" s="274" t="s">
        <v>5272</v>
      </c>
    </row>
    <row r="345" spans="2:9" x14ac:dyDescent="0.25">
      <c r="B345" s="273">
        <v>43884</v>
      </c>
      <c r="C345" s="274" t="s">
        <v>4038</v>
      </c>
      <c r="D345" s="274" t="s">
        <v>4124</v>
      </c>
      <c r="E345" s="274" t="s">
        <v>4125</v>
      </c>
      <c r="F345" s="274" t="s">
        <v>4345</v>
      </c>
      <c r="G345" s="274" t="s">
        <v>3616</v>
      </c>
      <c r="H345" s="274"/>
      <c r="I345" s="274" t="s">
        <v>828</v>
      </c>
    </row>
    <row r="346" spans="2:9" x14ac:dyDescent="0.25">
      <c r="B346" s="273">
        <v>43882</v>
      </c>
      <c r="C346" s="274" t="s">
        <v>4038</v>
      </c>
      <c r="D346" s="274" t="s">
        <v>4087</v>
      </c>
      <c r="E346" s="274" t="s">
        <v>5437</v>
      </c>
      <c r="F346" s="274" t="s">
        <v>5426</v>
      </c>
      <c r="G346" s="274" t="s">
        <v>3616</v>
      </c>
      <c r="H346" s="274"/>
      <c r="I346" s="274" t="s">
        <v>1375</v>
      </c>
    </row>
    <row r="347" spans="2:9" x14ac:dyDescent="0.25">
      <c r="B347" s="273">
        <v>43882</v>
      </c>
      <c r="C347" s="274" t="s">
        <v>4038</v>
      </c>
      <c r="D347" s="274" t="s">
        <v>4087</v>
      </c>
      <c r="E347" s="274" t="s">
        <v>5437</v>
      </c>
      <c r="F347" s="274" t="s">
        <v>5438</v>
      </c>
      <c r="G347" s="274" t="s">
        <v>3616</v>
      </c>
      <c r="H347" s="274"/>
      <c r="I347" s="274" t="s">
        <v>978</v>
      </c>
    </row>
    <row r="348" spans="2:9" x14ac:dyDescent="0.25">
      <c r="B348" s="273">
        <v>43888</v>
      </c>
      <c r="C348" s="274" t="s">
        <v>4038</v>
      </c>
      <c r="D348" s="274" t="s">
        <v>4087</v>
      </c>
      <c r="E348" s="274" t="s">
        <v>5437</v>
      </c>
      <c r="F348" s="274" t="s">
        <v>5439</v>
      </c>
      <c r="G348" s="274" t="s">
        <v>3616</v>
      </c>
      <c r="H348" s="274"/>
      <c r="I348" s="274" t="s">
        <v>5272</v>
      </c>
    </row>
    <row r="349" spans="2:9" x14ac:dyDescent="0.25">
      <c r="B349" s="273">
        <v>43884</v>
      </c>
      <c r="C349" s="274" t="s">
        <v>4137</v>
      </c>
      <c r="D349" s="274" t="s">
        <v>4136</v>
      </c>
      <c r="E349" s="274" t="s">
        <v>5440</v>
      </c>
      <c r="F349" s="274">
        <v>4</v>
      </c>
      <c r="G349" s="274" t="s">
        <v>5430</v>
      </c>
      <c r="H349" s="274" t="s">
        <v>5431</v>
      </c>
      <c r="I349" s="274" t="s">
        <v>3975</v>
      </c>
    </row>
    <row r="350" spans="2:9" x14ac:dyDescent="0.25">
      <c r="B350" s="273">
        <v>43884</v>
      </c>
      <c r="C350" s="274" t="s">
        <v>4133</v>
      </c>
      <c r="D350" s="274" t="s">
        <v>4132</v>
      </c>
      <c r="E350" s="274" t="s">
        <v>5441</v>
      </c>
      <c r="F350" s="274" t="s">
        <v>5442</v>
      </c>
      <c r="G350" s="274" t="s">
        <v>5430</v>
      </c>
      <c r="H350" s="274" t="s">
        <v>5431</v>
      </c>
      <c r="I350" s="274" t="s">
        <v>1215</v>
      </c>
    </row>
    <row r="351" spans="2:9" x14ac:dyDescent="0.25">
      <c r="B351" s="273"/>
      <c r="C351" s="274"/>
      <c r="D351" s="274"/>
      <c r="E351" s="274"/>
      <c r="F351" s="274"/>
      <c r="G351" s="274"/>
      <c r="H351" s="274"/>
      <c r="I351" s="274"/>
    </row>
    <row r="352" spans="2:9" x14ac:dyDescent="0.25">
      <c r="B352" t="s">
        <v>5249</v>
      </c>
      <c r="C352" t="s">
        <v>5260</v>
      </c>
      <c r="D352" t="s">
        <v>3571</v>
      </c>
      <c r="E352" t="s">
        <v>5443</v>
      </c>
      <c r="F352" t="s">
        <v>5444</v>
      </c>
      <c r="G352" t="s">
        <v>473</v>
      </c>
      <c r="H352" t="s">
        <v>5445</v>
      </c>
      <c r="I352" t="s">
        <v>5446</v>
      </c>
    </row>
    <row r="353" spans="2:9" x14ac:dyDescent="0.25">
      <c r="B353" s="213">
        <v>43891</v>
      </c>
      <c r="C353" t="s">
        <v>5265</v>
      </c>
      <c r="E353" t="s">
        <v>5306</v>
      </c>
      <c r="F353">
        <v>1</v>
      </c>
      <c r="G353" t="s">
        <v>5267</v>
      </c>
      <c r="I353" t="s">
        <v>3984</v>
      </c>
    </row>
    <row r="354" spans="2:9" x14ac:dyDescent="0.25">
      <c r="B354" s="213">
        <v>43891</v>
      </c>
      <c r="C354" t="s">
        <v>5265</v>
      </c>
      <c r="E354" t="s">
        <v>5306</v>
      </c>
      <c r="F354">
        <v>1</v>
      </c>
      <c r="G354" t="s">
        <v>5267</v>
      </c>
      <c r="I354" t="s">
        <v>5275</v>
      </c>
    </row>
    <row r="355" spans="2:9" x14ac:dyDescent="0.25">
      <c r="B355" s="213">
        <v>43891</v>
      </c>
      <c r="C355" t="s">
        <v>5404</v>
      </c>
      <c r="D355" t="s">
        <v>5405</v>
      </c>
      <c r="E355" t="s">
        <v>5406</v>
      </c>
      <c r="F355">
        <v>1</v>
      </c>
      <c r="G355" t="s">
        <v>5267</v>
      </c>
      <c r="I355" t="s">
        <v>5403</v>
      </c>
    </row>
    <row r="356" spans="2:9" x14ac:dyDescent="0.25">
      <c r="B356" s="213">
        <v>43891</v>
      </c>
      <c r="C356" t="s">
        <v>5319</v>
      </c>
      <c r="D356" t="s">
        <v>5348</v>
      </c>
      <c r="E356" t="s">
        <v>5395</v>
      </c>
      <c r="F356" t="s">
        <v>5322</v>
      </c>
      <c r="G356" t="s">
        <v>5267</v>
      </c>
      <c r="I356" t="s">
        <v>5323</v>
      </c>
    </row>
    <row r="357" spans="2:9" x14ac:dyDescent="0.25">
      <c r="B357" s="213">
        <v>43892</v>
      </c>
      <c r="C357" t="s">
        <v>5310</v>
      </c>
      <c r="E357" t="s">
        <v>5389</v>
      </c>
      <c r="F357">
        <v>1</v>
      </c>
      <c r="G357" t="s">
        <v>5267</v>
      </c>
      <c r="I357" t="s">
        <v>3984</v>
      </c>
    </row>
    <row r="358" spans="2:9" x14ac:dyDescent="0.25">
      <c r="B358" s="213">
        <v>43892</v>
      </c>
      <c r="C358" s="216" t="s">
        <v>4233</v>
      </c>
      <c r="D358" s="216"/>
      <c r="E358" s="216" t="s">
        <v>4234</v>
      </c>
      <c r="F358" t="s">
        <v>5352</v>
      </c>
      <c r="G358" t="s">
        <v>5267</v>
      </c>
      <c r="I358" t="s">
        <v>5272</v>
      </c>
    </row>
    <row r="359" spans="2:9" x14ac:dyDescent="0.25">
      <c r="B359" s="213">
        <v>43892</v>
      </c>
      <c r="C359" s="274" t="s">
        <v>4221</v>
      </c>
      <c r="D359" s="274" t="s">
        <v>5447</v>
      </c>
      <c r="E359" s="274" t="s">
        <v>5448</v>
      </c>
      <c r="F359" s="216">
        <v>1</v>
      </c>
      <c r="G359" s="216" t="s">
        <v>3616</v>
      </c>
      <c r="H359" s="216" t="s">
        <v>5449</v>
      </c>
      <c r="I359" s="216" t="s">
        <v>5450</v>
      </c>
    </row>
    <row r="360" spans="2:9" x14ac:dyDescent="0.25">
      <c r="B360" s="213">
        <v>43892</v>
      </c>
      <c r="C360" s="274" t="s">
        <v>4228</v>
      </c>
      <c r="D360" s="274" t="s">
        <v>4227</v>
      </c>
      <c r="E360" s="274" t="s">
        <v>5451</v>
      </c>
      <c r="F360" s="216">
        <v>1</v>
      </c>
      <c r="G360" s="216" t="s">
        <v>3616</v>
      </c>
      <c r="H360" s="216" t="s">
        <v>5449</v>
      </c>
      <c r="I360" s="216" t="s">
        <v>5450</v>
      </c>
    </row>
    <row r="361" spans="2:9" x14ac:dyDescent="0.25">
      <c r="B361" s="213">
        <v>43892</v>
      </c>
      <c r="C361" t="s">
        <v>5357</v>
      </c>
      <c r="E361" t="s">
        <v>5452</v>
      </c>
      <c r="F361">
        <v>1</v>
      </c>
      <c r="G361" t="s">
        <v>5267</v>
      </c>
      <c r="I361" t="s">
        <v>5453</v>
      </c>
    </row>
    <row r="362" spans="2:9" x14ac:dyDescent="0.25">
      <c r="B362" s="213">
        <v>43893</v>
      </c>
      <c r="C362" t="s">
        <v>5265</v>
      </c>
      <c r="E362" t="s">
        <v>5306</v>
      </c>
      <c r="F362">
        <v>1</v>
      </c>
      <c r="G362" t="s">
        <v>5267</v>
      </c>
      <c r="I362" t="s">
        <v>5403</v>
      </c>
    </row>
    <row r="363" spans="2:9" x14ac:dyDescent="0.25">
      <c r="B363" s="213">
        <v>43893</v>
      </c>
      <c r="C363" t="s">
        <v>5265</v>
      </c>
      <c r="E363" t="s">
        <v>5306</v>
      </c>
      <c r="F363">
        <v>1</v>
      </c>
      <c r="G363" t="s">
        <v>5267</v>
      </c>
      <c r="I363" t="s">
        <v>5275</v>
      </c>
    </row>
    <row r="364" spans="2:9" x14ac:dyDescent="0.25">
      <c r="B364" s="213">
        <v>43893</v>
      </c>
      <c r="C364" t="s">
        <v>5265</v>
      </c>
      <c r="E364" t="s">
        <v>5306</v>
      </c>
      <c r="F364">
        <v>1</v>
      </c>
      <c r="G364" t="s">
        <v>5267</v>
      </c>
      <c r="I364" t="s">
        <v>5271</v>
      </c>
    </row>
    <row r="365" spans="2:9" x14ac:dyDescent="0.25">
      <c r="B365" s="213">
        <v>43893</v>
      </c>
      <c r="C365" t="s">
        <v>5265</v>
      </c>
      <c r="E365" t="s">
        <v>5417</v>
      </c>
      <c r="F365">
        <v>1</v>
      </c>
      <c r="G365" t="s">
        <v>5267</v>
      </c>
      <c r="I365" t="s">
        <v>5287</v>
      </c>
    </row>
    <row r="366" spans="2:9" x14ac:dyDescent="0.25">
      <c r="B366" s="213">
        <v>43893</v>
      </c>
      <c r="C366" t="s">
        <v>5268</v>
      </c>
      <c r="D366" t="s">
        <v>5304</v>
      </c>
      <c r="E366" t="s">
        <v>5372</v>
      </c>
      <c r="F366">
        <v>2</v>
      </c>
      <c r="G366" t="s">
        <v>5267</v>
      </c>
      <c r="I366" t="s">
        <v>3975</v>
      </c>
    </row>
    <row r="367" spans="2:9" x14ac:dyDescent="0.25">
      <c r="B367" s="213">
        <v>43893</v>
      </c>
      <c r="C367" t="s">
        <v>5344</v>
      </c>
      <c r="E367" t="s">
        <v>5387</v>
      </c>
      <c r="F367">
        <v>1</v>
      </c>
      <c r="G367" t="s">
        <v>5267</v>
      </c>
      <c r="I367" t="s">
        <v>3975</v>
      </c>
    </row>
    <row r="368" spans="2:9" x14ac:dyDescent="0.25">
      <c r="B368" s="213">
        <v>43893</v>
      </c>
      <c r="C368" s="274" t="s">
        <v>5454</v>
      </c>
      <c r="D368" s="274" t="s">
        <v>5455</v>
      </c>
      <c r="E368" s="274" t="s">
        <v>5456</v>
      </c>
      <c r="F368" t="s">
        <v>5457</v>
      </c>
      <c r="G368" t="s">
        <v>5267</v>
      </c>
      <c r="I368" t="s">
        <v>3975</v>
      </c>
    </row>
    <row r="369" spans="2:9" x14ac:dyDescent="0.25">
      <c r="B369" s="213">
        <v>43893</v>
      </c>
      <c r="C369" t="s">
        <v>5268</v>
      </c>
      <c r="D369" t="s">
        <v>5304</v>
      </c>
      <c r="E369" t="s">
        <v>5372</v>
      </c>
      <c r="F369">
        <v>1</v>
      </c>
      <c r="G369" t="s">
        <v>5267</v>
      </c>
      <c r="I369" t="s">
        <v>2031</v>
      </c>
    </row>
    <row r="370" spans="2:9" x14ac:dyDescent="0.25">
      <c r="B370" s="213">
        <v>43893</v>
      </c>
      <c r="C370" t="s">
        <v>5268</v>
      </c>
      <c r="D370" t="s">
        <v>5304</v>
      </c>
      <c r="E370" t="s">
        <v>5372</v>
      </c>
      <c r="F370">
        <v>2</v>
      </c>
      <c r="G370" t="s">
        <v>5267</v>
      </c>
      <c r="I370" t="s">
        <v>5453</v>
      </c>
    </row>
    <row r="371" spans="2:9" x14ac:dyDescent="0.25">
      <c r="B371" s="213">
        <v>43894</v>
      </c>
      <c r="C371" t="s">
        <v>5268</v>
      </c>
      <c r="D371" t="s">
        <v>5269</v>
      </c>
      <c r="E371" t="s">
        <v>5353</v>
      </c>
      <c r="F371">
        <v>1</v>
      </c>
      <c r="G371" t="s">
        <v>5267</v>
      </c>
      <c r="I371" t="s">
        <v>5323</v>
      </c>
    </row>
    <row r="372" spans="2:9" x14ac:dyDescent="0.25">
      <c r="B372" s="213">
        <v>43894</v>
      </c>
      <c r="C372" t="s">
        <v>5268</v>
      </c>
      <c r="D372" t="s">
        <v>5304</v>
      </c>
      <c r="E372" t="s">
        <v>5372</v>
      </c>
      <c r="F372">
        <v>2</v>
      </c>
      <c r="G372" t="s">
        <v>5267</v>
      </c>
      <c r="I372" t="s">
        <v>3984</v>
      </c>
    </row>
    <row r="373" spans="2:9" x14ac:dyDescent="0.25">
      <c r="B373" s="213">
        <v>43894</v>
      </c>
      <c r="C373" t="s">
        <v>5346</v>
      </c>
      <c r="E373" t="s">
        <v>5412</v>
      </c>
      <c r="F373">
        <v>1</v>
      </c>
      <c r="G373" t="s">
        <v>5267</v>
      </c>
      <c r="I373" t="s">
        <v>2031</v>
      </c>
    </row>
    <row r="374" spans="2:9" x14ac:dyDescent="0.25">
      <c r="B374" s="213">
        <v>43894</v>
      </c>
      <c r="C374" t="s">
        <v>5310</v>
      </c>
      <c r="E374" t="s">
        <v>5389</v>
      </c>
      <c r="F374">
        <v>1</v>
      </c>
      <c r="G374" t="s">
        <v>5267</v>
      </c>
      <c r="I374" t="s">
        <v>978</v>
      </c>
    </row>
    <row r="375" spans="2:9" x14ac:dyDescent="0.25">
      <c r="B375" s="213">
        <v>43895</v>
      </c>
      <c r="C375" s="274" t="s">
        <v>4248</v>
      </c>
      <c r="D375" s="274" t="s">
        <v>4247</v>
      </c>
      <c r="E375" s="274" t="s">
        <v>5458</v>
      </c>
      <c r="F375">
        <v>1</v>
      </c>
      <c r="G375" t="s">
        <v>3616</v>
      </c>
      <c r="H375" t="s">
        <v>5459</v>
      </c>
      <c r="I375" t="s">
        <v>3951</v>
      </c>
    </row>
    <row r="376" spans="2:9" x14ac:dyDescent="0.25">
      <c r="B376" s="213">
        <v>43895</v>
      </c>
      <c r="C376" s="274" t="s">
        <v>4248</v>
      </c>
      <c r="D376" s="274" t="s">
        <v>4250</v>
      </c>
      <c r="E376" s="274" t="s">
        <v>5460</v>
      </c>
      <c r="F376">
        <v>1</v>
      </c>
      <c r="G376" t="s">
        <v>3616</v>
      </c>
      <c r="H376" t="s">
        <v>5459</v>
      </c>
      <c r="I376" t="s">
        <v>3951</v>
      </c>
    </row>
    <row r="377" spans="2:9" x14ac:dyDescent="0.25">
      <c r="B377" s="213">
        <v>43895</v>
      </c>
      <c r="C377" s="274" t="s">
        <v>4248</v>
      </c>
      <c r="D377" s="274" t="s">
        <v>4252</v>
      </c>
      <c r="E377" s="274" t="s">
        <v>5461</v>
      </c>
      <c r="F377">
        <v>1</v>
      </c>
      <c r="G377" t="s">
        <v>3616</v>
      </c>
      <c r="H377" t="s">
        <v>5459</v>
      </c>
      <c r="I377" t="s">
        <v>3951</v>
      </c>
    </row>
    <row r="378" spans="2:9" x14ac:dyDescent="0.25">
      <c r="B378" s="213">
        <v>43895</v>
      </c>
      <c r="C378" s="274" t="s">
        <v>4248</v>
      </c>
      <c r="D378" s="274" t="s">
        <v>4254</v>
      </c>
      <c r="E378" s="274" t="s">
        <v>5462</v>
      </c>
      <c r="F378">
        <v>1</v>
      </c>
      <c r="G378" t="s">
        <v>3616</v>
      </c>
      <c r="H378" t="s">
        <v>5459</v>
      </c>
      <c r="I378" t="s">
        <v>3951</v>
      </c>
    </row>
    <row r="379" spans="2:9" x14ac:dyDescent="0.25">
      <c r="B379" s="213">
        <v>43895</v>
      </c>
      <c r="C379" s="274" t="s">
        <v>4257</v>
      </c>
      <c r="D379" s="274" t="s">
        <v>5463</v>
      </c>
      <c r="E379" s="274" t="s">
        <v>5464</v>
      </c>
      <c r="F379">
        <v>1</v>
      </c>
      <c r="G379" t="s">
        <v>3616</v>
      </c>
      <c r="H379" t="s">
        <v>5459</v>
      </c>
      <c r="I379" t="s">
        <v>3951</v>
      </c>
    </row>
    <row r="380" spans="2:9" x14ac:dyDescent="0.25">
      <c r="B380" s="213">
        <v>43895</v>
      </c>
      <c r="C380" s="274" t="s">
        <v>4260</v>
      </c>
      <c r="D380" s="274" t="s">
        <v>5465</v>
      </c>
      <c r="E380" s="274" t="s">
        <v>5466</v>
      </c>
      <c r="F380">
        <v>2</v>
      </c>
      <c r="G380" t="s">
        <v>3616</v>
      </c>
      <c r="H380" t="s">
        <v>5459</v>
      </c>
      <c r="I380" t="s">
        <v>3951</v>
      </c>
    </row>
    <row r="381" spans="2:9" x14ac:dyDescent="0.25">
      <c r="B381" s="213">
        <v>43895</v>
      </c>
      <c r="C381" t="s">
        <v>5265</v>
      </c>
      <c r="E381" t="s">
        <v>5306</v>
      </c>
      <c r="F381">
        <v>1</v>
      </c>
      <c r="G381" t="s">
        <v>5267</v>
      </c>
      <c r="I381" t="s">
        <v>3984</v>
      </c>
    </row>
    <row r="382" spans="2:9" x14ac:dyDescent="0.25">
      <c r="B382" s="213">
        <v>43895</v>
      </c>
      <c r="C382" t="s">
        <v>5268</v>
      </c>
      <c r="D382" t="s">
        <v>5304</v>
      </c>
      <c r="E382" t="s">
        <v>5372</v>
      </c>
      <c r="F382">
        <v>2</v>
      </c>
      <c r="G382" t="s">
        <v>5267</v>
      </c>
      <c r="I382" t="s">
        <v>5271</v>
      </c>
    </row>
    <row r="383" spans="2:9" x14ac:dyDescent="0.25">
      <c r="B383" s="213">
        <v>43895</v>
      </c>
      <c r="C383" t="s">
        <v>5265</v>
      </c>
      <c r="E383" t="s">
        <v>5306</v>
      </c>
      <c r="F383">
        <v>1</v>
      </c>
      <c r="G383" t="s">
        <v>5267</v>
      </c>
      <c r="I383" t="s">
        <v>5275</v>
      </c>
    </row>
    <row r="384" spans="2:9" x14ac:dyDescent="0.25">
      <c r="B384" s="213">
        <v>43895</v>
      </c>
      <c r="C384" t="s">
        <v>5344</v>
      </c>
      <c r="E384" t="s">
        <v>5387</v>
      </c>
      <c r="F384">
        <v>1</v>
      </c>
      <c r="G384" t="s">
        <v>5267</v>
      </c>
      <c r="I384" t="s">
        <v>5275</v>
      </c>
    </row>
    <row r="385" spans="2:9" x14ac:dyDescent="0.25">
      <c r="B385" s="213">
        <v>43895</v>
      </c>
      <c r="C385" t="s">
        <v>5268</v>
      </c>
      <c r="D385" t="s">
        <v>5304</v>
      </c>
      <c r="E385" t="s">
        <v>5372</v>
      </c>
      <c r="F385">
        <v>2</v>
      </c>
      <c r="G385" t="s">
        <v>5267</v>
      </c>
      <c r="I385" t="s">
        <v>5323</v>
      </c>
    </row>
    <row r="386" spans="2:9" x14ac:dyDescent="0.25">
      <c r="B386" s="213">
        <v>43896</v>
      </c>
      <c r="C386" t="s">
        <v>5265</v>
      </c>
      <c r="E386" t="s">
        <v>5306</v>
      </c>
      <c r="F386">
        <v>1</v>
      </c>
      <c r="G386" t="s">
        <v>5267</v>
      </c>
      <c r="I386" t="s">
        <v>3984</v>
      </c>
    </row>
    <row r="387" spans="2:9" x14ac:dyDescent="0.25">
      <c r="B387" s="213">
        <v>43896</v>
      </c>
      <c r="C387" t="s">
        <v>5265</v>
      </c>
      <c r="E387" t="s">
        <v>5306</v>
      </c>
      <c r="F387">
        <v>1</v>
      </c>
      <c r="G387" t="s">
        <v>5267</v>
      </c>
      <c r="I387" t="s">
        <v>5403</v>
      </c>
    </row>
    <row r="388" spans="2:9" x14ac:dyDescent="0.25">
      <c r="B388" s="213">
        <v>43896</v>
      </c>
      <c r="C388" t="s">
        <v>5268</v>
      </c>
      <c r="D388" t="s">
        <v>5304</v>
      </c>
      <c r="E388" t="s">
        <v>5372</v>
      </c>
      <c r="F388">
        <v>1</v>
      </c>
      <c r="G388" t="s">
        <v>5267</v>
      </c>
      <c r="I388" t="s">
        <v>5453</v>
      </c>
    </row>
    <row r="389" spans="2:9" x14ac:dyDescent="0.25">
      <c r="B389" s="213">
        <v>43896</v>
      </c>
      <c r="C389" s="274" t="s">
        <v>4162</v>
      </c>
      <c r="D389" s="274" t="s">
        <v>3971</v>
      </c>
      <c r="E389" s="274" t="s">
        <v>4278</v>
      </c>
      <c r="F389" t="s">
        <v>4345</v>
      </c>
      <c r="G389" t="s">
        <v>5267</v>
      </c>
      <c r="I389" t="s">
        <v>3951</v>
      </c>
    </row>
    <row r="390" spans="2:9" x14ac:dyDescent="0.25">
      <c r="B390" s="213">
        <v>43896</v>
      </c>
      <c r="C390" s="274" t="s">
        <v>3973</v>
      </c>
      <c r="D390" s="274" t="s">
        <v>3971</v>
      </c>
      <c r="E390" s="274" t="s">
        <v>4280</v>
      </c>
      <c r="F390">
        <v>2</v>
      </c>
      <c r="G390" t="s">
        <v>5267</v>
      </c>
      <c r="I390" t="s">
        <v>3951</v>
      </c>
    </row>
    <row r="391" spans="2:9" x14ac:dyDescent="0.25">
      <c r="B391" s="213">
        <v>43896</v>
      </c>
      <c r="C391" s="274" t="s">
        <v>4162</v>
      </c>
      <c r="D391" s="274" t="s">
        <v>3971</v>
      </c>
      <c r="E391" s="274" t="s">
        <v>4278</v>
      </c>
      <c r="F391" t="s">
        <v>4345</v>
      </c>
      <c r="G391" t="s">
        <v>5267</v>
      </c>
      <c r="I391" t="s">
        <v>5275</v>
      </c>
    </row>
    <row r="392" spans="2:9" x14ac:dyDescent="0.25">
      <c r="B392" s="213">
        <v>43896</v>
      </c>
      <c r="C392" t="s">
        <v>5344</v>
      </c>
      <c r="E392" t="s">
        <v>5387</v>
      </c>
      <c r="F392">
        <v>1</v>
      </c>
      <c r="G392" t="s">
        <v>5267</v>
      </c>
      <c r="I392" t="s">
        <v>530</v>
      </c>
    </row>
    <row r="393" spans="2:9" x14ac:dyDescent="0.25">
      <c r="B393" s="213">
        <v>43896</v>
      </c>
      <c r="C393" t="s">
        <v>5346</v>
      </c>
      <c r="E393" t="s">
        <v>5412</v>
      </c>
      <c r="F393">
        <v>1</v>
      </c>
      <c r="G393" t="s">
        <v>5267</v>
      </c>
      <c r="I393" t="s">
        <v>530</v>
      </c>
    </row>
    <row r="394" spans="2:9" x14ac:dyDescent="0.25">
      <c r="B394" s="213">
        <v>43896</v>
      </c>
      <c r="C394" t="s">
        <v>5268</v>
      </c>
      <c r="D394" t="s">
        <v>5304</v>
      </c>
      <c r="E394" t="s">
        <v>5372</v>
      </c>
      <c r="F394">
        <v>2</v>
      </c>
      <c r="G394" t="s">
        <v>5267</v>
      </c>
      <c r="I394" t="s">
        <v>3975</v>
      </c>
    </row>
    <row r="395" spans="2:9" x14ac:dyDescent="0.25">
      <c r="B395" s="213">
        <v>43897</v>
      </c>
      <c r="C395" t="s">
        <v>5265</v>
      </c>
      <c r="E395" t="s">
        <v>5306</v>
      </c>
      <c r="F395">
        <v>1</v>
      </c>
      <c r="G395" t="s">
        <v>5267</v>
      </c>
      <c r="I395" t="s">
        <v>5275</v>
      </c>
    </row>
    <row r="396" spans="2:9" x14ac:dyDescent="0.25">
      <c r="B396" s="213">
        <v>43897</v>
      </c>
      <c r="C396" t="s">
        <v>5268</v>
      </c>
      <c r="D396" t="s">
        <v>5304</v>
      </c>
      <c r="E396" t="s">
        <v>5372</v>
      </c>
      <c r="F396">
        <v>2</v>
      </c>
      <c r="G396" t="s">
        <v>5267</v>
      </c>
      <c r="I396" t="s">
        <v>5271</v>
      </c>
    </row>
    <row r="397" spans="2:9" x14ac:dyDescent="0.25">
      <c r="B397" s="213">
        <v>43897</v>
      </c>
      <c r="C397" t="s">
        <v>5344</v>
      </c>
      <c r="E397" t="s">
        <v>5387</v>
      </c>
      <c r="F397">
        <v>1</v>
      </c>
      <c r="G397" t="s">
        <v>5267</v>
      </c>
      <c r="I397" t="s">
        <v>3984</v>
      </c>
    </row>
    <row r="398" spans="2:9" x14ac:dyDescent="0.25">
      <c r="B398" s="213">
        <v>43898</v>
      </c>
      <c r="C398" t="s">
        <v>5265</v>
      </c>
      <c r="E398" t="s">
        <v>5306</v>
      </c>
      <c r="F398">
        <v>1</v>
      </c>
      <c r="G398" t="s">
        <v>5267</v>
      </c>
      <c r="I398" t="s">
        <v>828</v>
      </c>
    </row>
    <row r="399" spans="2:9" x14ac:dyDescent="0.25">
      <c r="B399" s="213">
        <v>43898</v>
      </c>
      <c r="C399" t="s">
        <v>5268</v>
      </c>
      <c r="D399" t="s">
        <v>5304</v>
      </c>
      <c r="E399" t="s">
        <v>5372</v>
      </c>
      <c r="F399">
        <v>2</v>
      </c>
      <c r="G399" t="s">
        <v>5267</v>
      </c>
      <c r="I399" t="s">
        <v>5323</v>
      </c>
    </row>
    <row r="400" spans="2:9" x14ac:dyDescent="0.25">
      <c r="B400" s="213">
        <v>43898</v>
      </c>
      <c r="C400" t="s">
        <v>5268</v>
      </c>
      <c r="D400" t="s">
        <v>5285</v>
      </c>
      <c r="E400" t="s">
        <v>5467</v>
      </c>
      <c r="F400">
        <v>1</v>
      </c>
      <c r="G400" t="s">
        <v>5267</v>
      </c>
      <c r="I400" t="s">
        <v>5323</v>
      </c>
    </row>
    <row r="401" spans="2:9" x14ac:dyDescent="0.25">
      <c r="B401" s="213">
        <v>43898</v>
      </c>
      <c r="C401" t="s">
        <v>5268</v>
      </c>
      <c r="D401" t="s">
        <v>5304</v>
      </c>
      <c r="E401" t="s">
        <v>5372</v>
      </c>
      <c r="F401">
        <v>1</v>
      </c>
      <c r="G401" t="s">
        <v>5267</v>
      </c>
      <c r="I401" t="s">
        <v>1547</v>
      </c>
    </row>
    <row r="402" spans="2:9" x14ac:dyDescent="0.25">
      <c r="B402" s="213">
        <v>43898</v>
      </c>
      <c r="C402" t="s">
        <v>5373</v>
      </c>
      <c r="E402" t="s">
        <v>5374</v>
      </c>
      <c r="F402">
        <v>3</v>
      </c>
      <c r="G402" t="s">
        <v>5267</v>
      </c>
      <c r="I402" t="s">
        <v>5403</v>
      </c>
    </row>
    <row r="403" spans="2:9" x14ac:dyDescent="0.25">
      <c r="B403" s="213">
        <v>43898</v>
      </c>
      <c r="C403" t="s">
        <v>5310</v>
      </c>
      <c r="E403" t="s">
        <v>5389</v>
      </c>
      <c r="F403">
        <v>1</v>
      </c>
      <c r="G403" t="s">
        <v>5267</v>
      </c>
      <c r="I403" t="s">
        <v>530</v>
      </c>
    </row>
    <row r="404" spans="2:9" x14ac:dyDescent="0.25">
      <c r="B404" s="213">
        <v>43898</v>
      </c>
      <c r="C404" t="s">
        <v>5310</v>
      </c>
      <c r="E404" t="s">
        <v>5389</v>
      </c>
      <c r="F404">
        <v>1</v>
      </c>
      <c r="G404" t="s">
        <v>5267</v>
      </c>
      <c r="I404" t="s">
        <v>777</v>
      </c>
    </row>
    <row r="405" spans="2:9" x14ac:dyDescent="0.25">
      <c r="B405" s="213">
        <v>43898</v>
      </c>
      <c r="C405" t="s">
        <v>5310</v>
      </c>
      <c r="E405" t="s">
        <v>5389</v>
      </c>
      <c r="F405">
        <v>1</v>
      </c>
      <c r="G405" t="s">
        <v>5267</v>
      </c>
      <c r="I405" t="s">
        <v>609</v>
      </c>
    </row>
    <row r="406" spans="2:9" x14ac:dyDescent="0.25">
      <c r="B406" s="213">
        <v>43899</v>
      </c>
      <c r="C406" t="s">
        <v>5310</v>
      </c>
      <c r="E406" t="s">
        <v>5389</v>
      </c>
      <c r="F406">
        <v>1</v>
      </c>
      <c r="G406" t="s">
        <v>5267</v>
      </c>
      <c r="I406" t="s">
        <v>3984</v>
      </c>
    </row>
    <row r="407" spans="2:9" x14ac:dyDescent="0.25">
      <c r="B407" s="213">
        <v>43899</v>
      </c>
      <c r="C407" t="s">
        <v>5310</v>
      </c>
      <c r="E407" t="s">
        <v>5389</v>
      </c>
      <c r="F407">
        <v>1</v>
      </c>
      <c r="G407" t="s">
        <v>5267</v>
      </c>
      <c r="I407" t="s">
        <v>3975</v>
      </c>
    </row>
    <row r="408" spans="2:9" x14ac:dyDescent="0.25">
      <c r="B408" s="213">
        <v>43899</v>
      </c>
      <c r="C408" t="s">
        <v>5265</v>
      </c>
      <c r="E408" t="s">
        <v>5306</v>
      </c>
      <c r="F408">
        <v>1</v>
      </c>
      <c r="G408" t="s">
        <v>5267</v>
      </c>
      <c r="I408" t="s">
        <v>1547</v>
      </c>
    </row>
    <row r="409" spans="2:9" x14ac:dyDescent="0.25">
      <c r="B409" s="213">
        <v>43899</v>
      </c>
      <c r="C409" t="s">
        <v>5265</v>
      </c>
      <c r="E409" t="s">
        <v>5306</v>
      </c>
      <c r="F409">
        <v>1</v>
      </c>
      <c r="G409" t="s">
        <v>5267</v>
      </c>
      <c r="I409" t="s">
        <v>5275</v>
      </c>
    </row>
    <row r="410" spans="2:9" x14ac:dyDescent="0.25">
      <c r="B410" s="213">
        <v>43899</v>
      </c>
      <c r="C410" t="s">
        <v>5268</v>
      </c>
      <c r="D410" t="s">
        <v>5304</v>
      </c>
      <c r="E410" t="s">
        <v>5372</v>
      </c>
      <c r="F410">
        <v>2</v>
      </c>
      <c r="G410" t="s">
        <v>5267</v>
      </c>
      <c r="I410" t="s">
        <v>5323</v>
      </c>
    </row>
    <row r="411" spans="2:9" x14ac:dyDescent="0.25">
      <c r="B411" s="213">
        <v>43898</v>
      </c>
      <c r="C411" t="s">
        <v>5278</v>
      </c>
      <c r="E411" t="s">
        <v>5369</v>
      </c>
      <c r="F411" t="s">
        <v>5370</v>
      </c>
      <c r="G411" t="s">
        <v>5267</v>
      </c>
      <c r="H411" t="s">
        <v>5468</v>
      </c>
      <c r="I411" t="s">
        <v>2031</v>
      </c>
    </row>
    <row r="412" spans="2:9" x14ac:dyDescent="0.25">
      <c r="B412" s="273">
        <v>43898</v>
      </c>
      <c r="C412" s="274" t="s">
        <v>4298</v>
      </c>
      <c r="D412" s="274"/>
      <c r="E412" s="274" t="s">
        <v>4299</v>
      </c>
      <c r="F412" t="s">
        <v>4300</v>
      </c>
      <c r="G412" t="s">
        <v>5267</v>
      </c>
      <c r="H412" t="s">
        <v>5468</v>
      </c>
      <c r="I412" t="s">
        <v>2031</v>
      </c>
    </row>
    <row r="413" spans="2:9" x14ac:dyDescent="0.25">
      <c r="B413" s="213">
        <v>43899</v>
      </c>
      <c r="C413" t="s">
        <v>5315</v>
      </c>
      <c r="E413" t="s">
        <v>5316</v>
      </c>
      <c r="F413">
        <v>1</v>
      </c>
      <c r="G413" t="s">
        <v>5267</v>
      </c>
      <c r="I413" t="s">
        <v>1547</v>
      </c>
    </row>
    <row r="414" spans="2:9" x14ac:dyDescent="0.25">
      <c r="B414" s="213">
        <v>43899</v>
      </c>
      <c r="C414" t="s">
        <v>5354</v>
      </c>
      <c r="D414" t="s">
        <v>5355</v>
      </c>
      <c r="E414" t="s">
        <v>5356</v>
      </c>
      <c r="F414">
        <v>1</v>
      </c>
      <c r="G414" t="s">
        <v>5267</v>
      </c>
      <c r="I414" t="s">
        <v>5323</v>
      </c>
    </row>
    <row r="415" spans="2:9" x14ac:dyDescent="0.25">
      <c r="B415" s="213">
        <v>43899</v>
      </c>
      <c r="C415" t="s">
        <v>5265</v>
      </c>
      <c r="E415" t="s">
        <v>5306</v>
      </c>
      <c r="F415">
        <v>1</v>
      </c>
      <c r="G415" t="s">
        <v>5267</v>
      </c>
      <c r="I415" t="s">
        <v>609</v>
      </c>
    </row>
    <row r="416" spans="2:9" x14ac:dyDescent="0.25">
      <c r="B416" s="213">
        <v>43899</v>
      </c>
      <c r="C416" t="s">
        <v>5265</v>
      </c>
      <c r="E416" t="s">
        <v>5306</v>
      </c>
      <c r="F416">
        <v>1</v>
      </c>
      <c r="G416" t="s">
        <v>5267</v>
      </c>
      <c r="I416" t="s">
        <v>777</v>
      </c>
    </row>
    <row r="417" spans="2:9" x14ac:dyDescent="0.25">
      <c r="B417" s="213">
        <v>43899</v>
      </c>
      <c r="C417" t="s">
        <v>5265</v>
      </c>
      <c r="E417" t="s">
        <v>5306</v>
      </c>
      <c r="F417">
        <v>1</v>
      </c>
      <c r="G417" t="s">
        <v>5267</v>
      </c>
      <c r="I417" t="s">
        <v>530</v>
      </c>
    </row>
    <row r="418" spans="2:9" x14ac:dyDescent="0.25">
      <c r="B418" s="213">
        <v>43900</v>
      </c>
      <c r="C418" t="s">
        <v>5265</v>
      </c>
      <c r="E418" t="s">
        <v>5306</v>
      </c>
      <c r="F418">
        <v>1</v>
      </c>
      <c r="G418" t="s">
        <v>5267</v>
      </c>
      <c r="I418" t="s">
        <v>5403</v>
      </c>
    </row>
    <row r="419" spans="2:9" x14ac:dyDescent="0.25">
      <c r="B419" s="213">
        <v>43900</v>
      </c>
      <c r="C419" t="s">
        <v>5265</v>
      </c>
      <c r="E419" t="s">
        <v>5306</v>
      </c>
      <c r="F419">
        <v>1</v>
      </c>
      <c r="G419" t="s">
        <v>5267</v>
      </c>
      <c r="I419" t="s">
        <v>2031</v>
      </c>
    </row>
    <row r="420" spans="2:9" x14ac:dyDescent="0.25">
      <c r="B420" s="213">
        <v>43900</v>
      </c>
      <c r="C420" t="s">
        <v>5265</v>
      </c>
      <c r="E420" t="s">
        <v>5306</v>
      </c>
      <c r="F420">
        <v>1</v>
      </c>
      <c r="G420" t="s">
        <v>5267</v>
      </c>
      <c r="I420" t="s">
        <v>828</v>
      </c>
    </row>
    <row r="421" spans="2:9" x14ac:dyDescent="0.25">
      <c r="B421" s="213">
        <v>43900</v>
      </c>
      <c r="C421" t="s">
        <v>5317</v>
      </c>
      <c r="D421">
        <v>1</v>
      </c>
      <c r="E421" t="s">
        <v>5371</v>
      </c>
      <c r="F421">
        <v>4</v>
      </c>
      <c r="G421" t="s">
        <v>5267</v>
      </c>
      <c r="I421" t="s">
        <v>828</v>
      </c>
    </row>
    <row r="422" spans="2:9" x14ac:dyDescent="0.25">
      <c r="B422" s="213">
        <v>43900</v>
      </c>
      <c r="C422" t="s">
        <v>5469</v>
      </c>
      <c r="E422" t="s">
        <v>5470</v>
      </c>
      <c r="F422">
        <v>1</v>
      </c>
      <c r="G422" t="s">
        <v>5267</v>
      </c>
      <c r="I422" t="s">
        <v>828</v>
      </c>
    </row>
    <row r="423" spans="2:9" x14ac:dyDescent="0.25">
      <c r="B423" s="213">
        <v>43900</v>
      </c>
      <c r="C423" t="s">
        <v>5373</v>
      </c>
      <c r="E423" t="s">
        <v>5374</v>
      </c>
      <c r="F423">
        <v>1</v>
      </c>
      <c r="G423" t="s">
        <v>5267</v>
      </c>
      <c r="I423" t="s">
        <v>5403</v>
      </c>
    </row>
    <row r="424" spans="2:9" x14ac:dyDescent="0.25">
      <c r="B424" s="213">
        <v>43900</v>
      </c>
      <c r="C424" t="s">
        <v>5404</v>
      </c>
      <c r="D424" t="s">
        <v>5405</v>
      </c>
      <c r="E424" t="s">
        <v>5406</v>
      </c>
      <c r="F424">
        <v>2</v>
      </c>
      <c r="G424" t="s">
        <v>5267</v>
      </c>
      <c r="I424" t="s">
        <v>5403</v>
      </c>
    </row>
    <row r="425" spans="2:9" x14ac:dyDescent="0.25">
      <c r="B425" s="213">
        <v>43900</v>
      </c>
      <c r="C425" t="s">
        <v>5310</v>
      </c>
      <c r="E425" t="s">
        <v>5389</v>
      </c>
      <c r="F425">
        <v>1</v>
      </c>
      <c r="G425" t="s">
        <v>5267</v>
      </c>
      <c r="I425" t="s">
        <v>5453</v>
      </c>
    </row>
    <row r="427" spans="2:9" x14ac:dyDescent="0.25">
      <c r="B427" t="s">
        <v>5249</v>
      </c>
      <c r="C427" t="s">
        <v>5260</v>
      </c>
      <c r="D427" t="s">
        <v>3571</v>
      </c>
      <c r="E427" t="s">
        <v>5443</v>
      </c>
      <c r="F427" t="s">
        <v>5444</v>
      </c>
      <c r="G427" t="s">
        <v>473</v>
      </c>
      <c r="H427" t="s">
        <v>5445</v>
      </c>
      <c r="I427" t="s">
        <v>5446</v>
      </c>
    </row>
    <row r="428" spans="2:9" x14ac:dyDescent="0.25">
      <c r="B428" s="213">
        <v>43901</v>
      </c>
      <c r="C428" t="s">
        <v>4257</v>
      </c>
      <c r="D428" t="s">
        <v>5463</v>
      </c>
      <c r="E428" s="274" t="s">
        <v>5464</v>
      </c>
      <c r="F428">
        <v>1</v>
      </c>
      <c r="G428" t="s">
        <v>3616</v>
      </c>
      <c r="H428" t="s">
        <v>1322</v>
      </c>
      <c r="I428" t="s">
        <v>1215</v>
      </c>
    </row>
    <row r="429" spans="2:9" x14ac:dyDescent="0.25">
      <c r="B429" s="213">
        <v>43901</v>
      </c>
      <c r="C429" t="s">
        <v>5317</v>
      </c>
      <c r="D429">
        <v>1</v>
      </c>
      <c r="E429" t="s">
        <v>5371</v>
      </c>
      <c r="F429">
        <v>3</v>
      </c>
      <c r="G429" t="s">
        <v>5267</v>
      </c>
      <c r="H429" t="s">
        <v>1322</v>
      </c>
      <c r="I429" t="s">
        <v>828</v>
      </c>
    </row>
    <row r="430" spans="2:9" x14ac:dyDescent="0.25">
      <c r="B430" s="213">
        <v>43901</v>
      </c>
      <c r="C430" t="s">
        <v>5268</v>
      </c>
      <c r="D430" t="s">
        <v>5269</v>
      </c>
      <c r="E430" t="s">
        <v>5353</v>
      </c>
      <c r="F430">
        <v>2</v>
      </c>
      <c r="G430" t="s">
        <v>5267</v>
      </c>
      <c r="H430" t="s">
        <v>1322</v>
      </c>
      <c r="I430" t="s">
        <v>5323</v>
      </c>
    </row>
    <row r="431" spans="2:9" x14ac:dyDescent="0.25">
      <c r="B431" s="213">
        <v>43901</v>
      </c>
      <c r="C431" t="s">
        <v>5268</v>
      </c>
      <c r="D431" t="s">
        <v>5269</v>
      </c>
      <c r="E431" t="s">
        <v>5353</v>
      </c>
      <c r="F431">
        <v>2</v>
      </c>
      <c r="G431" t="s">
        <v>5267</v>
      </c>
      <c r="H431" t="s">
        <v>1322</v>
      </c>
      <c r="I431" t="s">
        <v>5275</v>
      </c>
    </row>
    <row r="432" spans="2:9" x14ac:dyDescent="0.25">
      <c r="B432" s="213">
        <v>43901</v>
      </c>
      <c r="C432" t="s">
        <v>5268</v>
      </c>
      <c r="D432" t="s">
        <v>5304</v>
      </c>
      <c r="E432" t="s">
        <v>5372</v>
      </c>
      <c r="F432">
        <v>1</v>
      </c>
      <c r="G432" t="s">
        <v>5267</v>
      </c>
      <c r="H432" t="s">
        <v>1322</v>
      </c>
      <c r="I432" t="s">
        <v>5271</v>
      </c>
    </row>
    <row r="433" spans="2:9" x14ac:dyDescent="0.25">
      <c r="B433" s="213">
        <v>43901</v>
      </c>
      <c r="C433" t="s">
        <v>5354</v>
      </c>
      <c r="D433" t="s">
        <v>5355</v>
      </c>
      <c r="E433" t="s">
        <v>5356</v>
      </c>
      <c r="F433">
        <v>1</v>
      </c>
      <c r="G433" t="s">
        <v>5267</v>
      </c>
      <c r="H433" t="s">
        <v>1322</v>
      </c>
      <c r="I433" t="s">
        <v>5323</v>
      </c>
    </row>
    <row r="434" spans="2:9" x14ac:dyDescent="0.25">
      <c r="B434" s="213">
        <v>43901</v>
      </c>
      <c r="C434" t="s">
        <v>5381</v>
      </c>
      <c r="D434" t="s">
        <v>1322</v>
      </c>
      <c r="E434" t="s">
        <v>5471</v>
      </c>
      <c r="F434">
        <v>1</v>
      </c>
      <c r="G434" t="s">
        <v>5267</v>
      </c>
      <c r="H434" t="s">
        <v>1322</v>
      </c>
      <c r="I434" t="s">
        <v>3975</v>
      </c>
    </row>
    <row r="435" spans="2:9" x14ac:dyDescent="0.25">
      <c r="B435" s="213">
        <v>43901</v>
      </c>
      <c r="C435" t="s">
        <v>5344</v>
      </c>
      <c r="D435" t="s">
        <v>1322</v>
      </c>
      <c r="E435" t="s">
        <v>5387</v>
      </c>
      <c r="F435">
        <v>2</v>
      </c>
      <c r="G435" t="s">
        <v>5267</v>
      </c>
      <c r="H435" t="s">
        <v>1322</v>
      </c>
      <c r="I435" t="s">
        <v>3984</v>
      </c>
    </row>
    <row r="436" spans="2:9" x14ac:dyDescent="0.25">
      <c r="B436" s="213">
        <v>43901</v>
      </c>
      <c r="C436" t="s">
        <v>5265</v>
      </c>
      <c r="D436" t="s">
        <v>1322</v>
      </c>
      <c r="E436" t="s">
        <v>5306</v>
      </c>
      <c r="F436">
        <v>1</v>
      </c>
      <c r="G436" t="s">
        <v>5267</v>
      </c>
      <c r="H436" t="s">
        <v>1322</v>
      </c>
      <c r="I436" t="s">
        <v>3984</v>
      </c>
    </row>
    <row r="437" spans="2:9" x14ac:dyDescent="0.25">
      <c r="B437" s="213">
        <v>43901</v>
      </c>
      <c r="C437" t="s">
        <v>5265</v>
      </c>
      <c r="D437" t="s">
        <v>1322</v>
      </c>
      <c r="E437" t="s">
        <v>5306</v>
      </c>
      <c r="F437">
        <v>1</v>
      </c>
      <c r="G437" t="s">
        <v>5267</v>
      </c>
      <c r="H437" t="s">
        <v>1322</v>
      </c>
      <c r="I437" t="s">
        <v>5271</v>
      </c>
    </row>
    <row r="438" spans="2:9" x14ac:dyDescent="0.25">
      <c r="B438" s="213">
        <v>43902</v>
      </c>
      <c r="C438" t="s">
        <v>5268</v>
      </c>
      <c r="D438" t="s">
        <v>5269</v>
      </c>
      <c r="E438" t="s">
        <v>5353</v>
      </c>
      <c r="F438">
        <v>1</v>
      </c>
      <c r="G438" t="s">
        <v>5267</v>
      </c>
      <c r="H438" t="s">
        <v>1322</v>
      </c>
      <c r="I438" t="s">
        <v>5271</v>
      </c>
    </row>
    <row r="439" spans="2:9" x14ac:dyDescent="0.25">
      <c r="B439" s="213">
        <v>43902</v>
      </c>
      <c r="C439" t="s">
        <v>5268</v>
      </c>
      <c r="D439" t="s">
        <v>5269</v>
      </c>
      <c r="E439" t="s">
        <v>5353</v>
      </c>
      <c r="F439">
        <v>1</v>
      </c>
      <c r="G439" t="s">
        <v>5267</v>
      </c>
      <c r="H439" t="s">
        <v>1322</v>
      </c>
      <c r="I439" t="s">
        <v>5271</v>
      </c>
    </row>
    <row r="440" spans="2:9" x14ac:dyDescent="0.25">
      <c r="B440" s="213">
        <v>43902</v>
      </c>
      <c r="C440" t="s">
        <v>5268</v>
      </c>
      <c r="D440" t="s">
        <v>5304</v>
      </c>
      <c r="E440" t="s">
        <v>5372</v>
      </c>
      <c r="F440">
        <v>1</v>
      </c>
      <c r="G440" t="s">
        <v>5267</v>
      </c>
      <c r="H440" t="s">
        <v>1322</v>
      </c>
      <c r="I440" t="s">
        <v>1547</v>
      </c>
    </row>
    <row r="441" spans="2:9" x14ac:dyDescent="0.25">
      <c r="B441" s="213">
        <v>43902</v>
      </c>
      <c r="C441" t="s">
        <v>5265</v>
      </c>
      <c r="D441" t="s">
        <v>1322</v>
      </c>
      <c r="E441" t="s">
        <v>5306</v>
      </c>
      <c r="F441">
        <v>1</v>
      </c>
      <c r="G441" t="s">
        <v>5267</v>
      </c>
      <c r="H441" t="s">
        <v>1322</v>
      </c>
      <c r="I441" t="s">
        <v>5271</v>
      </c>
    </row>
    <row r="442" spans="2:9" x14ac:dyDescent="0.25">
      <c r="B442" s="213">
        <v>43902</v>
      </c>
      <c r="C442" t="s">
        <v>5265</v>
      </c>
      <c r="D442" t="s">
        <v>1322</v>
      </c>
      <c r="E442" t="s">
        <v>5306</v>
      </c>
      <c r="F442">
        <v>1</v>
      </c>
      <c r="G442" t="s">
        <v>5267</v>
      </c>
      <c r="H442" t="s">
        <v>1322</v>
      </c>
      <c r="I442" t="s">
        <v>5275</v>
      </c>
    </row>
    <row r="443" spans="2:9" x14ac:dyDescent="0.25">
      <c r="B443" s="213">
        <v>43902</v>
      </c>
      <c r="C443" t="s">
        <v>5310</v>
      </c>
      <c r="D443" t="s">
        <v>1322</v>
      </c>
      <c r="E443" t="s">
        <v>5389</v>
      </c>
      <c r="F443">
        <v>1</v>
      </c>
      <c r="G443" t="s">
        <v>5267</v>
      </c>
      <c r="H443" t="s">
        <v>1322</v>
      </c>
      <c r="I443" t="s">
        <v>3984</v>
      </c>
    </row>
    <row r="444" spans="2:9" x14ac:dyDescent="0.25">
      <c r="B444" s="213">
        <v>43902</v>
      </c>
      <c r="C444" t="s">
        <v>5310</v>
      </c>
      <c r="D444" t="s">
        <v>1322</v>
      </c>
      <c r="E444" t="s">
        <v>5389</v>
      </c>
      <c r="F444">
        <v>1</v>
      </c>
      <c r="G444" t="s">
        <v>5267</v>
      </c>
      <c r="H444" t="s">
        <v>1322</v>
      </c>
      <c r="I444" t="s">
        <v>828</v>
      </c>
    </row>
    <row r="445" spans="2:9" x14ac:dyDescent="0.25">
      <c r="B445" s="213">
        <v>43902</v>
      </c>
      <c r="C445" t="s">
        <v>5310</v>
      </c>
      <c r="D445" t="s">
        <v>1322</v>
      </c>
      <c r="E445" t="s">
        <v>5389</v>
      </c>
      <c r="F445">
        <v>1</v>
      </c>
      <c r="G445" t="s">
        <v>5267</v>
      </c>
      <c r="H445" t="s">
        <v>1322</v>
      </c>
      <c r="I445" t="s">
        <v>978</v>
      </c>
    </row>
    <row r="446" spans="2:9" x14ac:dyDescent="0.25">
      <c r="B446" s="213">
        <v>43903</v>
      </c>
      <c r="C446" t="s">
        <v>5346</v>
      </c>
      <c r="D446" t="s">
        <v>1322</v>
      </c>
      <c r="E446" t="s">
        <v>5412</v>
      </c>
      <c r="F446">
        <v>3</v>
      </c>
      <c r="G446" t="s">
        <v>5267</v>
      </c>
      <c r="H446" t="s">
        <v>1322</v>
      </c>
      <c r="I446" t="s">
        <v>2031</v>
      </c>
    </row>
    <row r="447" spans="2:9" x14ac:dyDescent="0.25">
      <c r="B447" s="213">
        <v>43903</v>
      </c>
      <c r="C447" t="s">
        <v>5268</v>
      </c>
      <c r="D447" t="s">
        <v>5269</v>
      </c>
      <c r="E447" t="s">
        <v>5353</v>
      </c>
      <c r="F447">
        <v>2</v>
      </c>
      <c r="G447" t="s">
        <v>5267</v>
      </c>
      <c r="H447" t="s">
        <v>1322</v>
      </c>
      <c r="I447" t="s">
        <v>5323</v>
      </c>
    </row>
    <row r="448" spans="2:9" x14ac:dyDescent="0.25">
      <c r="B448" s="213">
        <v>43903</v>
      </c>
      <c r="C448" t="s">
        <v>5268</v>
      </c>
      <c r="D448" t="s">
        <v>5304</v>
      </c>
      <c r="E448" t="s">
        <v>5372</v>
      </c>
      <c r="F448">
        <v>1</v>
      </c>
      <c r="G448" t="s">
        <v>5267</v>
      </c>
      <c r="H448" t="s">
        <v>1322</v>
      </c>
      <c r="I448" t="s">
        <v>5271</v>
      </c>
    </row>
    <row r="449" spans="2:9" x14ac:dyDescent="0.25">
      <c r="B449" s="213">
        <v>43903</v>
      </c>
      <c r="C449" t="s">
        <v>5392</v>
      </c>
      <c r="D449" t="s">
        <v>5393</v>
      </c>
      <c r="E449" t="s">
        <v>5394</v>
      </c>
      <c r="F449">
        <v>5</v>
      </c>
      <c r="G449" t="s">
        <v>5267</v>
      </c>
      <c r="H449" t="s">
        <v>1322</v>
      </c>
      <c r="I449" t="s">
        <v>5271</v>
      </c>
    </row>
    <row r="450" spans="2:9" x14ac:dyDescent="0.25">
      <c r="B450" s="213">
        <v>43903</v>
      </c>
      <c r="C450" t="s">
        <v>5319</v>
      </c>
      <c r="D450" t="s">
        <v>5348</v>
      </c>
      <c r="E450" t="s">
        <v>5395</v>
      </c>
      <c r="F450" t="s">
        <v>5322</v>
      </c>
      <c r="G450" t="s">
        <v>5267</v>
      </c>
      <c r="H450" t="s">
        <v>1322</v>
      </c>
      <c r="I450" t="s">
        <v>1547</v>
      </c>
    </row>
    <row r="451" spans="2:9" x14ac:dyDescent="0.25">
      <c r="B451" s="213">
        <v>43903</v>
      </c>
      <c r="C451" t="s">
        <v>5344</v>
      </c>
      <c r="D451" t="s">
        <v>1322</v>
      </c>
      <c r="E451" t="s">
        <v>5387</v>
      </c>
      <c r="F451">
        <v>1</v>
      </c>
      <c r="G451" t="s">
        <v>5267</v>
      </c>
      <c r="H451" t="s">
        <v>1322</v>
      </c>
      <c r="I451" t="s">
        <v>828</v>
      </c>
    </row>
    <row r="452" spans="2:9" x14ac:dyDescent="0.25">
      <c r="B452" s="213">
        <v>43903</v>
      </c>
      <c r="C452" t="s">
        <v>3897</v>
      </c>
      <c r="D452" t="s">
        <v>4320</v>
      </c>
      <c r="E452" s="274" t="s">
        <v>5472</v>
      </c>
      <c r="F452">
        <v>1</v>
      </c>
      <c r="G452" t="s">
        <v>3616</v>
      </c>
      <c r="H452" t="s">
        <v>1322</v>
      </c>
      <c r="I452" t="s">
        <v>828</v>
      </c>
    </row>
    <row r="453" spans="2:9" x14ac:dyDescent="0.25">
      <c r="B453" s="213">
        <v>43904</v>
      </c>
      <c r="C453" t="s">
        <v>5373</v>
      </c>
      <c r="D453" t="s">
        <v>1322</v>
      </c>
      <c r="E453" t="s">
        <v>5374</v>
      </c>
      <c r="F453">
        <v>1</v>
      </c>
      <c r="G453" t="s">
        <v>5267</v>
      </c>
      <c r="H453" t="s">
        <v>1322</v>
      </c>
      <c r="I453" t="s">
        <v>5403</v>
      </c>
    </row>
    <row r="454" spans="2:9" x14ac:dyDescent="0.25">
      <c r="B454" s="213">
        <v>43904</v>
      </c>
      <c r="C454" t="s">
        <v>5359</v>
      </c>
      <c r="D454" t="s">
        <v>1322</v>
      </c>
      <c r="E454" t="s">
        <v>5473</v>
      </c>
      <c r="F454">
        <v>1</v>
      </c>
      <c r="G454" t="s">
        <v>5267</v>
      </c>
      <c r="H454" t="s">
        <v>1322</v>
      </c>
      <c r="I454" t="s">
        <v>5403</v>
      </c>
    </row>
    <row r="455" spans="2:9" x14ac:dyDescent="0.25">
      <c r="B455" s="213">
        <v>43904</v>
      </c>
      <c r="C455" t="s">
        <v>5474</v>
      </c>
      <c r="D455" t="s">
        <v>1322</v>
      </c>
      <c r="E455" t="s">
        <v>5475</v>
      </c>
      <c r="F455" t="s">
        <v>4300</v>
      </c>
      <c r="G455" t="s">
        <v>5267</v>
      </c>
      <c r="H455" t="s">
        <v>1322</v>
      </c>
      <c r="I455" t="s">
        <v>5403</v>
      </c>
    </row>
    <row r="456" spans="2:9" x14ac:dyDescent="0.25">
      <c r="B456" s="213">
        <v>43904</v>
      </c>
      <c r="C456" t="s">
        <v>5265</v>
      </c>
      <c r="D456" t="s">
        <v>1322</v>
      </c>
      <c r="E456" t="s">
        <v>5306</v>
      </c>
      <c r="F456">
        <v>1</v>
      </c>
      <c r="G456" t="s">
        <v>5267</v>
      </c>
      <c r="H456" t="s">
        <v>1322</v>
      </c>
      <c r="I456" t="s">
        <v>5271</v>
      </c>
    </row>
    <row r="457" spans="2:9" x14ac:dyDescent="0.25">
      <c r="B457" s="213">
        <v>43904</v>
      </c>
      <c r="C457" t="s">
        <v>5265</v>
      </c>
      <c r="D457" t="s">
        <v>1322</v>
      </c>
      <c r="E457" t="s">
        <v>5306</v>
      </c>
      <c r="F457">
        <v>1</v>
      </c>
      <c r="G457" t="s">
        <v>5267</v>
      </c>
      <c r="H457" t="s">
        <v>1322</v>
      </c>
      <c r="I457" t="s">
        <v>5275</v>
      </c>
    </row>
    <row r="458" spans="2:9" x14ac:dyDescent="0.25">
      <c r="B458" s="213">
        <v>43904</v>
      </c>
      <c r="C458" t="s">
        <v>5310</v>
      </c>
      <c r="D458" t="s">
        <v>1322</v>
      </c>
      <c r="E458" t="s">
        <v>5389</v>
      </c>
      <c r="F458">
        <v>1</v>
      </c>
      <c r="G458" t="s">
        <v>5267</v>
      </c>
      <c r="H458" t="s">
        <v>1322</v>
      </c>
      <c r="I458" t="s">
        <v>1547</v>
      </c>
    </row>
    <row r="459" spans="2:9" x14ac:dyDescent="0.25">
      <c r="B459" s="213">
        <v>43904</v>
      </c>
      <c r="C459" t="s">
        <v>5310</v>
      </c>
      <c r="D459" t="s">
        <v>1322</v>
      </c>
      <c r="E459" t="s">
        <v>5389</v>
      </c>
      <c r="F459">
        <v>1</v>
      </c>
      <c r="G459" t="s">
        <v>5267</v>
      </c>
      <c r="H459" t="s">
        <v>1322</v>
      </c>
      <c r="I459" t="s">
        <v>5271</v>
      </c>
    </row>
    <row r="460" spans="2:9" x14ac:dyDescent="0.25">
      <c r="B460" s="213">
        <v>43905</v>
      </c>
      <c r="C460" t="s">
        <v>5346</v>
      </c>
      <c r="D460" t="s">
        <v>1322</v>
      </c>
      <c r="E460" t="s">
        <v>5412</v>
      </c>
      <c r="F460">
        <v>1</v>
      </c>
      <c r="G460" t="s">
        <v>5267</v>
      </c>
      <c r="H460" t="s">
        <v>1322</v>
      </c>
      <c r="I460" t="s">
        <v>2031</v>
      </c>
    </row>
    <row r="461" spans="2:9" x14ac:dyDescent="0.25">
      <c r="B461" s="213">
        <v>43905</v>
      </c>
      <c r="C461" t="s">
        <v>5268</v>
      </c>
      <c r="D461" t="s">
        <v>5304</v>
      </c>
      <c r="E461" t="s">
        <v>5372</v>
      </c>
      <c r="F461">
        <v>3</v>
      </c>
      <c r="G461" t="s">
        <v>5267</v>
      </c>
      <c r="H461" t="s">
        <v>1322</v>
      </c>
      <c r="I461" t="s">
        <v>5307</v>
      </c>
    </row>
    <row r="462" spans="2:9" x14ac:dyDescent="0.25">
      <c r="B462" s="213">
        <v>43905</v>
      </c>
      <c r="C462" t="s">
        <v>5354</v>
      </c>
      <c r="D462" t="s">
        <v>5355</v>
      </c>
      <c r="E462" t="s">
        <v>5356</v>
      </c>
      <c r="F462">
        <v>1</v>
      </c>
      <c r="G462" t="s">
        <v>5267</v>
      </c>
      <c r="H462" t="s">
        <v>1322</v>
      </c>
      <c r="I462" t="s">
        <v>5275</v>
      </c>
    </row>
    <row r="463" spans="2:9" x14ac:dyDescent="0.25">
      <c r="B463" s="213">
        <v>43905</v>
      </c>
      <c r="C463" t="s">
        <v>5265</v>
      </c>
      <c r="D463" t="s">
        <v>1322</v>
      </c>
      <c r="E463" t="s">
        <v>5306</v>
      </c>
      <c r="F463">
        <v>1</v>
      </c>
      <c r="G463" t="s">
        <v>5267</v>
      </c>
      <c r="H463" t="s">
        <v>1322</v>
      </c>
      <c r="I463" t="s">
        <v>3975</v>
      </c>
    </row>
    <row r="464" spans="2:9" x14ac:dyDescent="0.25">
      <c r="B464" s="213">
        <v>43906</v>
      </c>
      <c r="C464" t="s">
        <v>5317</v>
      </c>
      <c r="D464">
        <v>1</v>
      </c>
      <c r="E464" t="s">
        <v>5371</v>
      </c>
      <c r="F464">
        <v>2</v>
      </c>
      <c r="G464" t="s">
        <v>5267</v>
      </c>
      <c r="H464" t="s">
        <v>1322</v>
      </c>
      <c r="I464" t="s">
        <v>609</v>
      </c>
    </row>
    <row r="465" spans="2:9" x14ac:dyDescent="0.25">
      <c r="B465" s="213">
        <v>43906</v>
      </c>
      <c r="C465" t="s">
        <v>5268</v>
      </c>
      <c r="D465" t="s">
        <v>5269</v>
      </c>
      <c r="E465" t="s">
        <v>5353</v>
      </c>
      <c r="F465">
        <v>2</v>
      </c>
      <c r="G465" t="s">
        <v>5267</v>
      </c>
      <c r="H465" t="s">
        <v>1322</v>
      </c>
      <c r="I465" t="s">
        <v>5271</v>
      </c>
    </row>
    <row r="466" spans="2:9" x14ac:dyDescent="0.25">
      <c r="B466" s="213">
        <v>43906</v>
      </c>
      <c r="C466" t="s">
        <v>5268</v>
      </c>
      <c r="D466" t="s">
        <v>5304</v>
      </c>
      <c r="E466" t="s">
        <v>5372</v>
      </c>
      <c r="F466">
        <v>3</v>
      </c>
      <c r="G466" t="s">
        <v>5267</v>
      </c>
      <c r="H466" t="s">
        <v>1322</v>
      </c>
      <c r="I466" t="s">
        <v>5271</v>
      </c>
    </row>
    <row r="467" spans="2:9" x14ac:dyDescent="0.25">
      <c r="B467" s="213">
        <v>43906</v>
      </c>
      <c r="C467" t="s">
        <v>5319</v>
      </c>
      <c r="D467" t="s">
        <v>5348</v>
      </c>
      <c r="E467" t="s">
        <v>5395</v>
      </c>
      <c r="F467" t="s">
        <v>5476</v>
      </c>
      <c r="G467" t="s">
        <v>5267</v>
      </c>
      <c r="H467" t="s">
        <v>1322</v>
      </c>
      <c r="I467" t="s">
        <v>5271</v>
      </c>
    </row>
    <row r="468" spans="2:9" x14ac:dyDescent="0.25">
      <c r="B468" s="213">
        <v>43906</v>
      </c>
      <c r="C468" t="s">
        <v>5477</v>
      </c>
      <c r="D468" t="s">
        <v>5478</v>
      </c>
      <c r="E468" t="s">
        <v>5479</v>
      </c>
      <c r="F468">
        <v>1</v>
      </c>
      <c r="G468" t="s">
        <v>5267</v>
      </c>
      <c r="H468" t="s">
        <v>1322</v>
      </c>
      <c r="I468" t="s">
        <v>3984</v>
      </c>
    </row>
    <row r="469" spans="2:9" x14ac:dyDescent="0.25">
      <c r="B469" s="213">
        <v>43906</v>
      </c>
      <c r="C469" t="s">
        <v>5273</v>
      </c>
      <c r="D469" t="s">
        <v>1322</v>
      </c>
      <c r="E469" t="s">
        <v>5383</v>
      </c>
      <c r="F469">
        <v>1</v>
      </c>
      <c r="G469" t="s">
        <v>5267</v>
      </c>
      <c r="H469" t="s">
        <v>1322</v>
      </c>
      <c r="I469" t="s">
        <v>609</v>
      </c>
    </row>
    <row r="470" spans="2:9" x14ac:dyDescent="0.25">
      <c r="B470" s="213">
        <v>43906</v>
      </c>
      <c r="C470" t="s">
        <v>5344</v>
      </c>
      <c r="D470" t="s">
        <v>1322</v>
      </c>
      <c r="E470" t="s">
        <v>5387</v>
      </c>
      <c r="F470">
        <v>1</v>
      </c>
      <c r="G470" t="s">
        <v>5267</v>
      </c>
      <c r="H470" t="s">
        <v>1322</v>
      </c>
      <c r="I470" t="s">
        <v>1215</v>
      </c>
    </row>
    <row r="471" spans="2:9" x14ac:dyDescent="0.25">
      <c r="B471" s="213">
        <v>43906</v>
      </c>
      <c r="C471" t="s">
        <v>5265</v>
      </c>
      <c r="D471" t="s">
        <v>1322</v>
      </c>
      <c r="E471" t="s">
        <v>5306</v>
      </c>
      <c r="F471">
        <v>1</v>
      </c>
      <c r="G471" t="s">
        <v>5267</v>
      </c>
      <c r="H471" t="s">
        <v>1322</v>
      </c>
      <c r="I471" t="s">
        <v>1547</v>
      </c>
    </row>
    <row r="472" spans="2:9" x14ac:dyDescent="0.25">
      <c r="B472" s="213">
        <v>43906</v>
      </c>
      <c r="C472" t="s">
        <v>5265</v>
      </c>
      <c r="D472" t="s">
        <v>1322</v>
      </c>
      <c r="E472" t="s">
        <v>5306</v>
      </c>
      <c r="F472">
        <v>1</v>
      </c>
      <c r="G472" t="s">
        <v>5267</v>
      </c>
      <c r="H472" t="s">
        <v>1322</v>
      </c>
      <c r="I472" t="s">
        <v>5275</v>
      </c>
    </row>
    <row r="473" spans="2:9" x14ac:dyDescent="0.25">
      <c r="B473" s="213">
        <v>43906</v>
      </c>
      <c r="C473" t="s">
        <v>4162</v>
      </c>
      <c r="D473" t="s">
        <v>3971</v>
      </c>
      <c r="E473" s="274" t="s">
        <v>4344</v>
      </c>
      <c r="F473" t="s">
        <v>4345</v>
      </c>
      <c r="G473" t="s">
        <v>5267</v>
      </c>
      <c r="H473" t="s">
        <v>1322</v>
      </c>
      <c r="I473" t="s">
        <v>1547</v>
      </c>
    </row>
    <row r="474" spans="2:9" x14ac:dyDescent="0.25">
      <c r="B474" s="213">
        <v>43907</v>
      </c>
      <c r="C474" t="s">
        <v>5268</v>
      </c>
      <c r="D474" t="s">
        <v>5269</v>
      </c>
      <c r="E474" t="s">
        <v>5353</v>
      </c>
      <c r="F474">
        <v>1</v>
      </c>
      <c r="G474" t="s">
        <v>5267</v>
      </c>
      <c r="H474" t="s">
        <v>1322</v>
      </c>
      <c r="I474" t="s">
        <v>5275</v>
      </c>
    </row>
    <row r="475" spans="2:9" x14ac:dyDescent="0.25">
      <c r="B475" s="213">
        <v>43907</v>
      </c>
      <c r="C475" t="s">
        <v>5480</v>
      </c>
      <c r="D475" t="s">
        <v>5481</v>
      </c>
      <c r="E475" t="s">
        <v>5482</v>
      </c>
      <c r="F475">
        <v>10</v>
      </c>
      <c r="G475" t="s">
        <v>5267</v>
      </c>
      <c r="H475" t="s">
        <v>1322</v>
      </c>
      <c r="I475" t="s">
        <v>5271</v>
      </c>
    </row>
    <row r="476" spans="2:9" x14ac:dyDescent="0.25">
      <c r="B476" s="213">
        <v>43907</v>
      </c>
      <c r="C476" t="s">
        <v>5344</v>
      </c>
      <c r="D476" t="s">
        <v>1322</v>
      </c>
      <c r="E476" t="s">
        <v>5387</v>
      </c>
      <c r="F476">
        <v>1</v>
      </c>
      <c r="G476" t="s">
        <v>5267</v>
      </c>
      <c r="H476" t="s">
        <v>1322</v>
      </c>
      <c r="I476" t="s">
        <v>978</v>
      </c>
    </row>
    <row r="477" spans="2:9" x14ac:dyDescent="0.25">
      <c r="B477" s="213">
        <v>43907</v>
      </c>
      <c r="C477" t="s">
        <v>5310</v>
      </c>
      <c r="D477" t="s">
        <v>1322</v>
      </c>
      <c r="E477" t="s">
        <v>5389</v>
      </c>
      <c r="F477">
        <v>1</v>
      </c>
      <c r="G477" t="s">
        <v>5267</v>
      </c>
      <c r="H477" t="s">
        <v>1322</v>
      </c>
      <c r="I477" t="s">
        <v>3984</v>
      </c>
    </row>
    <row r="478" spans="2:9" x14ac:dyDescent="0.25">
      <c r="B478" s="213">
        <v>43907</v>
      </c>
      <c r="C478" t="s">
        <v>5310</v>
      </c>
      <c r="D478" t="s">
        <v>1322</v>
      </c>
      <c r="E478" t="s">
        <v>5389</v>
      </c>
      <c r="F478">
        <v>1</v>
      </c>
      <c r="G478" t="s">
        <v>5267</v>
      </c>
      <c r="H478" t="s">
        <v>1322</v>
      </c>
      <c r="I478" t="s">
        <v>5275</v>
      </c>
    </row>
    <row r="479" spans="2:9" x14ac:dyDescent="0.25">
      <c r="B479" s="213">
        <v>43907</v>
      </c>
      <c r="C479" t="s">
        <v>5310</v>
      </c>
      <c r="D479" t="s">
        <v>1322</v>
      </c>
      <c r="E479" t="s">
        <v>5389</v>
      </c>
      <c r="F479">
        <v>1</v>
      </c>
      <c r="G479" t="s">
        <v>5267</v>
      </c>
      <c r="H479" t="s">
        <v>1322</v>
      </c>
      <c r="I479" t="s">
        <v>5403</v>
      </c>
    </row>
    <row r="480" spans="2:9" x14ac:dyDescent="0.25">
      <c r="B480" s="213">
        <v>43907</v>
      </c>
      <c r="C480" t="s">
        <v>4350</v>
      </c>
      <c r="D480" t="s">
        <v>5483</v>
      </c>
      <c r="E480" s="274" t="s">
        <v>5484</v>
      </c>
      <c r="F480">
        <v>2</v>
      </c>
      <c r="G480" t="s">
        <v>3648</v>
      </c>
      <c r="H480" t="s">
        <v>1322</v>
      </c>
      <c r="I480" t="s">
        <v>3975</v>
      </c>
    </row>
    <row r="481" spans="2:9" x14ac:dyDescent="0.25">
      <c r="B481" s="213">
        <v>43908</v>
      </c>
      <c r="C481" t="s">
        <v>5268</v>
      </c>
      <c r="D481" t="s">
        <v>5269</v>
      </c>
      <c r="E481" t="s">
        <v>5353</v>
      </c>
      <c r="F481">
        <v>1</v>
      </c>
      <c r="G481" t="s">
        <v>5267</v>
      </c>
      <c r="H481" t="s">
        <v>1322</v>
      </c>
      <c r="I481" t="s">
        <v>5410</v>
      </c>
    </row>
    <row r="482" spans="2:9" x14ac:dyDescent="0.25">
      <c r="B482" s="213">
        <v>43908</v>
      </c>
      <c r="C482" t="s">
        <v>5268</v>
      </c>
      <c r="D482" t="s">
        <v>5304</v>
      </c>
      <c r="E482" t="s">
        <v>5372</v>
      </c>
      <c r="F482">
        <v>2</v>
      </c>
      <c r="G482" t="s">
        <v>5267</v>
      </c>
      <c r="H482" t="s">
        <v>1322</v>
      </c>
      <c r="I482" t="s">
        <v>5271</v>
      </c>
    </row>
    <row r="483" spans="2:9" x14ac:dyDescent="0.25">
      <c r="B483" s="213">
        <v>43908</v>
      </c>
      <c r="C483" t="s">
        <v>5354</v>
      </c>
      <c r="D483" t="s">
        <v>1322</v>
      </c>
      <c r="E483" t="s">
        <v>5485</v>
      </c>
      <c r="F483">
        <v>1</v>
      </c>
      <c r="G483" t="s">
        <v>5267</v>
      </c>
      <c r="H483" t="s">
        <v>1322</v>
      </c>
      <c r="I483" t="s">
        <v>5410</v>
      </c>
    </row>
    <row r="484" spans="2:9" x14ac:dyDescent="0.25">
      <c r="B484" s="213">
        <v>43908</v>
      </c>
      <c r="C484" t="s">
        <v>5354</v>
      </c>
      <c r="D484" t="s">
        <v>5355</v>
      </c>
      <c r="E484" t="s">
        <v>5356</v>
      </c>
      <c r="F484">
        <v>1</v>
      </c>
      <c r="G484" t="s">
        <v>5267</v>
      </c>
      <c r="H484" t="s">
        <v>1322</v>
      </c>
      <c r="I484" t="s">
        <v>5275</v>
      </c>
    </row>
    <row r="485" spans="2:9" x14ac:dyDescent="0.25">
      <c r="B485" s="213">
        <v>43908</v>
      </c>
      <c r="C485" t="s">
        <v>5401</v>
      </c>
      <c r="D485" t="s">
        <v>1322</v>
      </c>
      <c r="E485" t="s">
        <v>5402</v>
      </c>
      <c r="F485">
        <v>1</v>
      </c>
      <c r="G485" t="s">
        <v>5267</v>
      </c>
      <c r="H485" t="s">
        <v>1322</v>
      </c>
      <c r="I485" t="s">
        <v>3951</v>
      </c>
    </row>
    <row r="486" spans="2:9" x14ac:dyDescent="0.25">
      <c r="B486" s="213">
        <v>43908</v>
      </c>
      <c r="C486" t="s">
        <v>5265</v>
      </c>
      <c r="D486" t="s">
        <v>1322</v>
      </c>
      <c r="E486" t="s">
        <v>5306</v>
      </c>
      <c r="F486">
        <v>1</v>
      </c>
      <c r="G486" t="s">
        <v>5267</v>
      </c>
      <c r="H486" t="s">
        <v>1322</v>
      </c>
      <c r="I486" t="s">
        <v>2031</v>
      </c>
    </row>
    <row r="487" spans="2:9" x14ac:dyDescent="0.25">
      <c r="B487" s="213">
        <v>43908</v>
      </c>
      <c r="C487" t="s">
        <v>5265</v>
      </c>
      <c r="D487" t="s">
        <v>1322</v>
      </c>
      <c r="E487" t="s">
        <v>5306</v>
      </c>
      <c r="F487">
        <v>1</v>
      </c>
      <c r="G487" t="s">
        <v>5267</v>
      </c>
      <c r="H487" t="s">
        <v>1322</v>
      </c>
      <c r="I487" t="s">
        <v>5275</v>
      </c>
    </row>
    <row r="488" spans="2:9" x14ac:dyDescent="0.25">
      <c r="B488" s="213">
        <v>43908</v>
      </c>
      <c r="C488" t="s">
        <v>5310</v>
      </c>
      <c r="D488" t="s">
        <v>1322</v>
      </c>
      <c r="E488" t="s">
        <v>5389</v>
      </c>
      <c r="F488">
        <v>1</v>
      </c>
      <c r="G488" t="s">
        <v>5267</v>
      </c>
      <c r="H488" t="s">
        <v>1322</v>
      </c>
      <c r="I488" t="s">
        <v>3975</v>
      </c>
    </row>
    <row r="489" spans="2:9" x14ac:dyDescent="0.25">
      <c r="B489" s="213">
        <v>43908</v>
      </c>
      <c r="C489" t="s">
        <v>5310</v>
      </c>
      <c r="D489" t="s">
        <v>1322</v>
      </c>
      <c r="E489" t="s">
        <v>5389</v>
      </c>
      <c r="F489">
        <v>1</v>
      </c>
      <c r="G489" t="s">
        <v>5267</v>
      </c>
      <c r="H489" t="s">
        <v>1322</v>
      </c>
      <c r="I489" t="s">
        <v>3951</v>
      </c>
    </row>
    <row r="490" spans="2:9" x14ac:dyDescent="0.25">
      <c r="B490" s="213">
        <v>43909</v>
      </c>
      <c r="C490" t="s">
        <v>5416</v>
      </c>
      <c r="D490" t="s">
        <v>1322</v>
      </c>
      <c r="E490" t="s">
        <v>5417</v>
      </c>
      <c r="F490">
        <v>1</v>
      </c>
      <c r="G490" t="s">
        <v>5267</v>
      </c>
      <c r="H490" t="s">
        <v>1322</v>
      </c>
      <c r="I490" t="s">
        <v>5453</v>
      </c>
    </row>
    <row r="491" spans="2:9" x14ac:dyDescent="0.25">
      <c r="B491" s="213">
        <v>43909</v>
      </c>
      <c r="C491" t="s">
        <v>5344</v>
      </c>
      <c r="D491" t="s">
        <v>1322</v>
      </c>
      <c r="E491" t="s">
        <v>5387</v>
      </c>
      <c r="F491">
        <v>1</v>
      </c>
      <c r="G491" t="s">
        <v>5267</v>
      </c>
      <c r="H491" t="s">
        <v>1322</v>
      </c>
      <c r="I491" t="s">
        <v>609</v>
      </c>
    </row>
    <row r="492" spans="2:9" x14ac:dyDescent="0.25">
      <c r="B492" s="213">
        <v>43909</v>
      </c>
      <c r="C492" t="s">
        <v>5265</v>
      </c>
      <c r="D492" t="s">
        <v>1322</v>
      </c>
      <c r="E492" t="s">
        <v>5306</v>
      </c>
      <c r="F492">
        <v>1</v>
      </c>
      <c r="G492" t="s">
        <v>5267</v>
      </c>
      <c r="H492" t="s">
        <v>1322</v>
      </c>
      <c r="I492" t="s">
        <v>5403</v>
      </c>
    </row>
    <row r="493" spans="2:9" x14ac:dyDescent="0.25">
      <c r="B493" s="213">
        <v>43909</v>
      </c>
      <c r="C493" t="s">
        <v>5265</v>
      </c>
      <c r="D493" t="s">
        <v>1322</v>
      </c>
      <c r="E493" t="s">
        <v>5306</v>
      </c>
      <c r="F493">
        <v>1</v>
      </c>
      <c r="G493" t="s">
        <v>5267</v>
      </c>
      <c r="H493" t="s">
        <v>1322</v>
      </c>
      <c r="I493" t="s">
        <v>5275</v>
      </c>
    </row>
    <row r="494" spans="2:9" x14ac:dyDescent="0.25">
      <c r="B494" s="213">
        <v>43909</v>
      </c>
      <c r="C494" t="s">
        <v>5310</v>
      </c>
      <c r="D494" t="s">
        <v>1322</v>
      </c>
      <c r="E494" t="s">
        <v>5389</v>
      </c>
      <c r="F494">
        <v>1</v>
      </c>
      <c r="G494" t="s">
        <v>5267</v>
      </c>
      <c r="H494" t="s">
        <v>1322</v>
      </c>
      <c r="I494" t="s">
        <v>5272</v>
      </c>
    </row>
    <row r="495" spans="2:9" x14ac:dyDescent="0.25">
      <c r="B495" s="213">
        <v>43909</v>
      </c>
      <c r="C495" t="s">
        <v>4368</v>
      </c>
      <c r="D495" t="s">
        <v>4367</v>
      </c>
      <c r="E495" s="274" t="s">
        <v>5486</v>
      </c>
      <c r="F495">
        <v>1</v>
      </c>
      <c r="G495" t="s">
        <v>3834</v>
      </c>
      <c r="H495" t="s">
        <v>1322</v>
      </c>
      <c r="I495" t="s">
        <v>5272</v>
      </c>
    </row>
    <row r="496" spans="2:9" x14ac:dyDescent="0.25">
      <c r="B496" s="213">
        <v>43910</v>
      </c>
      <c r="C496" t="s">
        <v>5346</v>
      </c>
      <c r="D496" t="s">
        <v>1322</v>
      </c>
      <c r="E496" t="s">
        <v>5412</v>
      </c>
      <c r="F496">
        <v>1</v>
      </c>
      <c r="G496" t="s">
        <v>5267</v>
      </c>
      <c r="H496" t="s">
        <v>1322</v>
      </c>
      <c r="I496" t="s">
        <v>2031</v>
      </c>
    </row>
    <row r="497" spans="2:11" x14ac:dyDescent="0.25">
      <c r="B497" s="213">
        <v>43910</v>
      </c>
      <c r="C497" t="s">
        <v>4298</v>
      </c>
      <c r="D497" t="s">
        <v>1322</v>
      </c>
      <c r="E497" s="274" t="s">
        <v>5487</v>
      </c>
      <c r="F497" t="s">
        <v>4300</v>
      </c>
      <c r="G497" t="s">
        <v>5267</v>
      </c>
      <c r="H497" t="s">
        <v>1322</v>
      </c>
      <c r="I497" t="s">
        <v>1547</v>
      </c>
    </row>
    <row r="498" spans="2:11" x14ac:dyDescent="0.25">
      <c r="B498" s="213">
        <v>43910</v>
      </c>
      <c r="C498" t="s">
        <v>5344</v>
      </c>
      <c r="D498" t="s">
        <v>1322</v>
      </c>
      <c r="E498" t="s">
        <v>5387</v>
      </c>
      <c r="F498">
        <v>2</v>
      </c>
      <c r="G498" t="s">
        <v>5267</v>
      </c>
      <c r="H498" t="s">
        <v>1322</v>
      </c>
      <c r="I498" t="s">
        <v>777</v>
      </c>
    </row>
    <row r="499" spans="2:11" x14ac:dyDescent="0.25">
      <c r="B499" s="213">
        <v>43910</v>
      </c>
      <c r="C499" t="s">
        <v>5344</v>
      </c>
      <c r="D499" t="s">
        <v>1322</v>
      </c>
      <c r="E499" t="s">
        <v>5387</v>
      </c>
      <c r="F499">
        <v>1</v>
      </c>
      <c r="G499" t="s">
        <v>5267</v>
      </c>
      <c r="H499" t="s">
        <v>1322</v>
      </c>
      <c r="I499" t="s">
        <v>2031</v>
      </c>
    </row>
    <row r="500" spans="2:11" x14ac:dyDescent="0.25">
      <c r="B500" s="213">
        <v>43910</v>
      </c>
      <c r="C500" t="s">
        <v>5265</v>
      </c>
      <c r="D500" t="s">
        <v>1322</v>
      </c>
      <c r="E500" t="s">
        <v>5306</v>
      </c>
      <c r="F500">
        <v>1</v>
      </c>
      <c r="G500" t="s">
        <v>5267</v>
      </c>
      <c r="H500" t="s">
        <v>1322</v>
      </c>
      <c r="I500" t="s">
        <v>1547</v>
      </c>
    </row>
    <row r="501" spans="2:11" x14ac:dyDescent="0.25">
      <c r="B501" s="213">
        <v>43910</v>
      </c>
      <c r="C501" t="s">
        <v>5265</v>
      </c>
      <c r="D501" t="s">
        <v>1322</v>
      </c>
      <c r="E501" t="s">
        <v>5306</v>
      </c>
      <c r="F501">
        <v>1</v>
      </c>
      <c r="G501" t="s">
        <v>5267</v>
      </c>
      <c r="H501" t="s">
        <v>1322</v>
      </c>
      <c r="I501" t="s">
        <v>5403</v>
      </c>
    </row>
    <row r="502" spans="2:11" x14ac:dyDescent="0.25">
      <c r="B502" s="213">
        <v>43910</v>
      </c>
      <c r="C502" t="s">
        <v>5265</v>
      </c>
      <c r="D502" t="s">
        <v>1322</v>
      </c>
      <c r="E502" t="s">
        <v>5306</v>
      </c>
      <c r="F502">
        <v>1</v>
      </c>
      <c r="G502" t="s">
        <v>5267</v>
      </c>
      <c r="H502" t="s">
        <v>1322</v>
      </c>
      <c r="I502" t="s">
        <v>5272</v>
      </c>
    </row>
    <row r="503" spans="2:11" x14ac:dyDescent="0.25">
      <c r="B503" s="213">
        <v>43910</v>
      </c>
      <c r="C503" t="s">
        <v>4381</v>
      </c>
      <c r="D503" t="s">
        <v>4380</v>
      </c>
      <c r="E503" s="274" t="s">
        <v>5488</v>
      </c>
      <c r="F503">
        <v>1</v>
      </c>
      <c r="G503" t="s">
        <v>3616</v>
      </c>
      <c r="H503" t="s">
        <v>1322</v>
      </c>
      <c r="I503" t="s">
        <v>3951</v>
      </c>
    </row>
    <row r="506" spans="2:11" x14ac:dyDescent="0.25">
      <c r="B506" t="s">
        <v>5249</v>
      </c>
      <c r="C506" t="s">
        <v>5260</v>
      </c>
      <c r="D506" t="s">
        <v>3571</v>
      </c>
      <c r="E506" t="s">
        <v>1322</v>
      </c>
      <c r="F506" t="s">
        <v>5489</v>
      </c>
      <c r="G506" t="s">
        <v>5490</v>
      </c>
      <c r="H506" t="s">
        <v>5491</v>
      </c>
      <c r="I506" t="s">
        <v>1322</v>
      </c>
      <c r="J506" s="1" t="s">
        <v>5492</v>
      </c>
      <c r="K506" t="s">
        <v>5445</v>
      </c>
    </row>
    <row r="507" spans="2:11" s="279" customFormat="1" x14ac:dyDescent="0.25">
      <c r="B507" s="278">
        <v>43892</v>
      </c>
      <c r="C507" s="279" t="s">
        <v>4216</v>
      </c>
      <c r="D507" s="279" t="s">
        <v>1322</v>
      </c>
      <c r="E507" s="279" t="s">
        <v>4215</v>
      </c>
      <c r="F507" s="279" t="s">
        <v>5493</v>
      </c>
      <c r="G507" s="279" t="s">
        <v>1322</v>
      </c>
      <c r="H507" s="279">
        <v>2</v>
      </c>
      <c r="I507" s="279" t="s">
        <v>3616</v>
      </c>
      <c r="J507" s="293" t="s">
        <v>1322</v>
      </c>
      <c r="K507" s="279" t="s">
        <v>5453</v>
      </c>
    </row>
    <row r="508" spans="2:11" s="279" customFormat="1" x14ac:dyDescent="0.25">
      <c r="B508" s="278">
        <v>43893</v>
      </c>
      <c r="C508" s="279" t="s">
        <v>4239</v>
      </c>
      <c r="D508" s="279" t="s">
        <v>4238</v>
      </c>
      <c r="E508" s="279" t="s">
        <v>4236</v>
      </c>
      <c r="F508" s="279" t="s">
        <v>5494</v>
      </c>
      <c r="G508" s="279" t="s">
        <v>1322</v>
      </c>
      <c r="H508" s="279">
        <v>1</v>
      </c>
      <c r="I508" s="279" t="s">
        <v>3783</v>
      </c>
      <c r="J508" s="293" t="s">
        <v>1322</v>
      </c>
      <c r="K508" s="279" t="s">
        <v>5410</v>
      </c>
    </row>
    <row r="509" spans="2:11" s="279" customFormat="1" x14ac:dyDescent="0.25">
      <c r="B509" s="278">
        <v>43898</v>
      </c>
      <c r="C509" s="279" t="s">
        <v>4294</v>
      </c>
      <c r="D509" s="279" t="s">
        <v>1322</v>
      </c>
      <c r="E509" s="279" t="s">
        <v>5495</v>
      </c>
      <c r="F509" s="279" t="s">
        <v>5496</v>
      </c>
      <c r="G509" s="279" t="s">
        <v>1322</v>
      </c>
      <c r="H509" s="279">
        <v>1</v>
      </c>
      <c r="I509" s="279" t="s">
        <v>3929</v>
      </c>
      <c r="J509" s="293" t="s">
        <v>5497</v>
      </c>
      <c r="K509" s="279" t="s">
        <v>3975</v>
      </c>
    </row>
    <row r="510" spans="2:11" s="279" customFormat="1" x14ac:dyDescent="0.25">
      <c r="B510" s="278">
        <v>43898</v>
      </c>
      <c r="C510" s="279" t="s">
        <v>3728</v>
      </c>
      <c r="D510" s="279" t="s">
        <v>1322</v>
      </c>
      <c r="E510" s="279" t="s">
        <v>3727</v>
      </c>
      <c r="F510" s="279" t="s">
        <v>5498</v>
      </c>
      <c r="G510" s="279" t="s">
        <v>3709</v>
      </c>
      <c r="H510" s="279">
        <v>1</v>
      </c>
      <c r="I510" s="279" t="s">
        <v>3582</v>
      </c>
      <c r="J510" s="293" t="s">
        <v>1322</v>
      </c>
      <c r="K510" s="279" t="s">
        <v>530</v>
      </c>
    </row>
    <row r="511" spans="2:11" s="279" customFormat="1" x14ac:dyDescent="0.25">
      <c r="B511" s="278">
        <v>43900</v>
      </c>
      <c r="C511" s="279" t="s">
        <v>4311</v>
      </c>
      <c r="D511" s="279" t="s">
        <v>1322</v>
      </c>
      <c r="E511" s="279" t="s">
        <v>4309</v>
      </c>
      <c r="F511" s="279" t="s">
        <v>5499</v>
      </c>
      <c r="G511" s="279" t="s">
        <v>1322</v>
      </c>
      <c r="H511" s="279">
        <v>1</v>
      </c>
      <c r="I511" s="279" t="s">
        <v>3616</v>
      </c>
      <c r="J511" s="293" t="s">
        <v>1322</v>
      </c>
      <c r="K511" s="279" t="s">
        <v>978</v>
      </c>
    </row>
    <row r="512" spans="2:11" x14ac:dyDescent="0.25">
      <c r="B512" s="213">
        <v>43903</v>
      </c>
      <c r="C512" t="s">
        <v>4317</v>
      </c>
      <c r="D512" t="s">
        <v>1322</v>
      </c>
      <c r="E512" s="292">
        <v>43378</v>
      </c>
      <c r="F512" t="s">
        <v>5500</v>
      </c>
      <c r="G512" t="s">
        <v>1322</v>
      </c>
      <c r="H512">
        <v>2</v>
      </c>
      <c r="I512" t="s">
        <v>3648</v>
      </c>
      <c r="J512" s="1" t="s">
        <v>1322</v>
      </c>
      <c r="K512" t="s">
        <v>3975</v>
      </c>
    </row>
    <row r="513" spans="2:11" s="279" customFormat="1" x14ac:dyDescent="0.25">
      <c r="B513" s="278">
        <v>43904</v>
      </c>
      <c r="C513" s="279" t="s">
        <v>4333</v>
      </c>
      <c r="D513" s="279" t="s">
        <v>1322</v>
      </c>
      <c r="E513" s="279" t="s">
        <v>1322</v>
      </c>
      <c r="F513" s="279" t="s">
        <v>5501</v>
      </c>
      <c r="G513" s="279" t="s">
        <v>3709</v>
      </c>
      <c r="H513" s="279">
        <v>1</v>
      </c>
      <c r="I513" s="279" t="s">
        <v>3669</v>
      </c>
      <c r="J513" s="293" t="s">
        <v>1322</v>
      </c>
      <c r="K513" s="279" t="s">
        <v>609</v>
      </c>
    </row>
    <row r="514" spans="2:11" s="279" customFormat="1" x14ac:dyDescent="0.25">
      <c r="B514" s="278">
        <v>43904</v>
      </c>
      <c r="C514" s="279" t="s">
        <v>4335</v>
      </c>
      <c r="D514" s="279" t="s">
        <v>1322</v>
      </c>
      <c r="E514" s="279" t="s">
        <v>1322</v>
      </c>
      <c r="F514" s="279" t="s">
        <v>5502</v>
      </c>
      <c r="G514" s="279" t="s">
        <v>3709</v>
      </c>
      <c r="H514" s="279">
        <v>1</v>
      </c>
      <c r="I514" s="279" t="s">
        <v>3669</v>
      </c>
      <c r="J514" s="293" t="s">
        <v>1322</v>
      </c>
      <c r="K514" s="279" t="s">
        <v>609</v>
      </c>
    </row>
    <row r="515" spans="2:11" s="279" customFormat="1" x14ac:dyDescent="0.25">
      <c r="B515" s="278">
        <v>43905</v>
      </c>
      <c r="C515" s="279" t="s">
        <v>4338</v>
      </c>
      <c r="D515" s="279" t="s">
        <v>1322</v>
      </c>
      <c r="E515" s="279">
        <v>44976</v>
      </c>
      <c r="F515" s="279" t="s">
        <v>5503</v>
      </c>
      <c r="G515" s="279" t="s">
        <v>1322</v>
      </c>
      <c r="H515" s="279">
        <v>1</v>
      </c>
      <c r="I515" s="279" t="s">
        <v>3616</v>
      </c>
      <c r="J515" s="293" t="s">
        <v>5504</v>
      </c>
      <c r="K515" s="279" t="s">
        <v>3951</v>
      </c>
    </row>
    <row r="516" spans="2:11" s="279" customFormat="1" x14ac:dyDescent="0.25">
      <c r="B516" s="278">
        <v>43907</v>
      </c>
      <c r="C516" s="279" t="s">
        <v>4347</v>
      </c>
      <c r="D516" s="279">
        <v>1</v>
      </c>
      <c r="E516" s="279" t="s">
        <v>5505</v>
      </c>
      <c r="F516" s="279" t="s">
        <v>5506</v>
      </c>
      <c r="G516" s="279" t="s">
        <v>1322</v>
      </c>
      <c r="H516" s="279">
        <v>1</v>
      </c>
      <c r="I516" s="279" t="s">
        <v>3648</v>
      </c>
      <c r="J516" s="293" t="s">
        <v>1322</v>
      </c>
      <c r="K516" s="279" t="s">
        <v>5453</v>
      </c>
    </row>
    <row r="517" spans="2:11" s="279" customFormat="1" x14ac:dyDescent="0.25">
      <c r="B517" s="278">
        <v>43908</v>
      </c>
      <c r="C517" s="279" t="s">
        <v>4355</v>
      </c>
      <c r="D517" s="279">
        <v>1</v>
      </c>
      <c r="E517" s="279" t="s">
        <v>5507</v>
      </c>
      <c r="F517" s="279" t="s">
        <v>5508</v>
      </c>
      <c r="G517" s="279" t="s">
        <v>1322</v>
      </c>
      <c r="H517" s="279">
        <v>4</v>
      </c>
      <c r="I517" s="279" t="s">
        <v>3648</v>
      </c>
      <c r="J517" s="293" t="s">
        <v>1322</v>
      </c>
      <c r="K517" s="279" t="s">
        <v>5410</v>
      </c>
    </row>
    <row r="518" spans="2:11" s="279" customFormat="1" x14ac:dyDescent="0.25">
      <c r="B518" s="278">
        <v>43909</v>
      </c>
      <c r="C518" s="279" t="s">
        <v>4461</v>
      </c>
      <c r="D518" s="279" t="s">
        <v>4460</v>
      </c>
      <c r="E518" s="279" t="s">
        <v>4361</v>
      </c>
      <c r="F518" s="279" t="s">
        <v>5509</v>
      </c>
      <c r="G518" s="279" t="s">
        <v>1322</v>
      </c>
      <c r="H518" s="279">
        <v>1</v>
      </c>
      <c r="I518" s="279" t="s">
        <v>5435</v>
      </c>
      <c r="J518" s="293" t="s">
        <v>5510</v>
      </c>
      <c r="K518" s="279" t="s">
        <v>5453</v>
      </c>
    </row>
    <row r="519" spans="2:11" s="279" customFormat="1" x14ac:dyDescent="0.25">
      <c r="B519" s="278">
        <v>43911</v>
      </c>
      <c r="C519" s="279" t="s">
        <v>4397</v>
      </c>
      <c r="D519" s="279" t="s">
        <v>1322</v>
      </c>
      <c r="E519" s="279" t="s">
        <v>1322</v>
      </c>
      <c r="F519" s="279" t="s">
        <v>5511</v>
      </c>
      <c r="G519" s="279" t="s">
        <v>3709</v>
      </c>
      <c r="H519" s="279">
        <v>1</v>
      </c>
      <c r="I519" s="279" t="s">
        <v>5512</v>
      </c>
      <c r="J519" s="293" t="s">
        <v>1322</v>
      </c>
      <c r="K519" s="279" t="s">
        <v>3951</v>
      </c>
    </row>
    <row r="520" spans="2:11" s="279" customFormat="1" x14ac:dyDescent="0.25">
      <c r="B520" s="278">
        <v>43911</v>
      </c>
      <c r="C520" s="279" t="s">
        <v>5513</v>
      </c>
      <c r="D520" s="279" t="s">
        <v>1322</v>
      </c>
      <c r="E520" s="279" t="s">
        <v>4399</v>
      </c>
      <c r="F520" s="279" t="s">
        <v>5514</v>
      </c>
      <c r="G520" s="279" t="s">
        <v>3709</v>
      </c>
      <c r="H520" s="279">
        <v>11</v>
      </c>
      <c r="I520" s="279" t="s">
        <v>5512</v>
      </c>
      <c r="J520" s="293" t="s">
        <v>1322</v>
      </c>
      <c r="K520" s="279" t="s">
        <v>3951</v>
      </c>
    </row>
    <row r="521" spans="2:11" s="279" customFormat="1" x14ac:dyDescent="0.25">
      <c r="B521" s="278">
        <v>43911</v>
      </c>
      <c r="C521" s="279" t="s">
        <v>3700</v>
      </c>
      <c r="D521" s="279" t="s">
        <v>1322</v>
      </c>
      <c r="E521" s="279" t="s">
        <v>3698</v>
      </c>
      <c r="F521" s="279" t="s">
        <v>5515</v>
      </c>
      <c r="G521" s="279" t="s">
        <v>3709</v>
      </c>
      <c r="H521" s="279">
        <v>2</v>
      </c>
      <c r="I521" s="279" t="s">
        <v>3582</v>
      </c>
      <c r="J521" s="293" t="s">
        <v>5516</v>
      </c>
      <c r="K521" s="279" t="s">
        <v>3956</v>
      </c>
    </row>
    <row r="522" spans="2:11" s="279" customFormat="1" x14ac:dyDescent="0.25">
      <c r="B522" s="278">
        <v>43911</v>
      </c>
      <c r="C522" s="279" t="s">
        <v>3725</v>
      </c>
      <c r="D522" s="279" t="s">
        <v>3724</v>
      </c>
      <c r="E522" s="279" t="s">
        <v>3724</v>
      </c>
      <c r="F522" s="279" t="s">
        <v>5517</v>
      </c>
      <c r="G522" s="279" t="s">
        <v>3709</v>
      </c>
      <c r="H522" s="279">
        <v>1</v>
      </c>
      <c r="I522" s="279" t="s">
        <v>3582</v>
      </c>
      <c r="J522" s="293" t="s">
        <v>5516</v>
      </c>
      <c r="K522" s="279" t="s">
        <v>3956</v>
      </c>
    </row>
    <row r="523" spans="2:11" s="279" customFormat="1" x14ac:dyDescent="0.25">
      <c r="B523" s="278">
        <v>43918</v>
      </c>
      <c r="C523" s="279" t="s">
        <v>4433</v>
      </c>
      <c r="D523" s="279" t="s">
        <v>1322</v>
      </c>
      <c r="E523" s="279" t="s">
        <v>4431</v>
      </c>
      <c r="F523" s="279" t="s">
        <v>5518</v>
      </c>
      <c r="G523" s="279" t="s">
        <v>1322</v>
      </c>
      <c r="H523" s="279">
        <v>1</v>
      </c>
      <c r="I523" s="279" t="s">
        <v>3616</v>
      </c>
      <c r="J523" s="293" t="s">
        <v>1322</v>
      </c>
      <c r="K523" s="279" t="s">
        <v>3951</v>
      </c>
    </row>
    <row r="524" spans="2:11" s="279" customFormat="1" x14ac:dyDescent="0.25">
      <c r="B524" s="278">
        <v>43918</v>
      </c>
      <c r="C524" s="279" t="s">
        <v>4438</v>
      </c>
      <c r="D524" s="279" t="s">
        <v>1322</v>
      </c>
      <c r="E524" s="279" t="s">
        <v>4436</v>
      </c>
      <c r="F524" s="279" t="s">
        <v>4439</v>
      </c>
      <c r="G524" s="279" t="s">
        <v>1322</v>
      </c>
      <c r="H524" s="279">
        <v>1</v>
      </c>
      <c r="I524" s="279" t="s">
        <v>3582</v>
      </c>
      <c r="J524" s="293" t="s">
        <v>1322</v>
      </c>
      <c r="K524" s="279" t="s">
        <v>530</v>
      </c>
    </row>
    <row r="525" spans="2:11" s="279" customFormat="1" x14ac:dyDescent="0.25">
      <c r="B525" s="278">
        <v>43919</v>
      </c>
      <c r="C525" s="279" t="s">
        <v>4442</v>
      </c>
      <c r="D525" s="279" t="s">
        <v>1322</v>
      </c>
      <c r="E525" s="279" t="s">
        <v>4560</v>
      </c>
      <c r="F525" s="279" t="s">
        <v>5519</v>
      </c>
      <c r="G525" s="279" t="s">
        <v>1322</v>
      </c>
      <c r="H525" s="279">
        <v>12</v>
      </c>
      <c r="I525" s="279" t="s">
        <v>3616</v>
      </c>
      <c r="J525" s="293" t="s">
        <v>1322</v>
      </c>
      <c r="K525" s="279" t="s">
        <v>5275</v>
      </c>
    </row>
    <row r="526" spans="2:11" s="279" customFormat="1" x14ac:dyDescent="0.25">
      <c r="B526" s="278">
        <v>43919</v>
      </c>
      <c r="C526" s="279" t="s">
        <v>4363</v>
      </c>
      <c r="D526" s="279" t="s">
        <v>1322</v>
      </c>
      <c r="E526" s="279" t="s">
        <v>5520</v>
      </c>
      <c r="F526" s="279" t="s">
        <v>5521</v>
      </c>
      <c r="G526" s="279" t="s">
        <v>1322</v>
      </c>
      <c r="H526" s="279">
        <v>1</v>
      </c>
      <c r="I526" s="279" t="s">
        <v>3783</v>
      </c>
      <c r="J526" s="293" t="s">
        <v>1322</v>
      </c>
      <c r="K526" s="279" t="s">
        <v>3975</v>
      </c>
    </row>
    <row r="527" spans="2:11" x14ac:dyDescent="0.25">
      <c r="B527" s="213">
        <v>43920</v>
      </c>
      <c r="C527" t="s">
        <v>3728</v>
      </c>
      <c r="D527" t="s">
        <v>1322</v>
      </c>
      <c r="E527" t="s">
        <v>3727</v>
      </c>
      <c r="F527" t="s">
        <v>5498</v>
      </c>
      <c r="G527" t="s">
        <v>3709</v>
      </c>
      <c r="H527">
        <v>1</v>
      </c>
      <c r="I527" t="s">
        <v>3582</v>
      </c>
      <c r="J527" s="1" t="s">
        <v>1322</v>
      </c>
      <c r="K527" t="s">
        <v>978</v>
      </c>
    </row>
    <row r="528" spans="2:11" x14ac:dyDescent="0.25">
      <c r="B528" s="213">
        <v>43920</v>
      </c>
      <c r="C528" t="s">
        <v>4451</v>
      </c>
      <c r="D528" t="s">
        <v>1322</v>
      </c>
      <c r="E528" t="s">
        <v>4449</v>
      </c>
      <c r="F528" t="s">
        <v>4452</v>
      </c>
      <c r="G528" t="s">
        <v>1322</v>
      </c>
      <c r="H528">
        <v>1</v>
      </c>
      <c r="I528" t="s">
        <v>3616</v>
      </c>
      <c r="J528" s="1" t="s">
        <v>1322</v>
      </c>
      <c r="K528" t="s">
        <v>3951</v>
      </c>
    </row>
    <row r="530" spans="2:10" x14ac:dyDescent="0.25">
      <c r="B530" t="s">
        <v>5249</v>
      </c>
      <c r="C530" t="s">
        <v>5260</v>
      </c>
      <c r="D530" t="s">
        <v>3571</v>
      </c>
      <c r="E530" t="s">
        <v>5443</v>
      </c>
      <c r="F530" t="s">
        <v>5444</v>
      </c>
      <c r="G530" t="s">
        <v>473</v>
      </c>
      <c r="H530" t="s">
        <v>5445</v>
      </c>
      <c r="I530" t="s">
        <v>5446</v>
      </c>
    </row>
    <row r="531" spans="2:10" x14ac:dyDescent="0.25">
      <c r="B531" s="213">
        <v>43925</v>
      </c>
      <c r="C531" t="s">
        <v>5278</v>
      </c>
      <c r="E531" t="s">
        <v>5369</v>
      </c>
      <c r="F531" t="s">
        <v>5370</v>
      </c>
      <c r="G531" t="s">
        <v>5267</v>
      </c>
      <c r="I531" t="s">
        <v>777</v>
      </c>
    </row>
    <row r="532" spans="2:10" x14ac:dyDescent="0.25">
      <c r="B532" s="213">
        <v>43923</v>
      </c>
      <c r="C532" t="s">
        <v>5346</v>
      </c>
      <c r="E532" t="s">
        <v>5412</v>
      </c>
      <c r="F532">
        <v>1</v>
      </c>
      <c r="G532" t="s">
        <v>5267</v>
      </c>
      <c r="I532" t="s">
        <v>5271</v>
      </c>
    </row>
    <row r="533" spans="2:10" s="279" customFormat="1" x14ac:dyDescent="0.25">
      <c r="B533" s="213">
        <v>43923</v>
      </c>
      <c r="C533" t="s">
        <v>5346</v>
      </c>
      <c r="D533"/>
      <c r="E533" t="s">
        <v>5412</v>
      </c>
      <c r="F533">
        <v>2</v>
      </c>
      <c r="G533" t="s">
        <v>5267</v>
      </c>
      <c r="H533"/>
      <c r="I533" t="s">
        <v>1215</v>
      </c>
      <c r="J533" s="293"/>
    </row>
    <row r="534" spans="2:10" x14ac:dyDescent="0.25">
      <c r="B534" s="213">
        <v>43922</v>
      </c>
      <c r="C534" t="s">
        <v>5268</v>
      </c>
      <c r="D534" t="s">
        <v>5304</v>
      </c>
      <c r="E534" t="s">
        <v>5372</v>
      </c>
      <c r="F534">
        <v>1</v>
      </c>
      <c r="G534" t="s">
        <v>5267</v>
      </c>
      <c r="I534" t="s">
        <v>5271</v>
      </c>
    </row>
    <row r="535" spans="2:10" s="279" customFormat="1" x14ac:dyDescent="0.25">
      <c r="B535" s="213">
        <v>43923</v>
      </c>
      <c r="C535" t="s">
        <v>5268</v>
      </c>
      <c r="D535" t="s">
        <v>5304</v>
      </c>
      <c r="E535" t="s">
        <v>5372</v>
      </c>
      <c r="F535">
        <v>1</v>
      </c>
      <c r="G535" t="s">
        <v>5267</v>
      </c>
      <c r="H535"/>
      <c r="I535" t="s">
        <v>5287</v>
      </c>
      <c r="J535" s="293"/>
    </row>
    <row r="536" spans="2:10" x14ac:dyDescent="0.25">
      <c r="B536" s="213">
        <v>43923</v>
      </c>
      <c r="C536" t="s">
        <v>5268</v>
      </c>
      <c r="D536" t="s">
        <v>5304</v>
      </c>
      <c r="E536" t="s">
        <v>5372</v>
      </c>
      <c r="F536">
        <v>3</v>
      </c>
      <c r="G536" t="s">
        <v>5267</v>
      </c>
      <c r="I536" t="s">
        <v>5271</v>
      </c>
    </row>
    <row r="537" spans="2:10" s="279" customFormat="1" x14ac:dyDescent="0.25">
      <c r="B537" s="213">
        <v>43924</v>
      </c>
      <c r="C537" t="s">
        <v>5268</v>
      </c>
      <c r="D537" t="s">
        <v>5304</v>
      </c>
      <c r="E537" t="s">
        <v>5372</v>
      </c>
      <c r="F537">
        <v>2</v>
      </c>
      <c r="G537" t="s">
        <v>5267</v>
      </c>
      <c r="H537"/>
      <c r="I537" t="s">
        <v>5271</v>
      </c>
      <c r="J537" s="293"/>
    </row>
    <row r="538" spans="2:10" x14ac:dyDescent="0.25">
      <c r="B538" s="213">
        <v>43925</v>
      </c>
      <c r="C538" t="s">
        <v>5268</v>
      </c>
      <c r="D538" t="s">
        <v>5304</v>
      </c>
      <c r="E538" t="s">
        <v>5372</v>
      </c>
      <c r="F538">
        <v>4</v>
      </c>
      <c r="G538" t="s">
        <v>5267</v>
      </c>
      <c r="I538" t="s">
        <v>5271</v>
      </c>
    </row>
    <row r="539" spans="2:10" x14ac:dyDescent="0.25">
      <c r="B539" s="213">
        <v>43926</v>
      </c>
      <c r="C539" t="s">
        <v>5268</v>
      </c>
      <c r="D539" t="s">
        <v>5304</v>
      </c>
      <c r="E539" t="s">
        <v>5372</v>
      </c>
      <c r="F539">
        <v>2</v>
      </c>
      <c r="G539" t="s">
        <v>5267</v>
      </c>
      <c r="I539" t="s">
        <v>5271</v>
      </c>
    </row>
    <row r="540" spans="2:10" x14ac:dyDescent="0.25">
      <c r="B540" s="213">
        <v>43924</v>
      </c>
      <c r="C540" t="s">
        <v>5373</v>
      </c>
      <c r="E540" t="s">
        <v>5374</v>
      </c>
      <c r="F540">
        <v>1</v>
      </c>
      <c r="G540" t="s">
        <v>5267</v>
      </c>
      <c r="I540" t="s">
        <v>5403</v>
      </c>
    </row>
    <row r="541" spans="2:10" x14ac:dyDescent="0.25">
      <c r="B541" s="213">
        <v>43922</v>
      </c>
      <c r="C541" t="s">
        <v>5354</v>
      </c>
      <c r="D541" t="s">
        <v>5355</v>
      </c>
      <c r="E541" t="s">
        <v>5356</v>
      </c>
      <c r="F541">
        <v>1</v>
      </c>
      <c r="G541" t="s">
        <v>5267</v>
      </c>
      <c r="I541" t="s">
        <v>5271</v>
      </c>
    </row>
    <row r="542" spans="2:10" x14ac:dyDescent="0.25">
      <c r="B542" s="213">
        <v>43925</v>
      </c>
      <c r="C542" t="s">
        <v>5522</v>
      </c>
      <c r="E542" t="s">
        <v>5523</v>
      </c>
      <c r="F542">
        <v>1</v>
      </c>
      <c r="G542" t="s">
        <v>5267</v>
      </c>
      <c r="I542" t="s">
        <v>5275</v>
      </c>
    </row>
    <row r="543" spans="2:10" x14ac:dyDescent="0.25">
      <c r="B543" s="213">
        <v>43924</v>
      </c>
      <c r="C543" t="s">
        <v>5381</v>
      </c>
      <c r="E543" t="s">
        <v>5524</v>
      </c>
      <c r="F543">
        <v>1</v>
      </c>
      <c r="G543" t="s">
        <v>5267</v>
      </c>
      <c r="I543" t="s">
        <v>828</v>
      </c>
    </row>
    <row r="544" spans="2:10" x14ac:dyDescent="0.25">
      <c r="B544" s="213">
        <v>43923</v>
      </c>
      <c r="C544" t="s">
        <v>5273</v>
      </c>
      <c r="E544" t="s">
        <v>5383</v>
      </c>
      <c r="F544">
        <v>1</v>
      </c>
      <c r="G544" t="s">
        <v>5267</v>
      </c>
      <c r="I544" t="s">
        <v>3951</v>
      </c>
    </row>
    <row r="545" spans="2:10" s="279" customFormat="1" x14ac:dyDescent="0.25">
      <c r="B545" s="213">
        <v>43924</v>
      </c>
      <c r="C545" t="s">
        <v>5469</v>
      </c>
      <c r="D545"/>
      <c r="E545" t="s">
        <v>5470</v>
      </c>
      <c r="F545">
        <v>1</v>
      </c>
      <c r="G545" t="s">
        <v>5267</v>
      </c>
      <c r="H545"/>
      <c r="I545" t="s">
        <v>5403</v>
      </c>
      <c r="J545" s="293"/>
    </row>
    <row r="546" spans="2:10" s="279" customFormat="1" x14ac:dyDescent="0.25">
      <c r="B546" s="213">
        <v>43923</v>
      </c>
      <c r="C546" t="s">
        <v>5525</v>
      </c>
      <c r="D546"/>
      <c r="E546" t="s">
        <v>5526</v>
      </c>
      <c r="F546">
        <v>1</v>
      </c>
      <c r="G546" t="s">
        <v>5267</v>
      </c>
      <c r="H546"/>
      <c r="I546" t="s">
        <v>5287</v>
      </c>
      <c r="J546" s="293"/>
    </row>
    <row r="547" spans="2:10" x14ac:dyDescent="0.25">
      <c r="B547" s="213">
        <v>43924</v>
      </c>
      <c r="C547" t="s">
        <v>5525</v>
      </c>
      <c r="E547" t="s">
        <v>5526</v>
      </c>
      <c r="F547">
        <v>1</v>
      </c>
      <c r="G547" t="s">
        <v>5267</v>
      </c>
      <c r="I547" t="s">
        <v>5287</v>
      </c>
    </row>
    <row r="548" spans="2:10" x14ac:dyDescent="0.25">
      <c r="B548" s="213">
        <v>43923</v>
      </c>
      <c r="C548" t="s">
        <v>5344</v>
      </c>
      <c r="E548" t="s">
        <v>5387</v>
      </c>
      <c r="F548">
        <v>1</v>
      </c>
      <c r="G548" t="s">
        <v>5267</v>
      </c>
      <c r="I548" t="s">
        <v>5287</v>
      </c>
    </row>
    <row r="549" spans="2:10" x14ac:dyDescent="0.25">
      <c r="B549" s="213">
        <v>43922</v>
      </c>
      <c r="C549" t="s">
        <v>5265</v>
      </c>
      <c r="E549" t="s">
        <v>5306</v>
      </c>
      <c r="F549">
        <v>1</v>
      </c>
      <c r="G549" t="s">
        <v>5267</v>
      </c>
      <c r="I549" t="s">
        <v>5403</v>
      </c>
    </row>
    <row r="550" spans="2:10" s="279" customFormat="1" x14ac:dyDescent="0.25">
      <c r="B550" s="213">
        <v>43922</v>
      </c>
      <c r="C550" t="s">
        <v>5265</v>
      </c>
      <c r="D550"/>
      <c r="E550" t="s">
        <v>5306</v>
      </c>
      <c r="F550">
        <v>1</v>
      </c>
      <c r="G550" t="s">
        <v>5267</v>
      </c>
      <c r="H550"/>
      <c r="I550" t="s">
        <v>828</v>
      </c>
      <c r="J550" s="293"/>
    </row>
    <row r="551" spans="2:10" s="279" customFormat="1" x14ac:dyDescent="0.25">
      <c r="B551" s="213">
        <v>43923</v>
      </c>
      <c r="C551" t="s">
        <v>5265</v>
      </c>
      <c r="D551"/>
      <c r="E551" t="s">
        <v>5306</v>
      </c>
      <c r="F551">
        <v>1</v>
      </c>
      <c r="G551" t="s">
        <v>5267</v>
      </c>
      <c r="H551"/>
      <c r="I551" t="s">
        <v>5271</v>
      </c>
      <c r="J551" s="293"/>
    </row>
    <row r="552" spans="2:10" x14ac:dyDescent="0.25">
      <c r="B552" s="213">
        <v>43923</v>
      </c>
      <c r="C552" t="s">
        <v>5265</v>
      </c>
      <c r="E552" t="s">
        <v>5306</v>
      </c>
      <c r="F552">
        <v>1</v>
      </c>
      <c r="G552" t="s">
        <v>5267</v>
      </c>
      <c r="I552" t="s">
        <v>5275</v>
      </c>
    </row>
    <row r="553" spans="2:10" x14ac:dyDescent="0.25">
      <c r="B553" s="213">
        <v>43924</v>
      </c>
      <c r="C553" t="s">
        <v>5265</v>
      </c>
      <c r="E553" t="s">
        <v>5306</v>
      </c>
      <c r="F553">
        <v>1</v>
      </c>
      <c r="G553" t="s">
        <v>5267</v>
      </c>
      <c r="I553" t="s">
        <v>5403</v>
      </c>
    </row>
    <row r="554" spans="2:10" s="279" customFormat="1" x14ac:dyDescent="0.25">
      <c r="B554" s="213">
        <v>43925</v>
      </c>
      <c r="C554" t="s">
        <v>5265</v>
      </c>
      <c r="D554"/>
      <c r="E554" t="s">
        <v>5527</v>
      </c>
      <c r="F554">
        <v>1</v>
      </c>
      <c r="G554" t="s">
        <v>5267</v>
      </c>
      <c r="H554"/>
      <c r="I554" t="s">
        <v>5271</v>
      </c>
      <c r="J554" s="293"/>
    </row>
    <row r="555" spans="2:10" x14ac:dyDescent="0.25">
      <c r="B555" s="213">
        <v>43926</v>
      </c>
      <c r="C555" t="s">
        <v>5265</v>
      </c>
      <c r="E555" t="s">
        <v>5306</v>
      </c>
      <c r="F555">
        <v>1</v>
      </c>
      <c r="G555" t="s">
        <v>5267</v>
      </c>
      <c r="I555" t="s">
        <v>5271</v>
      </c>
    </row>
    <row r="556" spans="2:10" x14ac:dyDescent="0.25">
      <c r="B556" s="213">
        <v>43926</v>
      </c>
      <c r="C556" t="s">
        <v>5265</v>
      </c>
      <c r="E556" t="s">
        <v>5306</v>
      </c>
      <c r="F556">
        <v>1</v>
      </c>
      <c r="G556" t="s">
        <v>5267</v>
      </c>
      <c r="I556" t="s">
        <v>530</v>
      </c>
    </row>
    <row r="557" spans="2:10" s="279" customFormat="1" x14ac:dyDescent="0.25">
      <c r="B557" s="213">
        <v>43926</v>
      </c>
      <c r="C557" t="s">
        <v>5265</v>
      </c>
      <c r="D557"/>
      <c r="E557" t="s">
        <v>5306</v>
      </c>
      <c r="F557">
        <v>1</v>
      </c>
      <c r="G557" t="s">
        <v>5267</v>
      </c>
      <c r="H557"/>
      <c r="I557" t="s">
        <v>978</v>
      </c>
      <c r="J557" s="293"/>
    </row>
    <row r="558" spans="2:10" x14ac:dyDescent="0.25">
      <c r="B558" s="213">
        <v>43926</v>
      </c>
      <c r="C558" t="s">
        <v>5265</v>
      </c>
      <c r="E558" t="s">
        <v>5306</v>
      </c>
      <c r="F558">
        <v>1</v>
      </c>
      <c r="G558" t="s">
        <v>5267</v>
      </c>
      <c r="I558" t="s">
        <v>5528</v>
      </c>
    </row>
    <row r="559" spans="2:10" x14ac:dyDescent="0.25">
      <c r="B559" s="213">
        <v>43926</v>
      </c>
      <c r="C559" t="s">
        <v>5265</v>
      </c>
      <c r="E559" t="s">
        <v>5306</v>
      </c>
      <c r="F559">
        <v>1</v>
      </c>
      <c r="G559" t="s">
        <v>5267</v>
      </c>
      <c r="I559" t="s">
        <v>886</v>
      </c>
    </row>
    <row r="560" spans="2:10" x14ac:dyDescent="0.25">
      <c r="B560" s="213">
        <v>43922</v>
      </c>
      <c r="C560" t="s">
        <v>5529</v>
      </c>
      <c r="E560" t="s">
        <v>5530</v>
      </c>
      <c r="F560">
        <v>1</v>
      </c>
      <c r="G560" t="s">
        <v>5267</v>
      </c>
      <c r="I560" t="s">
        <v>2031</v>
      </c>
    </row>
    <row r="561" spans="2:10" x14ac:dyDescent="0.25">
      <c r="B561" s="213">
        <v>43922</v>
      </c>
      <c r="C561" t="s">
        <v>4466</v>
      </c>
      <c r="D561" t="s">
        <v>5531</v>
      </c>
      <c r="E561" s="274" t="s">
        <v>5532</v>
      </c>
      <c r="F561">
        <v>1</v>
      </c>
      <c r="G561" t="s">
        <v>3616</v>
      </c>
      <c r="I561" t="s">
        <v>3951</v>
      </c>
    </row>
    <row r="562" spans="2:10" x14ac:dyDescent="0.25">
      <c r="B562" s="213">
        <v>43922</v>
      </c>
      <c r="C562" t="s">
        <v>3897</v>
      </c>
      <c r="D562" t="s">
        <v>4470</v>
      </c>
      <c r="E562" s="274" t="s">
        <v>5533</v>
      </c>
      <c r="F562">
        <v>2</v>
      </c>
      <c r="G562" t="s">
        <v>3616</v>
      </c>
      <c r="I562" t="s">
        <v>886</v>
      </c>
    </row>
    <row r="563" spans="2:10" x14ac:dyDescent="0.25">
      <c r="B563" s="278">
        <v>43922</v>
      </c>
      <c r="C563" s="279" t="s">
        <v>5268</v>
      </c>
      <c r="D563" s="279" t="s">
        <v>5304</v>
      </c>
      <c r="E563" s="279" t="s">
        <v>5372</v>
      </c>
      <c r="F563" s="279">
        <v>1</v>
      </c>
      <c r="G563" s="279" t="s">
        <v>5267</v>
      </c>
      <c r="H563" s="279"/>
      <c r="I563" s="279" t="s">
        <v>3984</v>
      </c>
    </row>
    <row r="564" spans="2:10" x14ac:dyDescent="0.25">
      <c r="B564" s="278">
        <v>43922</v>
      </c>
      <c r="C564" s="279" t="s">
        <v>5268</v>
      </c>
      <c r="D564" s="279" t="s">
        <v>5304</v>
      </c>
      <c r="E564" s="279" t="s">
        <v>5372</v>
      </c>
      <c r="F564" s="279">
        <v>1</v>
      </c>
      <c r="G564" s="279" t="s">
        <v>5267</v>
      </c>
      <c r="H564" s="279"/>
      <c r="I564" s="279" t="s">
        <v>1547</v>
      </c>
    </row>
    <row r="565" spans="2:10" x14ac:dyDescent="0.25">
      <c r="B565" s="278">
        <v>43922</v>
      </c>
      <c r="C565" s="279" t="s">
        <v>5319</v>
      </c>
      <c r="D565" s="279" t="s">
        <v>5339</v>
      </c>
      <c r="E565" s="279" t="s">
        <v>5321</v>
      </c>
      <c r="F565" s="279" t="s">
        <v>5322</v>
      </c>
      <c r="G565" s="279" t="s">
        <v>5267</v>
      </c>
      <c r="H565" s="279"/>
      <c r="I565" s="279" t="s">
        <v>5323</v>
      </c>
    </row>
    <row r="566" spans="2:10" x14ac:dyDescent="0.25">
      <c r="B566" s="278">
        <v>43923</v>
      </c>
      <c r="C566" s="279" t="s">
        <v>5273</v>
      </c>
      <c r="D566" s="279"/>
      <c r="E566" s="279" t="s">
        <v>5383</v>
      </c>
      <c r="F566" s="279">
        <v>1</v>
      </c>
      <c r="G566" s="279" t="s">
        <v>5267</v>
      </c>
      <c r="H566" s="279"/>
      <c r="I566" s="279" t="s">
        <v>1547</v>
      </c>
    </row>
    <row r="567" spans="2:10" s="279" customFormat="1" x14ac:dyDescent="0.25">
      <c r="B567" s="278">
        <v>43923</v>
      </c>
      <c r="C567" s="279" t="s">
        <v>5273</v>
      </c>
      <c r="E567" s="279" t="s">
        <v>5383</v>
      </c>
      <c r="F567" s="279">
        <v>1</v>
      </c>
      <c r="G567" s="279" t="s">
        <v>5267</v>
      </c>
      <c r="I567" s="279" t="s">
        <v>5272</v>
      </c>
      <c r="J567" s="293"/>
    </row>
    <row r="568" spans="2:10" x14ac:dyDescent="0.25">
      <c r="B568" s="278">
        <v>43923</v>
      </c>
      <c r="C568" s="279" t="s">
        <v>5344</v>
      </c>
      <c r="D568" s="279"/>
      <c r="E568" s="279" t="s">
        <v>5387</v>
      </c>
      <c r="F568" s="279">
        <v>1</v>
      </c>
      <c r="G568" s="279" t="s">
        <v>5267</v>
      </c>
      <c r="H568" s="279"/>
      <c r="I568" s="279" t="s">
        <v>5323</v>
      </c>
    </row>
    <row r="569" spans="2:10" x14ac:dyDescent="0.25">
      <c r="B569" s="278">
        <v>43923</v>
      </c>
      <c r="C569" s="279" t="s">
        <v>5265</v>
      </c>
      <c r="D569" s="279"/>
      <c r="E569" s="279" t="s">
        <v>5306</v>
      </c>
      <c r="F569" s="279">
        <v>1</v>
      </c>
      <c r="G569" s="279" t="s">
        <v>5267</v>
      </c>
      <c r="H569" s="279"/>
      <c r="I569" s="279" t="s">
        <v>5323</v>
      </c>
    </row>
    <row r="570" spans="2:10" x14ac:dyDescent="0.25">
      <c r="B570" s="278">
        <v>43924</v>
      </c>
      <c r="C570" s="279" t="s">
        <v>5268</v>
      </c>
      <c r="D570" s="279" t="s">
        <v>5304</v>
      </c>
      <c r="E570" s="279" t="s">
        <v>5372</v>
      </c>
      <c r="F570" s="279">
        <v>1</v>
      </c>
      <c r="G570" s="279" t="s">
        <v>5267</v>
      </c>
      <c r="H570" s="279"/>
      <c r="I570" s="279" t="s">
        <v>1547</v>
      </c>
    </row>
    <row r="571" spans="2:10" x14ac:dyDescent="0.25">
      <c r="B571" s="278">
        <v>43924</v>
      </c>
      <c r="C571" s="279" t="s">
        <v>5357</v>
      </c>
      <c r="D571" s="279"/>
      <c r="E571" s="279" t="s">
        <v>5358</v>
      </c>
      <c r="F571" s="279">
        <v>2</v>
      </c>
      <c r="G571" s="279" t="s">
        <v>5267</v>
      </c>
      <c r="H571" s="279"/>
      <c r="I571" s="279" t="s">
        <v>3975</v>
      </c>
    </row>
    <row r="572" spans="2:10" x14ac:dyDescent="0.25">
      <c r="B572" s="278">
        <v>43926</v>
      </c>
      <c r="C572" s="279" t="s">
        <v>5265</v>
      </c>
      <c r="D572" s="279"/>
      <c r="E572" s="279" t="s">
        <v>5306</v>
      </c>
      <c r="F572" s="279">
        <v>1</v>
      </c>
      <c r="G572" s="279" t="s">
        <v>5267</v>
      </c>
      <c r="H572" s="279"/>
      <c r="I572" s="279" t="s">
        <v>1547</v>
      </c>
    </row>
    <row r="573" spans="2:10" s="216" customFormat="1" x14ac:dyDescent="0.25">
      <c r="B573" s="299"/>
      <c r="J573" s="300"/>
    </row>
    <row r="574" spans="2:10" s="279" customFormat="1" x14ac:dyDescent="0.25">
      <c r="B574" s="213">
        <v>43928</v>
      </c>
      <c r="C574" t="s">
        <v>5346</v>
      </c>
      <c r="D574"/>
      <c r="E574" t="s">
        <v>5412</v>
      </c>
      <c r="F574">
        <v>1</v>
      </c>
      <c r="G574" t="s">
        <v>5267</v>
      </c>
      <c r="H574"/>
      <c r="I574" t="s">
        <v>828</v>
      </c>
      <c r="J574" s="293"/>
    </row>
    <row r="575" spans="2:10" s="279" customFormat="1" x14ac:dyDescent="0.25">
      <c r="B575" s="213">
        <v>43929</v>
      </c>
      <c r="C575" t="s">
        <v>5268</v>
      </c>
      <c r="D575" t="s">
        <v>5269</v>
      </c>
      <c r="E575" t="s">
        <v>5353</v>
      </c>
      <c r="F575">
        <v>1</v>
      </c>
      <c r="G575" t="s">
        <v>5267</v>
      </c>
      <c r="H575"/>
      <c r="I575" t="s">
        <v>5271</v>
      </c>
      <c r="J575" s="293"/>
    </row>
    <row r="576" spans="2:10" s="279" customFormat="1" x14ac:dyDescent="0.25">
      <c r="B576" s="213">
        <v>43929</v>
      </c>
      <c r="C576" t="s">
        <v>5268</v>
      </c>
      <c r="D576" t="s">
        <v>5285</v>
      </c>
      <c r="E576" t="s">
        <v>5467</v>
      </c>
      <c r="F576">
        <v>1</v>
      </c>
      <c r="G576" t="s">
        <v>5267</v>
      </c>
      <c r="H576"/>
      <c r="I576" t="s">
        <v>5271</v>
      </c>
      <c r="J576" s="293"/>
    </row>
    <row r="577" spans="2:10" s="279" customFormat="1" x14ac:dyDescent="0.25">
      <c r="B577" s="213">
        <v>43930</v>
      </c>
      <c r="C577" t="s">
        <v>5268</v>
      </c>
      <c r="D577" t="s">
        <v>5304</v>
      </c>
      <c r="E577" t="s">
        <v>5372</v>
      </c>
      <c r="F577">
        <v>2</v>
      </c>
      <c r="G577" t="s">
        <v>5267</v>
      </c>
      <c r="H577"/>
      <c r="I577" t="s">
        <v>5271</v>
      </c>
      <c r="J577" s="293"/>
    </row>
    <row r="578" spans="2:10" x14ac:dyDescent="0.25">
      <c r="B578" s="213">
        <v>43931</v>
      </c>
      <c r="C578" t="s">
        <v>5268</v>
      </c>
      <c r="D578" t="s">
        <v>5304</v>
      </c>
      <c r="E578" t="s">
        <v>5372</v>
      </c>
      <c r="F578">
        <v>2</v>
      </c>
      <c r="G578" t="s">
        <v>5267</v>
      </c>
      <c r="I578" t="s">
        <v>5271</v>
      </c>
    </row>
    <row r="579" spans="2:10" x14ac:dyDescent="0.25">
      <c r="B579" s="213">
        <v>43931</v>
      </c>
      <c r="C579" t="s">
        <v>5268</v>
      </c>
      <c r="D579" t="s">
        <v>5304</v>
      </c>
      <c r="E579" t="s">
        <v>5372</v>
      </c>
      <c r="F579">
        <v>1</v>
      </c>
      <c r="G579" t="s">
        <v>5267</v>
      </c>
      <c r="I579" t="s">
        <v>5287</v>
      </c>
    </row>
    <row r="580" spans="2:10" x14ac:dyDescent="0.25">
      <c r="B580" s="213">
        <v>43929</v>
      </c>
      <c r="C580" t="s">
        <v>4539</v>
      </c>
      <c r="E580" s="274" t="s">
        <v>4540</v>
      </c>
      <c r="F580">
        <v>1</v>
      </c>
      <c r="G580" t="s">
        <v>5267</v>
      </c>
      <c r="H580" t="s">
        <v>5534</v>
      </c>
      <c r="I580" t="s">
        <v>5411</v>
      </c>
    </row>
    <row r="581" spans="2:10" s="279" customFormat="1" x14ac:dyDescent="0.25">
      <c r="B581" s="213">
        <v>43929</v>
      </c>
      <c r="C581" t="s">
        <v>4543</v>
      </c>
      <c r="D581"/>
      <c r="E581" s="274" t="s">
        <v>4544</v>
      </c>
      <c r="F581">
        <v>1</v>
      </c>
      <c r="G581" t="s">
        <v>5267</v>
      </c>
      <c r="H581" t="s">
        <v>5534</v>
      </c>
      <c r="I581" t="s">
        <v>5411</v>
      </c>
      <c r="J581" s="293"/>
    </row>
    <row r="582" spans="2:10" s="279" customFormat="1" x14ac:dyDescent="0.25">
      <c r="B582" s="213">
        <v>43930</v>
      </c>
      <c r="C582" t="s">
        <v>5373</v>
      </c>
      <c r="D582"/>
      <c r="E582" t="s">
        <v>5374</v>
      </c>
      <c r="F582">
        <v>6</v>
      </c>
      <c r="G582" t="s">
        <v>5267</v>
      </c>
      <c r="H582"/>
      <c r="I582" t="s">
        <v>5403</v>
      </c>
      <c r="J582" s="293"/>
    </row>
    <row r="583" spans="2:10" x14ac:dyDescent="0.25">
      <c r="B583" s="213">
        <v>43927</v>
      </c>
      <c r="C583" t="s">
        <v>5525</v>
      </c>
      <c r="E583" t="s">
        <v>5526</v>
      </c>
      <c r="F583">
        <v>1</v>
      </c>
      <c r="G583" t="s">
        <v>5267</v>
      </c>
      <c r="I583" t="s">
        <v>609</v>
      </c>
    </row>
    <row r="584" spans="2:10" s="279" customFormat="1" x14ac:dyDescent="0.25">
      <c r="B584" s="213">
        <v>43931</v>
      </c>
      <c r="C584" t="s">
        <v>5525</v>
      </c>
      <c r="D584"/>
      <c r="E584" t="s">
        <v>5535</v>
      </c>
      <c r="F584">
        <v>1</v>
      </c>
      <c r="G584" t="s">
        <v>5267</v>
      </c>
      <c r="H584"/>
      <c r="I584" t="s">
        <v>886</v>
      </c>
      <c r="J584" s="293"/>
    </row>
    <row r="585" spans="2:10" x14ac:dyDescent="0.25">
      <c r="B585" s="213">
        <v>43930</v>
      </c>
      <c r="C585" t="s">
        <v>5404</v>
      </c>
      <c r="D585" t="s">
        <v>5405</v>
      </c>
      <c r="E585" t="s">
        <v>5406</v>
      </c>
      <c r="F585">
        <v>1</v>
      </c>
      <c r="G585" t="s">
        <v>5267</v>
      </c>
      <c r="I585" t="s">
        <v>5403</v>
      </c>
    </row>
    <row r="586" spans="2:10" x14ac:dyDescent="0.25">
      <c r="B586" s="213">
        <v>43927</v>
      </c>
      <c r="C586" t="s">
        <v>5536</v>
      </c>
      <c r="D586" t="s">
        <v>5537</v>
      </c>
      <c r="E586" t="s">
        <v>5538</v>
      </c>
      <c r="F586" t="s">
        <v>5539</v>
      </c>
      <c r="G586" t="s">
        <v>5267</v>
      </c>
      <c r="H586" t="s">
        <v>5540</v>
      </c>
      <c r="I586" t="s">
        <v>5403</v>
      </c>
    </row>
    <row r="587" spans="2:10" x14ac:dyDescent="0.25">
      <c r="B587" s="213">
        <v>43927</v>
      </c>
      <c r="C587" t="s">
        <v>5541</v>
      </c>
      <c r="D587" t="s">
        <v>5542</v>
      </c>
      <c r="E587" t="s">
        <v>5543</v>
      </c>
      <c r="F587">
        <v>1</v>
      </c>
      <c r="G587" t="s">
        <v>5267</v>
      </c>
      <c r="I587" t="s">
        <v>5403</v>
      </c>
    </row>
    <row r="588" spans="2:10" s="279" customFormat="1" x14ac:dyDescent="0.25">
      <c r="B588" s="213">
        <v>43927</v>
      </c>
      <c r="C588" t="s">
        <v>5265</v>
      </c>
      <c r="D588"/>
      <c r="E588" t="s">
        <v>5306</v>
      </c>
      <c r="F588">
        <v>1</v>
      </c>
      <c r="G588" t="s">
        <v>5267</v>
      </c>
      <c r="H588"/>
      <c r="I588" t="s">
        <v>5403</v>
      </c>
      <c r="J588" s="293"/>
    </row>
    <row r="589" spans="2:10" s="279" customFormat="1" x14ac:dyDescent="0.25">
      <c r="B589" s="213">
        <v>43927</v>
      </c>
      <c r="C589" t="s">
        <v>5265</v>
      </c>
      <c r="D589"/>
      <c r="E589" t="s">
        <v>5306</v>
      </c>
      <c r="F589">
        <v>1</v>
      </c>
      <c r="G589" t="s">
        <v>5267</v>
      </c>
      <c r="H589"/>
      <c r="I589" t="s">
        <v>828</v>
      </c>
      <c r="J589" s="293"/>
    </row>
    <row r="590" spans="2:10" s="279" customFormat="1" x14ac:dyDescent="0.25">
      <c r="B590" s="213">
        <v>43927</v>
      </c>
      <c r="C590" t="s">
        <v>5265</v>
      </c>
      <c r="D590"/>
      <c r="E590" t="s">
        <v>5306</v>
      </c>
      <c r="F590">
        <v>1</v>
      </c>
      <c r="G590" t="s">
        <v>5267</v>
      </c>
      <c r="H590"/>
      <c r="I590" t="s">
        <v>777</v>
      </c>
      <c r="J590" s="293"/>
    </row>
    <row r="591" spans="2:10" s="279" customFormat="1" x14ac:dyDescent="0.25">
      <c r="B591" s="213">
        <v>43928</v>
      </c>
      <c r="C591" t="s">
        <v>5265</v>
      </c>
      <c r="D591"/>
      <c r="E591" t="s">
        <v>5306</v>
      </c>
      <c r="F591">
        <v>1</v>
      </c>
      <c r="G591" t="s">
        <v>5267</v>
      </c>
      <c r="H591"/>
      <c r="I591" t="s">
        <v>1215</v>
      </c>
      <c r="J591" s="293"/>
    </row>
    <row r="592" spans="2:10" x14ac:dyDescent="0.25">
      <c r="B592" s="213">
        <v>43928</v>
      </c>
      <c r="C592" t="s">
        <v>5265</v>
      </c>
      <c r="E592" t="s">
        <v>5306</v>
      </c>
      <c r="F592">
        <v>1</v>
      </c>
      <c r="G592" t="s">
        <v>5267</v>
      </c>
      <c r="I592" t="s">
        <v>777</v>
      </c>
    </row>
    <row r="593" spans="2:10" x14ac:dyDescent="0.25">
      <c r="B593" s="213">
        <v>43929</v>
      </c>
      <c r="C593" t="s">
        <v>5265</v>
      </c>
      <c r="E593" t="s">
        <v>5306</v>
      </c>
      <c r="F593">
        <v>1</v>
      </c>
      <c r="G593" t="s">
        <v>5267</v>
      </c>
      <c r="I593" t="s">
        <v>5271</v>
      </c>
    </row>
    <row r="594" spans="2:10" x14ac:dyDescent="0.25">
      <c r="B594" s="213">
        <v>43930</v>
      </c>
      <c r="C594" t="s">
        <v>5265</v>
      </c>
      <c r="E594" t="s">
        <v>5306</v>
      </c>
      <c r="F594" t="s">
        <v>5544</v>
      </c>
      <c r="G594" t="s">
        <v>5267</v>
      </c>
      <c r="I594" t="s">
        <v>828</v>
      </c>
    </row>
    <row r="595" spans="2:10" x14ac:dyDescent="0.25">
      <c r="B595" s="213">
        <v>43931</v>
      </c>
      <c r="C595" t="s">
        <v>5265</v>
      </c>
      <c r="E595" t="s">
        <v>5306</v>
      </c>
      <c r="F595">
        <v>1</v>
      </c>
      <c r="G595" t="s">
        <v>5267</v>
      </c>
      <c r="I595" t="s">
        <v>5271</v>
      </c>
    </row>
    <row r="596" spans="2:10" x14ac:dyDescent="0.25">
      <c r="B596" s="213">
        <v>43930</v>
      </c>
      <c r="C596" t="s">
        <v>4551</v>
      </c>
      <c r="D596" t="s">
        <v>4550</v>
      </c>
      <c r="E596" s="274" t="s">
        <v>5545</v>
      </c>
      <c r="F596">
        <v>2</v>
      </c>
      <c r="G596" t="s">
        <v>3616</v>
      </c>
      <c r="H596" t="s">
        <v>5546</v>
      </c>
      <c r="I596" t="s">
        <v>1215</v>
      </c>
    </row>
    <row r="597" spans="2:10" x14ac:dyDescent="0.25">
      <c r="B597" s="213">
        <v>43930</v>
      </c>
      <c r="C597" t="s">
        <v>4260</v>
      </c>
      <c r="D597" t="s">
        <v>5465</v>
      </c>
      <c r="E597" s="274" t="s">
        <v>5466</v>
      </c>
      <c r="F597">
        <v>1</v>
      </c>
      <c r="G597" t="s">
        <v>3616</v>
      </c>
      <c r="H597" t="s">
        <v>5546</v>
      </c>
      <c r="I597" t="s">
        <v>1215</v>
      </c>
    </row>
    <row r="598" spans="2:10" s="279" customFormat="1" x14ac:dyDescent="0.25">
      <c r="B598" s="213">
        <v>43930</v>
      </c>
      <c r="C598" t="s">
        <v>4555</v>
      </c>
      <c r="D598" t="s">
        <v>4554</v>
      </c>
      <c r="E598" s="274" t="s">
        <v>5547</v>
      </c>
      <c r="F598">
        <v>1</v>
      </c>
      <c r="G598" t="s">
        <v>3616</v>
      </c>
      <c r="H598" t="s">
        <v>5546</v>
      </c>
      <c r="I598" t="s">
        <v>1215</v>
      </c>
      <c r="J598" s="293"/>
    </row>
    <row r="599" spans="2:10" x14ac:dyDescent="0.25">
      <c r="B599" s="213">
        <v>43930</v>
      </c>
      <c r="C599" t="s">
        <v>4558</v>
      </c>
      <c r="D599" t="s">
        <v>4557</v>
      </c>
      <c r="E599" s="274" t="s">
        <v>5548</v>
      </c>
      <c r="F599">
        <v>1</v>
      </c>
      <c r="G599" t="s">
        <v>3616</v>
      </c>
      <c r="H599" t="s">
        <v>5546</v>
      </c>
      <c r="I599" t="s">
        <v>1215</v>
      </c>
    </row>
    <row r="600" spans="2:10" s="279" customFormat="1" x14ac:dyDescent="0.25">
      <c r="B600" s="278">
        <v>43927</v>
      </c>
      <c r="C600" s="279" t="s">
        <v>5268</v>
      </c>
      <c r="D600" s="279" t="s">
        <v>5269</v>
      </c>
      <c r="E600" s="279" t="s">
        <v>5353</v>
      </c>
      <c r="F600" s="279">
        <v>1</v>
      </c>
      <c r="G600" s="279" t="s">
        <v>5267</v>
      </c>
      <c r="I600" s="279" t="s">
        <v>5272</v>
      </c>
      <c r="J600" s="293"/>
    </row>
    <row r="601" spans="2:10" x14ac:dyDescent="0.25">
      <c r="B601" s="278">
        <v>43928</v>
      </c>
      <c r="C601" s="279" t="s">
        <v>5268</v>
      </c>
      <c r="D601" s="279" t="s">
        <v>5269</v>
      </c>
      <c r="E601" s="279" t="s">
        <v>5353</v>
      </c>
      <c r="F601" s="279">
        <v>3</v>
      </c>
      <c r="G601" s="279" t="s">
        <v>5267</v>
      </c>
      <c r="H601" s="279"/>
      <c r="I601" s="279" t="s">
        <v>5275</v>
      </c>
    </row>
    <row r="602" spans="2:10" x14ac:dyDescent="0.25">
      <c r="B602" s="278">
        <v>43927</v>
      </c>
      <c r="C602" s="279" t="s">
        <v>5268</v>
      </c>
      <c r="D602" s="279" t="s">
        <v>5304</v>
      </c>
      <c r="E602" s="279" t="s">
        <v>5372</v>
      </c>
      <c r="F602" s="279">
        <v>2</v>
      </c>
      <c r="G602" s="279" t="s">
        <v>5267</v>
      </c>
      <c r="H602" s="279"/>
      <c r="I602" s="279" t="s">
        <v>3984</v>
      </c>
    </row>
    <row r="603" spans="2:10" x14ac:dyDescent="0.25">
      <c r="B603" s="278">
        <v>43927</v>
      </c>
      <c r="C603" s="279" t="s">
        <v>5268</v>
      </c>
      <c r="D603" s="279" t="s">
        <v>5304</v>
      </c>
      <c r="E603" s="279" t="s">
        <v>5372</v>
      </c>
      <c r="F603" s="279">
        <v>2</v>
      </c>
      <c r="G603" s="279" t="s">
        <v>5267</v>
      </c>
      <c r="H603" s="279"/>
      <c r="I603" s="279" t="s">
        <v>5361</v>
      </c>
    </row>
    <row r="604" spans="2:10" s="279" customFormat="1" x14ac:dyDescent="0.25">
      <c r="B604" s="278">
        <v>43927</v>
      </c>
      <c r="C604" s="279" t="s">
        <v>5354</v>
      </c>
      <c r="E604" s="279" t="s">
        <v>5485</v>
      </c>
      <c r="F604" s="279">
        <v>1</v>
      </c>
      <c r="G604" s="279" t="s">
        <v>5267</v>
      </c>
      <c r="I604" s="279" t="s">
        <v>5272</v>
      </c>
      <c r="J604" s="293"/>
    </row>
    <row r="605" spans="2:10" s="279" customFormat="1" x14ac:dyDescent="0.25">
      <c r="B605" s="278">
        <v>43928</v>
      </c>
      <c r="C605" s="279" t="s">
        <v>5354</v>
      </c>
      <c r="E605" s="279" t="s">
        <v>5485</v>
      </c>
      <c r="F605" s="279">
        <v>1</v>
      </c>
      <c r="G605" s="279" t="s">
        <v>5267</v>
      </c>
      <c r="I605" s="279" t="s">
        <v>5275</v>
      </c>
      <c r="J605" s="293"/>
    </row>
    <row r="606" spans="2:10" x14ac:dyDescent="0.25">
      <c r="B606" s="278">
        <v>43928</v>
      </c>
      <c r="C606" s="279" t="s">
        <v>5341</v>
      </c>
      <c r="D606" s="279"/>
      <c r="E606" s="279" t="s">
        <v>5549</v>
      </c>
      <c r="F606" s="279">
        <v>1</v>
      </c>
      <c r="G606" s="279" t="s">
        <v>5267</v>
      </c>
      <c r="H606" s="279"/>
      <c r="I606" s="279" t="s">
        <v>5411</v>
      </c>
    </row>
    <row r="607" spans="2:10" s="279" customFormat="1" x14ac:dyDescent="0.25">
      <c r="B607" s="278">
        <v>43927</v>
      </c>
      <c r="C607" s="279" t="s">
        <v>5315</v>
      </c>
      <c r="E607" s="279" t="s">
        <v>5316</v>
      </c>
      <c r="F607" s="279">
        <v>1</v>
      </c>
      <c r="G607" s="279" t="s">
        <v>5267</v>
      </c>
      <c r="I607" s="279" t="s">
        <v>5272</v>
      </c>
      <c r="J607" s="293"/>
    </row>
    <row r="608" spans="2:10" x14ac:dyDescent="0.25">
      <c r="B608" s="278">
        <v>43930</v>
      </c>
      <c r="C608" s="279" t="s">
        <v>5315</v>
      </c>
      <c r="D608" s="279"/>
      <c r="E608" s="279" t="s">
        <v>5316</v>
      </c>
      <c r="F608" s="279">
        <v>1</v>
      </c>
      <c r="G608" s="279" t="s">
        <v>5267</v>
      </c>
      <c r="H608" s="279"/>
      <c r="I608" s="279" t="s">
        <v>1547</v>
      </c>
    </row>
    <row r="609" spans="2:10" x14ac:dyDescent="0.25">
      <c r="B609" s="278">
        <v>43929</v>
      </c>
      <c r="C609" s="279" t="s">
        <v>5344</v>
      </c>
      <c r="D609" s="279"/>
      <c r="E609" s="279" t="s">
        <v>5387</v>
      </c>
      <c r="F609" s="279">
        <v>1</v>
      </c>
      <c r="G609" s="279" t="s">
        <v>5267</v>
      </c>
      <c r="H609" s="279"/>
      <c r="I609" s="279" t="s">
        <v>1547</v>
      </c>
    </row>
    <row r="610" spans="2:10" s="279" customFormat="1" x14ac:dyDescent="0.25">
      <c r="B610" s="278">
        <v>43931</v>
      </c>
      <c r="C610" s="279" t="s">
        <v>5344</v>
      </c>
      <c r="E610" s="279" t="s">
        <v>5387</v>
      </c>
      <c r="F610" s="279">
        <v>1</v>
      </c>
      <c r="G610" s="279" t="s">
        <v>5267</v>
      </c>
      <c r="I610" s="279" t="s">
        <v>1547</v>
      </c>
      <c r="J610" s="293"/>
    </row>
    <row r="611" spans="2:10" x14ac:dyDescent="0.25">
      <c r="B611" s="278">
        <v>43927</v>
      </c>
      <c r="C611" s="279" t="s">
        <v>5265</v>
      </c>
      <c r="D611" s="279"/>
      <c r="E611" s="279" t="s">
        <v>5306</v>
      </c>
      <c r="F611" s="279">
        <v>1</v>
      </c>
      <c r="G611" s="279" t="s">
        <v>5267</v>
      </c>
      <c r="H611" s="279"/>
      <c r="I611" s="279" t="s">
        <v>3984</v>
      </c>
    </row>
    <row r="612" spans="2:10" x14ac:dyDescent="0.25">
      <c r="B612" s="278">
        <v>43927</v>
      </c>
      <c r="C612" s="279" t="s">
        <v>5265</v>
      </c>
      <c r="D612" s="279"/>
      <c r="E612" s="279" t="s">
        <v>5306</v>
      </c>
      <c r="F612" s="279">
        <v>1</v>
      </c>
      <c r="G612" s="279" t="s">
        <v>5267</v>
      </c>
      <c r="H612" s="279"/>
      <c r="I612" s="279" t="s">
        <v>1547</v>
      </c>
    </row>
    <row r="613" spans="2:10" x14ac:dyDescent="0.25">
      <c r="B613" s="278">
        <v>43928</v>
      </c>
      <c r="C613" s="279" t="s">
        <v>5265</v>
      </c>
      <c r="D613" s="279"/>
      <c r="E613" s="279" t="s">
        <v>5306</v>
      </c>
      <c r="F613" s="279">
        <v>1</v>
      </c>
      <c r="G613" s="279" t="s">
        <v>5267</v>
      </c>
      <c r="H613" s="279"/>
      <c r="I613" s="279" t="s">
        <v>5453</v>
      </c>
    </row>
    <row r="614" spans="2:10" x14ac:dyDescent="0.25">
      <c r="B614" s="278">
        <v>43928</v>
      </c>
      <c r="C614" s="279" t="s">
        <v>5265</v>
      </c>
      <c r="D614" s="279"/>
      <c r="E614" s="279" t="s">
        <v>5306</v>
      </c>
      <c r="F614" s="279">
        <v>1</v>
      </c>
      <c r="G614" s="279" t="s">
        <v>5267</v>
      </c>
      <c r="H614" s="279"/>
      <c r="I614" s="279" t="s">
        <v>3984</v>
      </c>
    </row>
    <row r="615" spans="2:10" x14ac:dyDescent="0.25">
      <c r="B615" s="278">
        <v>43929</v>
      </c>
      <c r="C615" s="279" t="s">
        <v>5265</v>
      </c>
      <c r="D615" s="279"/>
      <c r="E615" s="279" t="s">
        <v>5306</v>
      </c>
      <c r="F615" s="279">
        <v>1</v>
      </c>
      <c r="G615" s="279" t="s">
        <v>5267</v>
      </c>
      <c r="H615" s="279"/>
      <c r="I615" s="279" t="s">
        <v>1547</v>
      </c>
    </row>
    <row r="616" spans="2:10" x14ac:dyDescent="0.25">
      <c r="B616" s="278">
        <v>43930</v>
      </c>
      <c r="C616" s="279" t="s">
        <v>5265</v>
      </c>
      <c r="D616" s="279"/>
      <c r="E616" s="279" t="s">
        <v>5306</v>
      </c>
      <c r="F616" s="279">
        <v>1</v>
      </c>
      <c r="G616" s="279" t="s">
        <v>5267</v>
      </c>
      <c r="H616" s="279"/>
      <c r="I616" s="279" t="s">
        <v>5272</v>
      </c>
    </row>
    <row r="617" spans="2:10" x14ac:dyDescent="0.25">
      <c r="B617" s="278">
        <v>43930</v>
      </c>
      <c r="C617" s="279" t="s">
        <v>5265</v>
      </c>
      <c r="D617" s="279"/>
      <c r="E617" s="279" t="s">
        <v>5306</v>
      </c>
      <c r="F617" s="279">
        <v>1</v>
      </c>
      <c r="G617" s="279" t="s">
        <v>5267</v>
      </c>
      <c r="H617" s="279"/>
      <c r="I617" s="279" t="s">
        <v>3975</v>
      </c>
    </row>
    <row r="618" spans="2:10" x14ac:dyDescent="0.25">
      <c r="B618" s="213"/>
    </row>
    <row r="619" spans="2:10" x14ac:dyDescent="0.25">
      <c r="B619" s="213">
        <v>43934</v>
      </c>
      <c r="C619" t="s">
        <v>5346</v>
      </c>
      <c r="E619" t="s">
        <v>5412</v>
      </c>
      <c r="F619">
        <v>1</v>
      </c>
      <c r="G619" t="s">
        <v>5267</v>
      </c>
      <c r="I619" t="s">
        <v>5271</v>
      </c>
    </row>
    <row r="620" spans="2:10" x14ac:dyDescent="0.25">
      <c r="B620" s="213">
        <v>43936</v>
      </c>
      <c r="C620" t="s">
        <v>5346</v>
      </c>
      <c r="E620" t="s">
        <v>5412</v>
      </c>
      <c r="F620">
        <v>1</v>
      </c>
      <c r="G620" t="s">
        <v>5267</v>
      </c>
      <c r="I620" t="s">
        <v>609</v>
      </c>
    </row>
    <row r="621" spans="2:10" x14ac:dyDescent="0.25">
      <c r="B621" s="213">
        <v>43934</v>
      </c>
      <c r="C621" t="s">
        <v>5317</v>
      </c>
      <c r="D621">
        <v>1</v>
      </c>
      <c r="E621" t="s">
        <v>5371</v>
      </c>
      <c r="F621">
        <v>2</v>
      </c>
      <c r="G621" t="s">
        <v>5267</v>
      </c>
      <c r="I621" t="s">
        <v>2031</v>
      </c>
    </row>
    <row r="622" spans="2:10" s="279" customFormat="1" x14ac:dyDescent="0.25">
      <c r="B622" s="213">
        <v>43935</v>
      </c>
      <c r="C622" t="s">
        <v>5354</v>
      </c>
      <c r="D622" t="s">
        <v>5355</v>
      </c>
      <c r="E622" t="s">
        <v>5356</v>
      </c>
      <c r="F622">
        <v>1</v>
      </c>
      <c r="G622" t="s">
        <v>5267</v>
      </c>
      <c r="H622"/>
      <c r="I622" t="s">
        <v>5275</v>
      </c>
      <c r="J622" s="293"/>
    </row>
    <row r="623" spans="2:10" s="279" customFormat="1" x14ac:dyDescent="0.25">
      <c r="B623" s="213">
        <v>43932</v>
      </c>
      <c r="C623" t="s">
        <v>5379</v>
      </c>
      <c r="D623"/>
      <c r="E623" t="s">
        <v>5550</v>
      </c>
      <c r="F623">
        <v>1</v>
      </c>
      <c r="G623" t="s">
        <v>5267</v>
      </c>
      <c r="H623"/>
      <c r="I623" t="s">
        <v>609</v>
      </c>
      <c r="J623" s="293"/>
    </row>
    <row r="624" spans="2:10" x14ac:dyDescent="0.25">
      <c r="B624" s="213">
        <v>43932</v>
      </c>
      <c r="C624" t="s">
        <v>5273</v>
      </c>
      <c r="E624" t="s">
        <v>5383</v>
      </c>
      <c r="F624">
        <v>1</v>
      </c>
      <c r="G624" t="s">
        <v>5267</v>
      </c>
      <c r="I624" t="s">
        <v>2031</v>
      </c>
    </row>
    <row r="625" spans="2:10" x14ac:dyDescent="0.25">
      <c r="B625" s="213">
        <v>43934</v>
      </c>
      <c r="C625" t="s">
        <v>5273</v>
      </c>
      <c r="E625" t="s">
        <v>5383</v>
      </c>
      <c r="F625">
        <v>1</v>
      </c>
      <c r="G625" t="s">
        <v>5267</v>
      </c>
      <c r="I625" t="s">
        <v>2031</v>
      </c>
    </row>
    <row r="626" spans="2:10" x14ac:dyDescent="0.25">
      <c r="B626" s="213">
        <v>43934</v>
      </c>
      <c r="C626" t="s">
        <v>5273</v>
      </c>
      <c r="E626" t="s">
        <v>5383</v>
      </c>
      <c r="F626">
        <v>1</v>
      </c>
      <c r="G626" t="s">
        <v>5267</v>
      </c>
      <c r="I626" t="s">
        <v>5271</v>
      </c>
    </row>
    <row r="627" spans="2:10" s="279" customFormat="1" x14ac:dyDescent="0.25">
      <c r="B627" s="213">
        <v>43932</v>
      </c>
      <c r="C627" t="s">
        <v>5469</v>
      </c>
      <c r="D627"/>
      <c r="E627" t="s">
        <v>5470</v>
      </c>
      <c r="F627">
        <v>1</v>
      </c>
      <c r="G627" t="s">
        <v>5267</v>
      </c>
      <c r="H627"/>
      <c r="I627" t="s">
        <v>5403</v>
      </c>
      <c r="J627" s="293"/>
    </row>
    <row r="628" spans="2:10" x14ac:dyDescent="0.25">
      <c r="B628" s="213">
        <v>43932</v>
      </c>
      <c r="C628" t="s">
        <v>5551</v>
      </c>
      <c r="E628" s="216" t="s">
        <v>5552</v>
      </c>
      <c r="F628">
        <v>1</v>
      </c>
      <c r="G628" t="s">
        <v>5267</v>
      </c>
      <c r="I628" t="s">
        <v>5403</v>
      </c>
    </row>
    <row r="629" spans="2:10" x14ac:dyDescent="0.25">
      <c r="B629" s="213">
        <v>43932</v>
      </c>
      <c r="C629" t="s">
        <v>5344</v>
      </c>
      <c r="D629" t="s">
        <v>5304</v>
      </c>
      <c r="E629" t="s">
        <v>5372</v>
      </c>
      <c r="F629">
        <v>1</v>
      </c>
      <c r="G629" t="s">
        <v>5267</v>
      </c>
      <c r="I629" t="s">
        <v>5271</v>
      </c>
    </row>
    <row r="630" spans="2:10" x14ac:dyDescent="0.25">
      <c r="B630" s="213">
        <v>43933</v>
      </c>
      <c r="C630" t="s">
        <v>5344</v>
      </c>
      <c r="D630" t="s">
        <v>5304</v>
      </c>
      <c r="E630" t="s">
        <v>5372</v>
      </c>
      <c r="F630">
        <v>2</v>
      </c>
      <c r="G630" t="s">
        <v>5267</v>
      </c>
      <c r="I630" t="s">
        <v>5271</v>
      </c>
    </row>
    <row r="631" spans="2:10" x14ac:dyDescent="0.25">
      <c r="B631" s="213">
        <v>43935</v>
      </c>
      <c r="C631" t="s">
        <v>5344</v>
      </c>
      <c r="D631" t="s">
        <v>5304</v>
      </c>
      <c r="E631" t="s">
        <v>5372</v>
      </c>
      <c r="F631">
        <v>1</v>
      </c>
      <c r="G631" t="s">
        <v>5267</v>
      </c>
      <c r="I631" t="s">
        <v>5271</v>
      </c>
    </row>
    <row r="632" spans="2:10" s="279" customFormat="1" x14ac:dyDescent="0.25">
      <c r="B632" s="213">
        <v>43936</v>
      </c>
      <c r="C632" t="s">
        <v>5344</v>
      </c>
      <c r="D632" t="s">
        <v>5304</v>
      </c>
      <c r="E632" t="s">
        <v>5372</v>
      </c>
      <c r="F632">
        <v>4</v>
      </c>
      <c r="G632" t="s">
        <v>5267</v>
      </c>
      <c r="H632"/>
      <c r="I632" t="s">
        <v>5271</v>
      </c>
      <c r="J632" s="293"/>
    </row>
    <row r="633" spans="2:10" s="279" customFormat="1" x14ac:dyDescent="0.25">
      <c r="B633" s="213">
        <v>43932</v>
      </c>
      <c r="C633" t="s">
        <v>5344</v>
      </c>
      <c r="D633"/>
      <c r="E633" t="s">
        <v>5387</v>
      </c>
      <c r="F633">
        <v>1</v>
      </c>
      <c r="G633" t="s">
        <v>5267</v>
      </c>
      <c r="H633"/>
      <c r="I633" t="s">
        <v>5271</v>
      </c>
      <c r="J633" s="293"/>
    </row>
    <row r="634" spans="2:10" x14ac:dyDescent="0.25">
      <c r="B634" s="213">
        <v>43932</v>
      </c>
      <c r="C634" t="s">
        <v>5265</v>
      </c>
      <c r="E634" t="s">
        <v>5306</v>
      </c>
      <c r="F634">
        <v>1</v>
      </c>
      <c r="G634" t="s">
        <v>5267</v>
      </c>
      <c r="I634" t="s">
        <v>5271</v>
      </c>
    </row>
    <row r="635" spans="2:10" x14ac:dyDescent="0.25">
      <c r="B635" s="213">
        <v>43932</v>
      </c>
      <c r="C635" t="s">
        <v>5265</v>
      </c>
      <c r="E635" t="s">
        <v>5306</v>
      </c>
      <c r="F635">
        <v>1</v>
      </c>
      <c r="G635" t="s">
        <v>5267</v>
      </c>
      <c r="I635" t="s">
        <v>5403</v>
      </c>
    </row>
    <row r="636" spans="2:10" s="279" customFormat="1" x14ac:dyDescent="0.25">
      <c r="B636" s="213">
        <v>43933</v>
      </c>
      <c r="C636" t="s">
        <v>5265</v>
      </c>
      <c r="D636"/>
      <c r="E636" t="s">
        <v>5306</v>
      </c>
      <c r="F636">
        <v>1</v>
      </c>
      <c r="G636" t="s">
        <v>5267</v>
      </c>
      <c r="H636"/>
      <c r="I636" t="s">
        <v>5275</v>
      </c>
      <c r="J636" s="293"/>
    </row>
    <row r="637" spans="2:10" x14ac:dyDescent="0.25">
      <c r="B637" s="213">
        <v>43935</v>
      </c>
      <c r="C637" t="s">
        <v>5265</v>
      </c>
      <c r="E637" t="s">
        <v>5306</v>
      </c>
      <c r="F637">
        <v>1</v>
      </c>
      <c r="G637" t="s">
        <v>5267</v>
      </c>
      <c r="I637" t="s">
        <v>5271</v>
      </c>
    </row>
    <row r="638" spans="2:10" x14ac:dyDescent="0.25">
      <c r="B638" s="213">
        <v>43933</v>
      </c>
      <c r="C638" t="s">
        <v>5529</v>
      </c>
      <c r="E638" t="s">
        <v>5530</v>
      </c>
      <c r="F638">
        <v>1</v>
      </c>
      <c r="G638" t="s">
        <v>5267</v>
      </c>
      <c r="I638" t="s">
        <v>2031</v>
      </c>
    </row>
    <row r="639" spans="2:10" x14ac:dyDescent="0.25">
      <c r="B639" s="213">
        <v>43932</v>
      </c>
      <c r="C639" t="s">
        <v>4573</v>
      </c>
      <c r="D639" t="s">
        <v>5553</v>
      </c>
      <c r="E639" s="274" t="s">
        <v>5554</v>
      </c>
      <c r="F639">
        <v>2</v>
      </c>
      <c r="G639" t="s">
        <v>3616</v>
      </c>
      <c r="I639" t="s">
        <v>886</v>
      </c>
    </row>
    <row r="640" spans="2:10" x14ac:dyDescent="0.25">
      <c r="B640" s="213">
        <v>43932</v>
      </c>
      <c r="C640" t="s">
        <v>4032</v>
      </c>
      <c r="D640" t="s">
        <v>4030</v>
      </c>
      <c r="E640" s="274" t="s">
        <v>5555</v>
      </c>
      <c r="F640">
        <v>2</v>
      </c>
      <c r="G640" t="s">
        <v>3616</v>
      </c>
      <c r="I640" t="s">
        <v>5275</v>
      </c>
    </row>
    <row r="641" spans="2:10" x14ac:dyDescent="0.25">
      <c r="B641" s="213">
        <v>43933</v>
      </c>
      <c r="C641" t="s">
        <v>3897</v>
      </c>
      <c r="D641" t="s">
        <v>4595</v>
      </c>
      <c r="E641" s="274" t="s">
        <v>5556</v>
      </c>
      <c r="F641">
        <v>4</v>
      </c>
      <c r="G641" t="s">
        <v>3616</v>
      </c>
      <c r="I641" t="s">
        <v>978</v>
      </c>
    </row>
    <row r="642" spans="2:10" x14ac:dyDescent="0.25">
      <c r="B642" s="278">
        <v>43933</v>
      </c>
      <c r="C642" s="279" t="s">
        <v>5268</v>
      </c>
      <c r="D642" s="279" t="s">
        <v>5269</v>
      </c>
      <c r="E642" s="279" t="s">
        <v>5353</v>
      </c>
      <c r="F642" s="279">
        <v>2</v>
      </c>
      <c r="G642" s="279" t="s">
        <v>5267</v>
      </c>
      <c r="H642" s="279"/>
      <c r="I642" s="279" t="s">
        <v>5323</v>
      </c>
    </row>
    <row r="643" spans="2:10" s="279" customFormat="1" x14ac:dyDescent="0.25">
      <c r="B643" s="278">
        <v>43933</v>
      </c>
      <c r="C643" s="279" t="s">
        <v>4233</v>
      </c>
      <c r="E643" s="279" t="s">
        <v>4234</v>
      </c>
      <c r="F643" s="279" t="s">
        <v>5352</v>
      </c>
      <c r="G643" s="279" t="s">
        <v>5267</v>
      </c>
      <c r="I643" s="279" t="s">
        <v>5272</v>
      </c>
      <c r="J643" s="293"/>
    </row>
    <row r="644" spans="2:10" s="279" customFormat="1" x14ac:dyDescent="0.25">
      <c r="B644" s="278">
        <v>43932</v>
      </c>
      <c r="C644" s="279" t="s">
        <v>5525</v>
      </c>
      <c r="E644" s="279" t="s">
        <v>5316</v>
      </c>
      <c r="F644" s="279">
        <v>1</v>
      </c>
      <c r="G644" s="279" t="s">
        <v>5267</v>
      </c>
      <c r="I644" s="279" t="s">
        <v>5272</v>
      </c>
      <c r="J644" s="293"/>
    </row>
    <row r="645" spans="2:10" s="279" customFormat="1" x14ac:dyDescent="0.25">
      <c r="B645" s="278">
        <v>43932</v>
      </c>
      <c r="C645" s="279" t="s">
        <v>5525</v>
      </c>
      <c r="E645" s="279" t="s">
        <v>5316</v>
      </c>
      <c r="F645" s="279">
        <v>20</v>
      </c>
      <c r="G645" s="279" t="s">
        <v>5267</v>
      </c>
      <c r="I645" s="279" t="s">
        <v>1547</v>
      </c>
      <c r="J645" s="293"/>
    </row>
    <row r="646" spans="2:10" x14ac:dyDescent="0.25">
      <c r="B646" s="278">
        <v>43934</v>
      </c>
      <c r="C646" s="279" t="s">
        <v>5344</v>
      </c>
      <c r="D646" s="279" t="s">
        <v>5304</v>
      </c>
      <c r="E646" s="279" t="s">
        <v>5372</v>
      </c>
      <c r="F646" s="279">
        <v>1</v>
      </c>
      <c r="G646" s="279" t="s">
        <v>5267</v>
      </c>
      <c r="H646" s="279"/>
      <c r="I646" s="279" t="s">
        <v>3975</v>
      </c>
    </row>
    <row r="647" spans="2:10" x14ac:dyDescent="0.25">
      <c r="B647" s="278">
        <v>43932</v>
      </c>
      <c r="C647" s="279" t="s">
        <v>5265</v>
      </c>
      <c r="D647" s="279"/>
      <c r="E647" s="279" t="s">
        <v>5306</v>
      </c>
      <c r="F647" s="279">
        <v>1</v>
      </c>
      <c r="G647" s="279" t="s">
        <v>5267</v>
      </c>
      <c r="H647" s="279"/>
      <c r="I647" s="279" t="s">
        <v>3984</v>
      </c>
    </row>
    <row r="648" spans="2:10" x14ac:dyDescent="0.25">
      <c r="B648" s="278">
        <v>43933</v>
      </c>
      <c r="C648" s="279" t="s">
        <v>5265</v>
      </c>
      <c r="D648" s="279"/>
      <c r="E648" s="279" t="s">
        <v>5306</v>
      </c>
      <c r="F648" s="279">
        <v>1</v>
      </c>
      <c r="G648" s="279" t="s">
        <v>5267</v>
      </c>
      <c r="H648" s="279"/>
      <c r="I648" s="279" t="s">
        <v>3984</v>
      </c>
    </row>
    <row r="649" spans="2:10" s="279" customFormat="1" x14ac:dyDescent="0.25">
      <c r="B649" s="278">
        <v>43934</v>
      </c>
      <c r="C649" s="279" t="s">
        <v>5265</v>
      </c>
      <c r="E649" s="279" t="s">
        <v>5306</v>
      </c>
      <c r="F649" s="279">
        <v>1</v>
      </c>
      <c r="G649" s="279" t="s">
        <v>5267</v>
      </c>
      <c r="I649" s="279" t="s">
        <v>1547</v>
      </c>
      <c r="J649" s="293"/>
    </row>
    <row r="650" spans="2:10" s="279" customFormat="1" x14ac:dyDescent="0.25">
      <c r="B650" s="278">
        <v>43934</v>
      </c>
      <c r="C650" s="279" t="s">
        <v>5265</v>
      </c>
      <c r="E650" s="279" t="s">
        <v>5306</v>
      </c>
      <c r="F650" s="279">
        <v>1</v>
      </c>
      <c r="G650" s="279" t="s">
        <v>5267</v>
      </c>
      <c r="I650" s="279" t="s">
        <v>5323</v>
      </c>
      <c r="J650" s="293"/>
    </row>
    <row r="651" spans="2:10" x14ac:dyDescent="0.25">
      <c r="B651" s="278">
        <v>43935</v>
      </c>
      <c r="C651" s="279" t="s">
        <v>5265</v>
      </c>
      <c r="D651" s="279"/>
      <c r="E651" s="279" t="s">
        <v>5306</v>
      </c>
      <c r="F651" s="279">
        <v>1</v>
      </c>
      <c r="G651" s="279" t="s">
        <v>5267</v>
      </c>
      <c r="H651" s="279"/>
      <c r="I651" s="279" t="s">
        <v>3975</v>
      </c>
    </row>
    <row r="652" spans="2:10" x14ac:dyDescent="0.25">
      <c r="B652" s="278">
        <v>43935</v>
      </c>
      <c r="C652" s="279" t="s">
        <v>5265</v>
      </c>
      <c r="D652" s="279"/>
      <c r="E652" s="279" t="s">
        <v>5306</v>
      </c>
      <c r="F652" s="279">
        <v>1</v>
      </c>
      <c r="G652" s="279" t="s">
        <v>5267</v>
      </c>
      <c r="H652" s="279"/>
      <c r="I652" s="279" t="s">
        <v>3984</v>
      </c>
    </row>
    <row r="659" spans="1:10" x14ac:dyDescent="0.25">
      <c r="A659" s="213">
        <v>43923</v>
      </c>
      <c r="B659" t="s">
        <v>4239</v>
      </c>
      <c r="C659" t="s">
        <v>4238</v>
      </c>
      <c r="D659" t="s">
        <v>4475</v>
      </c>
      <c r="E659" t="s">
        <v>5557</v>
      </c>
      <c r="G659">
        <v>3</v>
      </c>
      <c r="H659" t="s">
        <v>3616</v>
      </c>
      <c r="J659" s="1" t="s">
        <v>1215</v>
      </c>
    </row>
    <row r="660" spans="1:10" x14ac:dyDescent="0.25">
      <c r="A660" s="213">
        <v>43923</v>
      </c>
      <c r="B660" t="s">
        <v>4481</v>
      </c>
      <c r="D660" t="s">
        <v>4167</v>
      </c>
      <c r="E660" t="s">
        <v>5558</v>
      </c>
      <c r="G660">
        <v>1</v>
      </c>
      <c r="H660" t="s">
        <v>3616</v>
      </c>
      <c r="J660" s="1" t="s">
        <v>5275</v>
      </c>
    </row>
    <row r="661" spans="1:10" x14ac:dyDescent="0.25">
      <c r="A661" s="213">
        <v>43926</v>
      </c>
      <c r="B661" t="s">
        <v>3728</v>
      </c>
      <c r="D661" t="s">
        <v>3727</v>
      </c>
      <c r="E661" t="s">
        <v>5498</v>
      </c>
      <c r="F661" t="s">
        <v>3709</v>
      </c>
      <c r="G661">
        <v>1</v>
      </c>
      <c r="H661" t="s">
        <v>3582</v>
      </c>
      <c r="J661" s="1" t="s">
        <v>5410</v>
      </c>
    </row>
    <row r="662" spans="1:10" x14ac:dyDescent="0.25">
      <c r="A662" s="213">
        <v>43931</v>
      </c>
      <c r="B662" t="s">
        <v>4442</v>
      </c>
      <c r="D662" t="s">
        <v>4560</v>
      </c>
      <c r="E662" t="s">
        <v>5559</v>
      </c>
      <c r="G662">
        <v>52</v>
      </c>
      <c r="H662" t="s">
        <v>3616</v>
      </c>
      <c r="J662" s="1" t="s">
        <v>5275</v>
      </c>
    </row>
    <row r="663" spans="1:10" x14ac:dyDescent="0.25">
      <c r="A663" s="213">
        <v>43932</v>
      </c>
      <c r="B663" t="s">
        <v>4211</v>
      </c>
      <c r="D663" t="s">
        <v>4209</v>
      </c>
      <c r="E663" t="s">
        <v>5560</v>
      </c>
      <c r="G663">
        <v>1</v>
      </c>
      <c r="H663" t="s">
        <v>5435</v>
      </c>
      <c r="I663" t="s">
        <v>5561</v>
      </c>
      <c r="J663" s="1" t="s">
        <v>3975</v>
      </c>
    </row>
    <row r="664" spans="1:10" x14ac:dyDescent="0.25">
      <c r="A664" s="213">
        <v>43932</v>
      </c>
      <c r="B664" t="s">
        <v>3715</v>
      </c>
      <c r="D664" t="s">
        <v>3714</v>
      </c>
      <c r="E664" t="s">
        <v>3581</v>
      </c>
      <c r="F664" t="s">
        <v>3709</v>
      </c>
      <c r="G664">
        <v>2</v>
      </c>
      <c r="H664" t="s">
        <v>3582</v>
      </c>
      <c r="J664" s="1" t="s">
        <v>5562</v>
      </c>
    </row>
    <row r="665" spans="1:10" x14ac:dyDescent="0.25">
      <c r="A665" s="213">
        <v>43933</v>
      </c>
      <c r="B665" t="s">
        <v>3700</v>
      </c>
      <c r="D665" t="s">
        <v>3698</v>
      </c>
      <c r="E665" t="s">
        <v>5515</v>
      </c>
      <c r="F665" t="s">
        <v>3709</v>
      </c>
      <c r="G665">
        <v>1</v>
      </c>
      <c r="H665" t="s">
        <v>3582</v>
      </c>
      <c r="I665" t="s">
        <v>5563</v>
      </c>
      <c r="J665" s="1" t="s">
        <v>3956</v>
      </c>
    </row>
    <row r="666" spans="1:10" x14ac:dyDescent="0.25">
      <c r="A666" s="213">
        <v>43933</v>
      </c>
      <c r="B666" t="s">
        <v>3703</v>
      </c>
      <c r="D666" t="s">
        <v>3702</v>
      </c>
      <c r="E666" t="s">
        <v>5564</v>
      </c>
      <c r="F666" t="s">
        <v>3759</v>
      </c>
      <c r="G666">
        <v>1</v>
      </c>
      <c r="H666" t="s">
        <v>3582</v>
      </c>
      <c r="I666" t="s">
        <v>5563</v>
      </c>
      <c r="J666" s="1" t="s">
        <v>3956</v>
      </c>
    </row>
    <row r="667" spans="1:10" x14ac:dyDescent="0.25">
      <c r="A667" s="213">
        <v>43933</v>
      </c>
      <c r="B667" t="s">
        <v>3628</v>
      </c>
      <c r="D667" t="s">
        <v>4587</v>
      </c>
      <c r="E667" t="s">
        <v>3996</v>
      </c>
      <c r="F667" t="s">
        <v>3709</v>
      </c>
      <c r="G667">
        <v>1</v>
      </c>
      <c r="H667" t="s">
        <v>3582</v>
      </c>
      <c r="I667" t="s">
        <v>5563</v>
      </c>
      <c r="J667" s="1" t="s">
        <v>3956</v>
      </c>
    </row>
    <row r="668" spans="1:10" x14ac:dyDescent="0.25">
      <c r="A668" s="213">
        <v>43934</v>
      </c>
      <c r="B668" t="s">
        <v>4599</v>
      </c>
      <c r="D668" t="s">
        <v>4598</v>
      </c>
      <c r="E668" t="s">
        <v>5565</v>
      </c>
      <c r="F668" t="s">
        <v>3759</v>
      </c>
      <c r="G668">
        <v>2</v>
      </c>
      <c r="H668" t="s">
        <v>3582</v>
      </c>
      <c r="J668" s="1" t="s">
        <v>5410</v>
      </c>
    </row>
    <row r="669" spans="1:10" x14ac:dyDescent="0.25">
      <c r="A669" s="213">
        <v>43939</v>
      </c>
      <c r="B669" t="s">
        <v>4377</v>
      </c>
      <c r="D669" t="s">
        <v>4375</v>
      </c>
      <c r="E669" t="s">
        <v>5566</v>
      </c>
      <c r="G669">
        <v>4</v>
      </c>
      <c r="H669" t="s">
        <v>3616</v>
      </c>
      <c r="J669" s="1" t="s">
        <v>978</v>
      </c>
    </row>
    <row r="672" spans="1:10" x14ac:dyDescent="0.25">
      <c r="B672" s="315" t="s">
        <v>5249</v>
      </c>
      <c r="C672" s="315" t="s">
        <v>5260</v>
      </c>
      <c r="D672" s="315" t="s">
        <v>3571</v>
      </c>
      <c r="E672" s="315" t="s">
        <v>5443</v>
      </c>
      <c r="F672" s="315" t="s">
        <v>5444</v>
      </c>
      <c r="G672" s="315" t="s">
        <v>473</v>
      </c>
      <c r="H672" s="315" t="s">
        <v>5445</v>
      </c>
      <c r="I672" s="315" t="s">
        <v>5446</v>
      </c>
    </row>
    <row r="673" spans="2:9" x14ac:dyDescent="0.25">
      <c r="B673" s="319">
        <v>43937</v>
      </c>
      <c r="C673" s="320" t="s">
        <v>5354</v>
      </c>
      <c r="D673" s="320" t="s">
        <v>5355</v>
      </c>
      <c r="E673" s="320" t="s">
        <v>5356</v>
      </c>
      <c r="F673" s="321">
        <v>1</v>
      </c>
      <c r="G673" s="320" t="s">
        <v>5267</v>
      </c>
      <c r="H673" s="320"/>
      <c r="I673" s="322" t="s">
        <v>5323</v>
      </c>
    </row>
    <row r="674" spans="2:9" x14ac:dyDescent="0.25">
      <c r="B674" s="319">
        <v>43939</v>
      </c>
      <c r="C674" s="320" t="s">
        <v>5354</v>
      </c>
      <c r="D674" s="320" t="s">
        <v>5355</v>
      </c>
      <c r="E674" s="320" t="s">
        <v>5356</v>
      </c>
      <c r="F674" s="321">
        <v>1</v>
      </c>
      <c r="G674" s="320" t="s">
        <v>5267</v>
      </c>
      <c r="H674" s="320"/>
      <c r="I674" s="322" t="s">
        <v>5323</v>
      </c>
    </row>
    <row r="675" spans="2:9" x14ac:dyDescent="0.25">
      <c r="B675" s="319">
        <v>43937</v>
      </c>
      <c r="C675" s="320" t="s">
        <v>5379</v>
      </c>
      <c r="D675" s="320"/>
      <c r="E675" s="320" t="s">
        <v>5420</v>
      </c>
      <c r="F675" s="321">
        <v>1</v>
      </c>
      <c r="G675" s="320" t="s">
        <v>5267</v>
      </c>
      <c r="H675" s="320"/>
      <c r="I675" s="322" t="s">
        <v>3975</v>
      </c>
    </row>
    <row r="676" spans="2:9" x14ac:dyDescent="0.25">
      <c r="B676" s="319">
        <v>43937</v>
      </c>
      <c r="C676" s="320" t="s">
        <v>5567</v>
      </c>
      <c r="D676" s="320"/>
      <c r="E676" s="320" t="s">
        <v>5568</v>
      </c>
      <c r="F676" s="321">
        <v>1</v>
      </c>
      <c r="G676" s="320" t="s">
        <v>5267</v>
      </c>
      <c r="H676" s="320"/>
      <c r="I676" s="322" t="s">
        <v>3975</v>
      </c>
    </row>
    <row r="677" spans="2:9" x14ac:dyDescent="0.25">
      <c r="B677" s="319">
        <v>43937</v>
      </c>
      <c r="C677" t="s">
        <v>5268</v>
      </c>
      <c r="D677" s="320" t="s">
        <v>5304</v>
      </c>
      <c r="E677" s="320" t="s">
        <v>5372</v>
      </c>
      <c r="F677" s="321">
        <v>3</v>
      </c>
      <c r="G677" s="320" t="s">
        <v>5267</v>
      </c>
      <c r="H677" s="320"/>
      <c r="I677" s="322" t="s">
        <v>5323</v>
      </c>
    </row>
    <row r="678" spans="2:9" x14ac:dyDescent="0.25">
      <c r="B678" s="319">
        <v>43938</v>
      </c>
      <c r="C678" t="s">
        <v>5268</v>
      </c>
      <c r="D678" s="320" t="s">
        <v>5304</v>
      </c>
      <c r="E678" s="320" t="s">
        <v>5372</v>
      </c>
      <c r="F678" s="321">
        <v>1</v>
      </c>
      <c r="G678" s="320" t="s">
        <v>5267</v>
      </c>
      <c r="H678" s="320"/>
      <c r="I678" s="322" t="s">
        <v>5323</v>
      </c>
    </row>
    <row r="679" spans="2:9" x14ac:dyDescent="0.25">
      <c r="B679" s="319">
        <v>43938</v>
      </c>
      <c r="C679" t="s">
        <v>5268</v>
      </c>
      <c r="D679" s="320" t="s">
        <v>5304</v>
      </c>
      <c r="E679" s="320" t="s">
        <v>5372</v>
      </c>
      <c r="F679" s="321">
        <v>2</v>
      </c>
      <c r="G679" s="320" t="s">
        <v>5267</v>
      </c>
      <c r="H679" s="320"/>
      <c r="I679" s="322" t="s">
        <v>1547</v>
      </c>
    </row>
    <row r="680" spans="2:9" x14ac:dyDescent="0.25">
      <c r="B680" s="319">
        <v>43938</v>
      </c>
      <c r="C680" t="s">
        <v>5268</v>
      </c>
      <c r="D680" s="320" t="s">
        <v>5304</v>
      </c>
      <c r="E680" s="320" t="s">
        <v>5372</v>
      </c>
      <c r="F680" s="321">
        <v>5</v>
      </c>
      <c r="G680" s="320" t="s">
        <v>5267</v>
      </c>
      <c r="H680" s="320"/>
      <c r="I680" s="322" t="s">
        <v>5275</v>
      </c>
    </row>
    <row r="681" spans="2:9" x14ac:dyDescent="0.25">
      <c r="B681" s="319">
        <v>43939</v>
      </c>
      <c r="C681" t="s">
        <v>5268</v>
      </c>
      <c r="D681" s="320" t="s">
        <v>5304</v>
      </c>
      <c r="E681" s="320" t="s">
        <v>5372</v>
      </c>
      <c r="F681" s="321">
        <v>4</v>
      </c>
      <c r="G681" s="320" t="s">
        <v>5267</v>
      </c>
      <c r="H681" s="320"/>
      <c r="I681" s="322" t="s">
        <v>5323</v>
      </c>
    </row>
    <row r="682" spans="2:9" x14ac:dyDescent="0.25">
      <c r="B682" s="319">
        <v>43940</v>
      </c>
      <c r="C682" t="s">
        <v>5268</v>
      </c>
      <c r="D682" s="320" t="s">
        <v>5304</v>
      </c>
      <c r="E682" s="320" t="s">
        <v>5372</v>
      </c>
      <c r="F682" s="321">
        <v>3</v>
      </c>
      <c r="G682" s="320" t="s">
        <v>5267</v>
      </c>
      <c r="H682" s="320"/>
      <c r="I682" s="322" t="s">
        <v>3984</v>
      </c>
    </row>
    <row r="683" spans="2:9" x14ac:dyDescent="0.25">
      <c r="B683" s="319">
        <v>43940</v>
      </c>
      <c r="C683" t="s">
        <v>5268</v>
      </c>
      <c r="D683" s="320" t="s">
        <v>5304</v>
      </c>
      <c r="E683" s="320" t="s">
        <v>5372</v>
      </c>
      <c r="F683" s="321">
        <v>3</v>
      </c>
      <c r="G683" s="320" t="s">
        <v>5267</v>
      </c>
      <c r="H683" s="320"/>
      <c r="I683" s="322" t="s">
        <v>5323</v>
      </c>
    </row>
    <row r="684" spans="2:9" x14ac:dyDescent="0.25">
      <c r="B684" s="319">
        <v>43938</v>
      </c>
      <c r="C684" s="320" t="s">
        <v>5265</v>
      </c>
      <c r="D684" s="320"/>
      <c r="E684" s="324" t="s">
        <v>5306</v>
      </c>
      <c r="F684" s="325">
        <v>1</v>
      </c>
      <c r="G684" s="320" t="s">
        <v>5267</v>
      </c>
      <c r="H684" s="320"/>
      <c r="I684" s="322" t="s">
        <v>5323</v>
      </c>
    </row>
    <row r="685" spans="2:9" x14ac:dyDescent="0.25">
      <c r="B685" s="319">
        <v>43938</v>
      </c>
      <c r="C685" s="320" t="s">
        <v>5265</v>
      </c>
      <c r="D685" s="320"/>
      <c r="E685" s="324" t="s">
        <v>5306</v>
      </c>
      <c r="F685" s="325">
        <v>1</v>
      </c>
      <c r="G685" s="320" t="s">
        <v>5267</v>
      </c>
      <c r="H685" s="320"/>
      <c r="I685" s="322" t="s">
        <v>3984</v>
      </c>
    </row>
    <row r="686" spans="2:9" x14ac:dyDescent="0.25">
      <c r="B686" s="319">
        <v>43938</v>
      </c>
      <c r="C686" s="320" t="s">
        <v>5265</v>
      </c>
      <c r="D686" s="320"/>
      <c r="E686" s="324" t="s">
        <v>5306</v>
      </c>
      <c r="F686" s="325">
        <v>1</v>
      </c>
      <c r="G686" s="320" t="s">
        <v>5267</v>
      </c>
      <c r="H686" s="320"/>
      <c r="I686" s="322" t="s">
        <v>3975</v>
      </c>
    </row>
    <row r="687" spans="2:9" x14ac:dyDescent="0.25">
      <c r="B687" s="319">
        <v>43940</v>
      </c>
      <c r="C687" s="320" t="s">
        <v>5265</v>
      </c>
      <c r="D687" s="320"/>
      <c r="E687" s="324" t="s">
        <v>5306</v>
      </c>
      <c r="F687" s="325">
        <v>1</v>
      </c>
      <c r="G687" s="320" t="s">
        <v>5267</v>
      </c>
      <c r="H687" s="320"/>
      <c r="I687" s="322" t="s">
        <v>5275</v>
      </c>
    </row>
    <row r="688" spans="2:9" x14ac:dyDescent="0.25">
      <c r="B688" s="319">
        <v>43941</v>
      </c>
      <c r="C688" s="320" t="s">
        <v>5265</v>
      </c>
      <c r="D688" s="320"/>
      <c r="E688" s="324" t="s">
        <v>5306</v>
      </c>
      <c r="F688" s="325">
        <v>1</v>
      </c>
      <c r="G688" s="320" t="s">
        <v>5267</v>
      </c>
      <c r="H688" s="320"/>
      <c r="I688" s="322" t="s">
        <v>3984</v>
      </c>
    </row>
    <row r="689" spans="2:9" x14ac:dyDescent="0.25">
      <c r="B689" s="319">
        <v>43941</v>
      </c>
      <c r="C689" s="320" t="s">
        <v>5265</v>
      </c>
      <c r="D689" s="320"/>
      <c r="E689" s="324" t="s">
        <v>5306</v>
      </c>
      <c r="F689" s="325">
        <v>1</v>
      </c>
      <c r="G689" s="320" t="s">
        <v>5267</v>
      </c>
      <c r="H689" s="320"/>
      <c r="I689" s="322" t="s">
        <v>5323</v>
      </c>
    </row>
    <row r="690" spans="2:9" x14ac:dyDescent="0.25">
      <c r="B690" s="319">
        <v>43941</v>
      </c>
      <c r="C690" s="320" t="s">
        <v>5265</v>
      </c>
      <c r="D690" s="320"/>
      <c r="E690" s="324" t="s">
        <v>5306</v>
      </c>
      <c r="F690" s="325">
        <v>1</v>
      </c>
      <c r="G690" s="320" t="s">
        <v>5267</v>
      </c>
      <c r="H690" s="320"/>
      <c r="I690" s="322" t="s">
        <v>3975</v>
      </c>
    </row>
    <row r="691" spans="2:9" x14ac:dyDescent="0.25">
      <c r="B691" s="319">
        <v>43940</v>
      </c>
      <c r="C691" s="320" t="s">
        <v>4640</v>
      </c>
      <c r="D691" s="320" t="s">
        <v>4638</v>
      </c>
      <c r="E691" s="323" t="s">
        <v>5569</v>
      </c>
      <c r="F691" s="321">
        <v>1</v>
      </c>
      <c r="G691" s="320" t="s">
        <v>5430</v>
      </c>
      <c r="H691" s="320" t="s">
        <v>5570</v>
      </c>
      <c r="I691" s="322" t="s">
        <v>3975</v>
      </c>
    </row>
    <row r="692" spans="2:9" x14ac:dyDescent="0.25">
      <c r="B692" s="319">
        <v>43939</v>
      </c>
      <c r="C692" s="320" t="s">
        <v>5571</v>
      </c>
      <c r="D692" s="320" t="s">
        <v>5572</v>
      </c>
      <c r="E692" s="320" t="s">
        <v>5573</v>
      </c>
      <c r="F692" s="321" t="s">
        <v>5574</v>
      </c>
      <c r="G692" s="320" t="s">
        <v>5267</v>
      </c>
      <c r="H692" s="320"/>
      <c r="I692" s="320" t="s">
        <v>828</v>
      </c>
    </row>
    <row r="693" spans="2:9" x14ac:dyDescent="0.25">
      <c r="B693" s="319">
        <v>43941</v>
      </c>
      <c r="C693" s="320" t="s">
        <v>5571</v>
      </c>
      <c r="D693" s="320" t="s">
        <v>5572</v>
      </c>
      <c r="E693" s="320" t="s">
        <v>5573</v>
      </c>
      <c r="F693" s="321" t="s">
        <v>5574</v>
      </c>
      <c r="G693" s="320" t="s">
        <v>5267</v>
      </c>
      <c r="H693" s="320"/>
      <c r="I693" s="320" t="s">
        <v>828</v>
      </c>
    </row>
    <row r="694" spans="2:9" x14ac:dyDescent="0.25">
      <c r="B694" s="319">
        <v>43938</v>
      </c>
      <c r="C694" s="320" t="s">
        <v>5575</v>
      </c>
      <c r="D694" s="320"/>
      <c r="E694" s="320" t="s">
        <v>5456</v>
      </c>
      <c r="F694" s="321" t="s">
        <v>5457</v>
      </c>
      <c r="G694" s="320" t="s">
        <v>5267</v>
      </c>
      <c r="H694" s="320"/>
      <c r="I694" s="320" t="s">
        <v>3951</v>
      </c>
    </row>
    <row r="695" spans="2:9" x14ac:dyDescent="0.25">
      <c r="B695" s="319">
        <v>43941</v>
      </c>
      <c r="C695" s="320" t="s">
        <v>5576</v>
      </c>
      <c r="D695" s="320"/>
      <c r="E695" s="320" t="s">
        <v>5577</v>
      </c>
      <c r="F695" s="321" t="s">
        <v>5574</v>
      </c>
      <c r="G695" s="320" t="s">
        <v>5267</v>
      </c>
      <c r="H695" s="320"/>
      <c r="I695" s="320" t="s">
        <v>828</v>
      </c>
    </row>
    <row r="696" spans="2:9" x14ac:dyDescent="0.25">
      <c r="B696" s="319">
        <v>43938</v>
      </c>
      <c r="C696" s="320" t="s">
        <v>5578</v>
      </c>
      <c r="D696" s="320" t="s">
        <v>5579</v>
      </c>
      <c r="E696" s="320" t="s">
        <v>5580</v>
      </c>
      <c r="F696" s="321">
        <v>1</v>
      </c>
      <c r="G696" s="320" t="s">
        <v>5267</v>
      </c>
      <c r="H696" s="320"/>
      <c r="I696" s="320" t="s">
        <v>2031</v>
      </c>
    </row>
    <row r="697" spans="2:9" x14ac:dyDescent="0.25">
      <c r="B697" s="319">
        <v>43940</v>
      </c>
      <c r="C697" s="320" t="s">
        <v>4298</v>
      </c>
      <c r="D697" s="320"/>
      <c r="E697" s="320" t="s">
        <v>5487</v>
      </c>
      <c r="F697" s="321" t="s">
        <v>4300</v>
      </c>
      <c r="G697" s="320" t="s">
        <v>5267</v>
      </c>
      <c r="H697" s="320"/>
      <c r="I697" s="320" t="s">
        <v>2031</v>
      </c>
    </row>
    <row r="698" spans="2:9" x14ac:dyDescent="0.25">
      <c r="B698" s="319">
        <v>43940</v>
      </c>
      <c r="C698" s="320" t="s">
        <v>5581</v>
      </c>
      <c r="D698" s="320"/>
      <c r="E698" s="320" t="s">
        <v>5582</v>
      </c>
      <c r="F698" s="321" t="s">
        <v>5352</v>
      </c>
      <c r="G698" s="320" t="s">
        <v>5267</v>
      </c>
      <c r="H698" s="320"/>
      <c r="I698" s="320" t="s">
        <v>2031</v>
      </c>
    </row>
    <row r="699" spans="2:9" x14ac:dyDescent="0.25">
      <c r="B699" s="319">
        <v>43937</v>
      </c>
      <c r="C699" s="320" t="s">
        <v>5567</v>
      </c>
      <c r="D699" s="320"/>
      <c r="E699" s="320" t="s">
        <v>5568</v>
      </c>
      <c r="F699" s="321">
        <v>1</v>
      </c>
      <c r="G699" s="320" t="s">
        <v>5267</v>
      </c>
      <c r="H699" s="320"/>
      <c r="I699" s="320" t="s">
        <v>3951</v>
      </c>
    </row>
    <row r="700" spans="2:9" x14ac:dyDescent="0.25">
      <c r="B700" s="319">
        <v>43937</v>
      </c>
      <c r="C700" t="s">
        <v>5268</v>
      </c>
      <c r="D700" s="320" t="s">
        <v>5304</v>
      </c>
      <c r="E700" s="320" t="s">
        <v>5372</v>
      </c>
      <c r="F700" s="321">
        <v>4</v>
      </c>
      <c r="G700" s="320" t="s">
        <v>5267</v>
      </c>
      <c r="H700" s="320"/>
      <c r="I700" s="320" t="s">
        <v>5271</v>
      </c>
    </row>
    <row r="701" spans="2:9" x14ac:dyDescent="0.25">
      <c r="B701" s="319">
        <v>43938</v>
      </c>
      <c r="C701" t="s">
        <v>5268</v>
      </c>
      <c r="D701" s="320" t="s">
        <v>5304</v>
      </c>
      <c r="E701" s="320" t="s">
        <v>5372</v>
      </c>
      <c r="F701" s="321">
        <v>3</v>
      </c>
      <c r="G701" s="320" t="s">
        <v>5267</v>
      </c>
      <c r="H701" s="320"/>
      <c r="I701" s="320" t="s">
        <v>5271</v>
      </c>
    </row>
    <row r="702" spans="2:9" x14ac:dyDescent="0.25">
      <c r="B702" s="319">
        <v>43940</v>
      </c>
      <c r="C702" t="s">
        <v>5268</v>
      </c>
      <c r="D702" s="320" t="s">
        <v>5304</v>
      </c>
      <c r="E702" s="320" t="s">
        <v>5372</v>
      </c>
      <c r="F702" s="321">
        <v>3</v>
      </c>
      <c r="G702" s="320" t="s">
        <v>5267</v>
      </c>
      <c r="H702" s="320"/>
      <c r="I702" s="320" t="s">
        <v>5271</v>
      </c>
    </row>
    <row r="703" spans="2:9" x14ac:dyDescent="0.25">
      <c r="B703" s="319">
        <v>43941</v>
      </c>
      <c r="C703" t="s">
        <v>5268</v>
      </c>
      <c r="D703" s="320" t="s">
        <v>5304</v>
      </c>
      <c r="E703" s="320" t="s">
        <v>5372</v>
      </c>
      <c r="F703" s="321">
        <v>2</v>
      </c>
      <c r="G703" s="320" t="s">
        <v>5267</v>
      </c>
      <c r="H703" s="320"/>
      <c r="I703" s="320" t="s">
        <v>5271</v>
      </c>
    </row>
    <row r="704" spans="2:9" x14ac:dyDescent="0.25">
      <c r="B704" s="319">
        <v>43938</v>
      </c>
      <c r="C704" s="320" t="s">
        <v>5344</v>
      </c>
      <c r="D704" s="320"/>
      <c r="E704" s="320" t="s">
        <v>5387</v>
      </c>
      <c r="F704" s="321">
        <v>1</v>
      </c>
      <c r="G704" s="320" t="s">
        <v>5267</v>
      </c>
      <c r="H704" s="320"/>
      <c r="I704" s="320" t="s">
        <v>2031</v>
      </c>
    </row>
    <row r="705" spans="2:9" x14ac:dyDescent="0.25">
      <c r="B705" s="319">
        <v>43937</v>
      </c>
      <c r="C705" s="320" t="s">
        <v>5265</v>
      </c>
      <c r="D705" s="320"/>
      <c r="E705" s="324" t="s">
        <v>5306</v>
      </c>
      <c r="F705" s="325">
        <v>1</v>
      </c>
      <c r="G705" s="320" t="s">
        <v>5267</v>
      </c>
      <c r="H705" s="320"/>
      <c r="I705" s="320" t="s">
        <v>5403</v>
      </c>
    </row>
    <row r="706" spans="2:9" x14ac:dyDescent="0.25">
      <c r="B706" s="319">
        <v>43937</v>
      </c>
      <c r="C706" s="320" t="s">
        <v>5265</v>
      </c>
      <c r="D706" s="320"/>
      <c r="E706" s="324" t="s">
        <v>5306</v>
      </c>
      <c r="F706" s="325">
        <v>1</v>
      </c>
      <c r="G706" s="320" t="s">
        <v>5267</v>
      </c>
      <c r="H706" s="320"/>
      <c r="I706" s="320" t="s">
        <v>5271</v>
      </c>
    </row>
    <row r="707" spans="2:9" x14ac:dyDescent="0.25">
      <c r="B707" s="319">
        <v>43938</v>
      </c>
      <c r="C707" s="320" t="s">
        <v>5265</v>
      </c>
      <c r="D707" s="320"/>
      <c r="E707" s="324" t="s">
        <v>5306</v>
      </c>
      <c r="F707" s="325">
        <v>1</v>
      </c>
      <c r="G707" s="320" t="s">
        <v>5267</v>
      </c>
      <c r="H707" s="320"/>
      <c r="I707" s="320" t="s">
        <v>5271</v>
      </c>
    </row>
    <row r="708" spans="2:9" x14ac:dyDescent="0.25">
      <c r="B708" s="319">
        <v>43939</v>
      </c>
      <c r="C708" s="320" t="s">
        <v>5265</v>
      </c>
      <c r="D708" s="320"/>
      <c r="E708" s="324" t="s">
        <v>5306</v>
      </c>
      <c r="F708" s="325">
        <v>1</v>
      </c>
      <c r="G708" s="320" t="s">
        <v>5267</v>
      </c>
      <c r="H708" s="320"/>
      <c r="I708" s="320" t="s">
        <v>5271</v>
      </c>
    </row>
    <row r="709" spans="2:9" x14ac:dyDescent="0.25">
      <c r="B709" s="319">
        <v>43939</v>
      </c>
      <c r="C709" t="s">
        <v>5416</v>
      </c>
      <c r="D709" s="320"/>
      <c r="E709" s="320" t="s">
        <v>5417</v>
      </c>
      <c r="F709" s="321">
        <v>1</v>
      </c>
      <c r="G709" s="320" t="s">
        <v>5267</v>
      </c>
      <c r="H709" s="320"/>
      <c r="I709" s="320" t="s">
        <v>2031</v>
      </c>
    </row>
    <row r="710" spans="2:9" x14ac:dyDescent="0.25">
      <c r="B710" s="319">
        <v>43940</v>
      </c>
      <c r="C710" s="320" t="s">
        <v>5265</v>
      </c>
      <c r="D710" s="320"/>
      <c r="E710" s="324" t="s">
        <v>5306</v>
      </c>
      <c r="F710" s="321">
        <v>1</v>
      </c>
      <c r="G710" s="320" t="s">
        <v>5267</v>
      </c>
      <c r="H710" s="320"/>
      <c r="I710" s="320" t="s">
        <v>5271</v>
      </c>
    </row>
    <row r="711" spans="2:9" x14ac:dyDescent="0.25">
      <c r="B711" s="319"/>
      <c r="C711" s="320"/>
      <c r="D711" s="320"/>
      <c r="E711" s="324"/>
      <c r="F711" s="321"/>
      <c r="G711" s="320"/>
      <c r="H711" s="320"/>
      <c r="I711" s="320"/>
    </row>
    <row r="712" spans="2:9" x14ac:dyDescent="0.25">
      <c r="B712" s="316">
        <v>43942</v>
      </c>
      <c r="C712" s="317" t="s">
        <v>5265</v>
      </c>
      <c r="D712" s="317"/>
      <c r="E712" s="328" t="s">
        <v>5306</v>
      </c>
      <c r="F712" s="318">
        <v>1</v>
      </c>
      <c r="G712" s="317" t="s">
        <v>5267</v>
      </c>
      <c r="H712" s="317"/>
      <c r="I712" s="329" t="s">
        <v>5271</v>
      </c>
    </row>
    <row r="713" spans="2:9" x14ac:dyDescent="0.25">
      <c r="B713" s="308">
        <v>43949</v>
      </c>
      <c r="C713" s="309" t="s">
        <v>5346</v>
      </c>
      <c r="D713" s="309"/>
      <c r="E713" s="309" t="s">
        <v>5412</v>
      </c>
      <c r="F713" s="310">
        <v>1</v>
      </c>
      <c r="G713" s="309" t="s">
        <v>5267</v>
      </c>
      <c r="H713" s="309"/>
      <c r="I713" s="330" t="s">
        <v>1547</v>
      </c>
    </row>
    <row r="714" spans="2:9" x14ac:dyDescent="0.25">
      <c r="B714" s="308">
        <v>43948</v>
      </c>
      <c r="C714" s="309" t="s">
        <v>5268</v>
      </c>
      <c r="D714" s="309" t="s">
        <v>5269</v>
      </c>
      <c r="E714" s="309" t="s">
        <v>5353</v>
      </c>
      <c r="F714" s="310">
        <v>3</v>
      </c>
      <c r="G714" s="309" t="s">
        <v>5267</v>
      </c>
      <c r="H714" s="309"/>
      <c r="I714" s="330" t="s">
        <v>5275</v>
      </c>
    </row>
    <row r="715" spans="2:9" x14ac:dyDescent="0.25">
      <c r="B715" s="308">
        <v>43949</v>
      </c>
      <c r="C715" s="309" t="s">
        <v>5268</v>
      </c>
      <c r="D715" s="309" t="s">
        <v>5269</v>
      </c>
      <c r="E715" s="309" t="s">
        <v>5353</v>
      </c>
      <c r="F715" s="310">
        <v>2</v>
      </c>
      <c r="G715" s="309" t="s">
        <v>5267</v>
      </c>
      <c r="H715" s="309"/>
      <c r="I715" s="329" t="s">
        <v>5323</v>
      </c>
    </row>
    <row r="716" spans="2:9" x14ac:dyDescent="0.25">
      <c r="B716" s="308">
        <v>43942</v>
      </c>
      <c r="C716" s="309" t="s">
        <v>5268</v>
      </c>
      <c r="D716" s="309" t="s">
        <v>5285</v>
      </c>
      <c r="E716" s="309" t="s">
        <v>5467</v>
      </c>
      <c r="F716" s="310">
        <v>1</v>
      </c>
      <c r="G716" s="309" t="s">
        <v>5267</v>
      </c>
      <c r="H716" s="309"/>
      <c r="I716" s="330" t="s">
        <v>5275</v>
      </c>
    </row>
    <row r="717" spans="2:9" x14ac:dyDescent="0.25">
      <c r="B717" s="308">
        <v>43948</v>
      </c>
      <c r="C717" s="309" t="s">
        <v>5268</v>
      </c>
      <c r="D717" s="309" t="s">
        <v>5304</v>
      </c>
      <c r="E717" s="309" t="s">
        <v>5372</v>
      </c>
      <c r="F717" s="310">
        <v>3</v>
      </c>
      <c r="G717" s="309" t="s">
        <v>5267</v>
      </c>
      <c r="H717" s="309"/>
      <c r="I717" s="330" t="s">
        <v>5271</v>
      </c>
    </row>
    <row r="718" spans="2:9" x14ac:dyDescent="0.25">
      <c r="B718" s="308">
        <v>43948</v>
      </c>
      <c r="C718" s="309" t="s">
        <v>5268</v>
      </c>
      <c r="D718" s="309" t="s">
        <v>5304</v>
      </c>
      <c r="E718" s="309" t="s">
        <v>5372</v>
      </c>
      <c r="F718" s="310">
        <v>2</v>
      </c>
      <c r="G718" s="309" t="s">
        <v>5267</v>
      </c>
      <c r="H718" s="309"/>
      <c r="I718" s="330" t="s">
        <v>1547</v>
      </c>
    </row>
    <row r="719" spans="2:9" x14ac:dyDescent="0.25">
      <c r="B719" s="308">
        <v>43949</v>
      </c>
      <c r="C719" s="309" t="s">
        <v>5268</v>
      </c>
      <c r="D719" s="309" t="s">
        <v>5304</v>
      </c>
      <c r="E719" s="309" t="s">
        <v>5372</v>
      </c>
      <c r="F719" s="310">
        <v>2</v>
      </c>
      <c r="G719" s="309" t="s">
        <v>5267</v>
      </c>
      <c r="H719" s="309"/>
      <c r="I719" s="329" t="s">
        <v>5323</v>
      </c>
    </row>
    <row r="720" spans="2:9" x14ac:dyDescent="0.25">
      <c r="B720" s="308">
        <v>43949</v>
      </c>
      <c r="C720" s="309" t="s">
        <v>5268</v>
      </c>
      <c r="D720" s="309" t="s">
        <v>5304</v>
      </c>
      <c r="E720" s="309" t="s">
        <v>5372</v>
      </c>
      <c r="F720" s="310">
        <v>2</v>
      </c>
      <c r="G720" s="309" t="s">
        <v>5267</v>
      </c>
      <c r="H720" s="309"/>
      <c r="I720" s="329" t="s">
        <v>1547</v>
      </c>
    </row>
    <row r="721" spans="2:9" x14ac:dyDescent="0.25">
      <c r="B721" s="308">
        <v>43950</v>
      </c>
      <c r="C721" s="309" t="s">
        <v>5268</v>
      </c>
      <c r="D721" s="309" t="s">
        <v>5304</v>
      </c>
      <c r="E721" s="309" t="s">
        <v>5372</v>
      </c>
      <c r="F721" s="310">
        <v>1</v>
      </c>
      <c r="G721" s="309" t="s">
        <v>5267</v>
      </c>
      <c r="H721" s="309"/>
      <c r="I721" s="329" t="s">
        <v>1547</v>
      </c>
    </row>
    <row r="722" spans="2:9" x14ac:dyDescent="0.25">
      <c r="B722" s="308">
        <v>43943</v>
      </c>
      <c r="C722" s="309" t="s">
        <v>5354</v>
      </c>
      <c r="D722" s="309" t="s">
        <v>5355</v>
      </c>
      <c r="E722" s="309" t="s">
        <v>5356</v>
      </c>
      <c r="F722" s="310">
        <v>1</v>
      </c>
      <c r="G722" s="309" t="s">
        <v>5267</v>
      </c>
      <c r="H722" s="309"/>
      <c r="I722" s="329" t="s">
        <v>5275</v>
      </c>
    </row>
    <row r="723" spans="2:9" x14ac:dyDescent="0.25">
      <c r="B723" s="308">
        <v>43949</v>
      </c>
      <c r="C723" s="309" t="s">
        <v>5319</v>
      </c>
      <c r="D723" s="309" t="s">
        <v>5339</v>
      </c>
      <c r="E723" s="309" t="s">
        <v>5321</v>
      </c>
      <c r="F723" s="310" t="s">
        <v>5322</v>
      </c>
      <c r="G723" s="309" t="s">
        <v>5267</v>
      </c>
      <c r="H723" s="309"/>
      <c r="I723" s="329" t="s">
        <v>5323</v>
      </c>
    </row>
    <row r="724" spans="2:9" x14ac:dyDescent="0.25">
      <c r="B724" s="308">
        <v>43943</v>
      </c>
      <c r="C724" s="309" t="s">
        <v>5273</v>
      </c>
      <c r="D724" s="309"/>
      <c r="E724" s="309" t="s">
        <v>5383</v>
      </c>
      <c r="F724" s="310">
        <v>1</v>
      </c>
      <c r="G724" s="309" t="s">
        <v>5267</v>
      </c>
      <c r="H724" s="309"/>
      <c r="I724" s="329" t="s">
        <v>1547</v>
      </c>
    </row>
    <row r="725" spans="2:9" x14ac:dyDescent="0.25">
      <c r="B725" s="308">
        <v>43947</v>
      </c>
      <c r="C725" s="309" t="s">
        <v>5273</v>
      </c>
      <c r="D725" s="309"/>
      <c r="E725" s="309" t="s">
        <v>5383</v>
      </c>
      <c r="F725" s="310">
        <v>1</v>
      </c>
      <c r="G725" s="309" t="s">
        <v>5267</v>
      </c>
      <c r="H725" s="309"/>
      <c r="I725" s="329" t="s">
        <v>1547</v>
      </c>
    </row>
    <row r="726" spans="2:9" x14ac:dyDescent="0.25">
      <c r="B726" s="308">
        <v>43948</v>
      </c>
      <c r="C726" s="309" t="s">
        <v>4298</v>
      </c>
      <c r="D726" s="309"/>
      <c r="E726" s="309" t="s">
        <v>5487</v>
      </c>
      <c r="F726" s="310" t="s">
        <v>4300</v>
      </c>
      <c r="G726" s="309" t="s">
        <v>5267</v>
      </c>
      <c r="H726" s="309"/>
      <c r="I726" s="330" t="s">
        <v>1547</v>
      </c>
    </row>
    <row r="727" spans="2:9" x14ac:dyDescent="0.25">
      <c r="B727" s="308">
        <v>43943</v>
      </c>
      <c r="C727" s="309" t="s">
        <v>5401</v>
      </c>
      <c r="D727" s="309"/>
      <c r="E727" s="309" t="s">
        <v>5583</v>
      </c>
      <c r="F727" s="310">
        <v>1</v>
      </c>
      <c r="G727" s="309" t="s">
        <v>5267</v>
      </c>
      <c r="H727" s="309"/>
      <c r="I727" s="330" t="s">
        <v>5323</v>
      </c>
    </row>
    <row r="728" spans="2:9" x14ac:dyDescent="0.25">
      <c r="B728" s="308">
        <v>43942</v>
      </c>
      <c r="C728" s="309" t="s">
        <v>5344</v>
      </c>
      <c r="D728" s="309" t="s">
        <v>5304</v>
      </c>
      <c r="E728" s="309" t="s">
        <v>5372</v>
      </c>
      <c r="F728" s="310">
        <v>3</v>
      </c>
      <c r="G728" s="309" t="s">
        <v>5267</v>
      </c>
      <c r="H728" s="309"/>
      <c r="I728" s="329" t="s">
        <v>5323</v>
      </c>
    </row>
    <row r="729" spans="2:9" x14ac:dyDescent="0.25">
      <c r="B729" s="308">
        <v>43942</v>
      </c>
      <c r="C729" s="309" t="s">
        <v>5344</v>
      </c>
      <c r="D729" s="309" t="s">
        <v>5304</v>
      </c>
      <c r="E729" s="309" t="s">
        <v>5372</v>
      </c>
      <c r="F729" s="310">
        <v>3</v>
      </c>
      <c r="G729" s="309" t="s">
        <v>5267</v>
      </c>
      <c r="H729" s="309"/>
      <c r="I729" s="329" t="s">
        <v>5275</v>
      </c>
    </row>
    <row r="730" spans="2:9" x14ac:dyDescent="0.25">
      <c r="B730" s="308">
        <v>43943</v>
      </c>
      <c r="C730" s="309" t="s">
        <v>5344</v>
      </c>
      <c r="D730" s="309" t="s">
        <v>5304</v>
      </c>
      <c r="E730" s="309" t="s">
        <v>5372</v>
      </c>
      <c r="F730" s="310">
        <v>1</v>
      </c>
      <c r="G730" s="309" t="s">
        <v>5267</v>
      </c>
      <c r="H730" s="309"/>
      <c r="I730" s="330" t="s">
        <v>5271</v>
      </c>
    </row>
    <row r="731" spans="2:9" x14ac:dyDescent="0.25">
      <c r="B731" s="308">
        <v>43944</v>
      </c>
      <c r="C731" s="309" t="s">
        <v>5344</v>
      </c>
      <c r="D731" s="309"/>
      <c r="E731" s="309" t="s">
        <v>5387</v>
      </c>
      <c r="F731" s="310">
        <v>1</v>
      </c>
      <c r="G731" s="309" t="s">
        <v>5267</v>
      </c>
      <c r="H731" s="309"/>
      <c r="I731" s="329" t="s">
        <v>5361</v>
      </c>
    </row>
    <row r="732" spans="2:9" x14ac:dyDescent="0.25">
      <c r="B732" s="308">
        <v>43944</v>
      </c>
      <c r="C732" s="309" t="s">
        <v>5344</v>
      </c>
      <c r="D732" s="309"/>
      <c r="E732" s="309" t="s">
        <v>5387</v>
      </c>
      <c r="F732" s="310">
        <v>1</v>
      </c>
      <c r="G732" s="309" t="s">
        <v>5267</v>
      </c>
      <c r="H732" s="309"/>
      <c r="I732" s="329" t="s">
        <v>5272</v>
      </c>
    </row>
    <row r="733" spans="2:9" x14ac:dyDescent="0.25">
      <c r="B733" s="308">
        <v>43951</v>
      </c>
      <c r="C733" s="309" t="s">
        <v>5344</v>
      </c>
      <c r="D733" s="309"/>
      <c r="E733" s="309" t="s">
        <v>5387</v>
      </c>
      <c r="F733" s="310">
        <v>1</v>
      </c>
      <c r="G733" s="309" t="s">
        <v>5267</v>
      </c>
      <c r="H733" s="309"/>
      <c r="I733" s="330" t="s">
        <v>5275</v>
      </c>
    </row>
    <row r="734" spans="2:9" x14ac:dyDescent="0.25">
      <c r="B734" s="308">
        <v>43943</v>
      </c>
      <c r="C734" s="309" t="s">
        <v>5265</v>
      </c>
      <c r="D734" s="309"/>
      <c r="E734" s="331" t="s">
        <v>5306</v>
      </c>
      <c r="F734" s="310">
        <v>1</v>
      </c>
      <c r="G734" s="309" t="s">
        <v>5267</v>
      </c>
      <c r="H734" s="309"/>
      <c r="I734" s="330" t="s">
        <v>5275</v>
      </c>
    </row>
    <row r="735" spans="2:9" x14ac:dyDescent="0.25">
      <c r="B735" s="308">
        <v>43944</v>
      </c>
      <c r="C735" s="309" t="s">
        <v>5265</v>
      </c>
      <c r="D735" s="309"/>
      <c r="E735" s="331" t="s">
        <v>5306</v>
      </c>
      <c r="F735" s="310">
        <v>1</v>
      </c>
      <c r="G735" s="309" t="s">
        <v>5267</v>
      </c>
      <c r="H735" s="309"/>
      <c r="I735" s="330" t="s">
        <v>3984</v>
      </c>
    </row>
    <row r="736" spans="2:9" x14ac:dyDescent="0.25">
      <c r="B736" s="308">
        <v>43946</v>
      </c>
      <c r="C736" s="309" t="s">
        <v>5265</v>
      </c>
      <c r="D736" s="309"/>
      <c r="E736" s="331" t="s">
        <v>5306</v>
      </c>
      <c r="F736" s="310">
        <v>1</v>
      </c>
      <c r="G736" s="309" t="s">
        <v>5267</v>
      </c>
      <c r="H736" s="309"/>
      <c r="I736" s="330" t="s">
        <v>5323</v>
      </c>
    </row>
    <row r="737" spans="2:9" x14ac:dyDescent="0.25">
      <c r="B737" s="308">
        <v>43946</v>
      </c>
      <c r="C737" s="309" t="s">
        <v>5265</v>
      </c>
      <c r="D737" s="309"/>
      <c r="E737" s="331" t="s">
        <v>5306</v>
      </c>
      <c r="F737" s="310">
        <v>1</v>
      </c>
      <c r="G737" s="309" t="s">
        <v>5267</v>
      </c>
      <c r="H737" s="309"/>
      <c r="I737" s="330" t="s">
        <v>5275</v>
      </c>
    </row>
    <row r="738" spans="2:9" x14ac:dyDescent="0.25">
      <c r="B738" s="308">
        <v>43946</v>
      </c>
      <c r="C738" s="309" t="s">
        <v>5265</v>
      </c>
      <c r="D738" s="309"/>
      <c r="E738" s="331" t="s">
        <v>5306</v>
      </c>
      <c r="F738" s="310">
        <v>1</v>
      </c>
      <c r="G738" s="309" t="s">
        <v>5267</v>
      </c>
      <c r="H738" s="309"/>
      <c r="I738" s="330" t="s">
        <v>3984</v>
      </c>
    </row>
    <row r="739" spans="2:9" x14ac:dyDescent="0.25">
      <c r="B739" s="308">
        <v>43947</v>
      </c>
      <c r="C739" s="309" t="s">
        <v>5265</v>
      </c>
      <c r="D739" s="309"/>
      <c r="E739" s="331" t="s">
        <v>5306</v>
      </c>
      <c r="F739" s="310">
        <v>1</v>
      </c>
      <c r="G739" s="309" t="s">
        <v>5267</v>
      </c>
      <c r="H739" s="309"/>
      <c r="I739" s="329" t="s">
        <v>3984</v>
      </c>
    </row>
    <row r="740" spans="2:9" x14ac:dyDescent="0.25">
      <c r="B740" s="308">
        <v>43948</v>
      </c>
      <c r="C740" s="309" t="s">
        <v>5265</v>
      </c>
      <c r="D740" s="309"/>
      <c r="E740" s="331" t="s">
        <v>5306</v>
      </c>
      <c r="F740" s="310">
        <v>1</v>
      </c>
      <c r="G740" s="309" t="s">
        <v>5267</v>
      </c>
      <c r="H740" s="309"/>
      <c r="I740" s="329" t="s">
        <v>5323</v>
      </c>
    </row>
    <row r="741" spans="2:9" x14ac:dyDescent="0.25">
      <c r="B741" s="308">
        <v>43948</v>
      </c>
      <c r="C741" s="309" t="s">
        <v>5265</v>
      </c>
      <c r="D741" s="309"/>
      <c r="E741" s="331" t="s">
        <v>5306</v>
      </c>
      <c r="F741" s="310">
        <v>1</v>
      </c>
      <c r="G741" s="309" t="s">
        <v>5267</v>
      </c>
      <c r="H741" s="309"/>
      <c r="I741" s="330" t="s">
        <v>5275</v>
      </c>
    </row>
    <row r="742" spans="2:9" x14ac:dyDescent="0.25">
      <c r="B742" s="308">
        <v>43948</v>
      </c>
      <c r="C742" s="309" t="s">
        <v>5265</v>
      </c>
      <c r="D742" s="309"/>
      <c r="E742" s="331" t="s">
        <v>5306</v>
      </c>
      <c r="F742" s="310">
        <v>1</v>
      </c>
      <c r="G742" s="309" t="s">
        <v>5267</v>
      </c>
      <c r="H742" s="309"/>
      <c r="I742" s="329" t="s">
        <v>5271</v>
      </c>
    </row>
    <row r="743" spans="2:9" x14ac:dyDescent="0.25">
      <c r="B743" s="308">
        <v>43949</v>
      </c>
      <c r="C743" s="309" t="s">
        <v>5265</v>
      </c>
      <c r="D743" s="309"/>
      <c r="E743" s="331" t="s">
        <v>5306</v>
      </c>
      <c r="F743" s="310">
        <v>1</v>
      </c>
      <c r="G743" s="309" t="s">
        <v>5267</v>
      </c>
      <c r="H743" s="309"/>
      <c r="I743" s="330" t="s">
        <v>3984</v>
      </c>
    </row>
    <row r="744" spans="2:9" x14ac:dyDescent="0.25">
      <c r="B744" s="308">
        <v>43949</v>
      </c>
      <c r="C744" s="309" t="s">
        <v>5265</v>
      </c>
      <c r="D744" s="309"/>
      <c r="E744" s="331" t="s">
        <v>5306</v>
      </c>
      <c r="F744" s="310">
        <v>1</v>
      </c>
      <c r="G744" s="309" t="s">
        <v>5267</v>
      </c>
      <c r="H744" s="309"/>
      <c r="I744" s="330" t="s">
        <v>3975</v>
      </c>
    </row>
    <row r="745" spans="2:9" x14ac:dyDescent="0.25">
      <c r="B745" s="308">
        <v>43950</v>
      </c>
      <c r="C745" s="309" t="s">
        <v>5265</v>
      </c>
      <c r="D745" s="309"/>
      <c r="E745" s="331" t="s">
        <v>5306</v>
      </c>
      <c r="F745" s="310">
        <v>1</v>
      </c>
      <c r="G745" s="309" t="s">
        <v>5267</v>
      </c>
      <c r="H745" s="309"/>
      <c r="I745" s="330" t="s">
        <v>1547</v>
      </c>
    </row>
    <row r="746" spans="2:9" x14ac:dyDescent="0.25">
      <c r="B746" s="308">
        <v>43950</v>
      </c>
      <c r="C746" s="309" t="s">
        <v>5265</v>
      </c>
      <c r="D746" s="309"/>
      <c r="E746" s="331" t="s">
        <v>5306</v>
      </c>
      <c r="F746" s="310">
        <v>1</v>
      </c>
      <c r="G746" s="309" t="s">
        <v>5267</v>
      </c>
      <c r="H746" s="309"/>
      <c r="I746" s="330" t="s">
        <v>3984</v>
      </c>
    </row>
    <row r="747" spans="2:9" x14ac:dyDescent="0.25">
      <c r="B747" s="308">
        <v>43950</v>
      </c>
      <c r="C747" s="309" t="s">
        <v>5265</v>
      </c>
      <c r="D747" s="309"/>
      <c r="E747" s="331" t="s">
        <v>5306</v>
      </c>
      <c r="F747" s="310">
        <v>1</v>
      </c>
      <c r="G747" s="309" t="s">
        <v>5267</v>
      </c>
      <c r="H747" s="309"/>
      <c r="I747" s="329" t="s">
        <v>3975</v>
      </c>
    </row>
    <row r="748" spans="2:9" x14ac:dyDescent="0.25">
      <c r="B748" s="308">
        <v>43951</v>
      </c>
      <c r="C748" s="309" t="s">
        <v>5265</v>
      </c>
      <c r="D748" s="309"/>
      <c r="E748" s="331" t="s">
        <v>5306</v>
      </c>
      <c r="F748" s="310">
        <v>1</v>
      </c>
      <c r="G748" s="309" t="s">
        <v>5267</v>
      </c>
      <c r="H748" s="309"/>
      <c r="I748" s="330" t="s">
        <v>5323</v>
      </c>
    </row>
    <row r="749" spans="2:9" x14ac:dyDescent="0.25">
      <c r="B749" s="308">
        <v>43951</v>
      </c>
      <c r="C749" s="309" t="s">
        <v>5265</v>
      </c>
      <c r="D749" s="309"/>
      <c r="E749" s="331" t="s">
        <v>5306</v>
      </c>
      <c r="F749" s="310">
        <v>1</v>
      </c>
      <c r="G749" s="309" t="s">
        <v>5267</v>
      </c>
      <c r="H749" s="309"/>
      <c r="I749" s="330" t="s">
        <v>3984</v>
      </c>
    </row>
    <row r="750" spans="2:9" x14ac:dyDescent="0.25">
      <c r="B750" s="308">
        <v>43951</v>
      </c>
      <c r="C750" s="309" t="s">
        <v>5265</v>
      </c>
      <c r="D750" s="309"/>
      <c r="E750" s="331" t="s">
        <v>5306</v>
      </c>
      <c r="F750" s="310">
        <v>1</v>
      </c>
      <c r="G750" s="309" t="s">
        <v>5267</v>
      </c>
      <c r="H750" s="309"/>
      <c r="I750" s="329" t="s">
        <v>5275</v>
      </c>
    </row>
    <row r="751" spans="2:9" x14ac:dyDescent="0.25">
      <c r="B751" s="308">
        <v>43943</v>
      </c>
      <c r="C751" s="309" t="s">
        <v>5529</v>
      </c>
      <c r="D751" s="309"/>
      <c r="E751" s="309" t="s">
        <v>5530</v>
      </c>
      <c r="F751" s="310">
        <v>1</v>
      </c>
      <c r="G751" s="309" t="s">
        <v>5267</v>
      </c>
      <c r="H751" s="309"/>
      <c r="I751" s="330" t="s">
        <v>5272</v>
      </c>
    </row>
    <row r="752" spans="2:9" x14ac:dyDescent="0.25">
      <c r="B752" s="308">
        <v>43942</v>
      </c>
      <c r="C752" s="309" t="s">
        <v>5317</v>
      </c>
      <c r="D752" s="311">
        <v>1</v>
      </c>
      <c r="E752" s="309" t="s">
        <v>5371</v>
      </c>
      <c r="F752" s="310">
        <v>2</v>
      </c>
      <c r="G752" s="309" t="s">
        <v>5267</v>
      </c>
      <c r="H752" s="309"/>
      <c r="I752" s="309" t="s">
        <v>5403</v>
      </c>
    </row>
    <row r="753" spans="2:9" x14ac:dyDescent="0.25">
      <c r="B753" s="308">
        <v>43946</v>
      </c>
      <c r="C753" s="309" t="s">
        <v>5317</v>
      </c>
      <c r="D753" s="311">
        <v>1</v>
      </c>
      <c r="E753" s="309" t="s">
        <v>5371</v>
      </c>
      <c r="F753" s="310">
        <v>5</v>
      </c>
      <c r="G753" s="309" t="s">
        <v>5267</v>
      </c>
      <c r="H753" s="309"/>
      <c r="I753" s="317" t="s">
        <v>5584</v>
      </c>
    </row>
    <row r="754" spans="2:9" x14ac:dyDescent="0.25">
      <c r="B754" s="308">
        <v>43946</v>
      </c>
      <c r="C754" s="309" t="s">
        <v>5317</v>
      </c>
      <c r="D754" s="311">
        <v>1</v>
      </c>
      <c r="E754" s="309" t="s">
        <v>5371</v>
      </c>
      <c r="F754" s="310">
        <v>2</v>
      </c>
      <c r="G754" s="309" t="s">
        <v>5267</v>
      </c>
      <c r="H754" s="309"/>
      <c r="I754" s="317" t="s">
        <v>5528</v>
      </c>
    </row>
    <row r="755" spans="2:9" x14ac:dyDescent="0.25">
      <c r="B755" s="308">
        <v>43948</v>
      </c>
      <c r="C755" s="309" t="s">
        <v>5317</v>
      </c>
      <c r="D755" s="311">
        <v>1</v>
      </c>
      <c r="E755" s="309" t="s">
        <v>5371</v>
      </c>
      <c r="F755" s="310">
        <v>5</v>
      </c>
      <c r="G755" s="309" t="s">
        <v>5267</v>
      </c>
      <c r="H755" s="309"/>
      <c r="I755" s="317" t="s">
        <v>5584</v>
      </c>
    </row>
    <row r="756" spans="2:9" x14ac:dyDescent="0.25">
      <c r="B756" s="308">
        <v>43944</v>
      </c>
      <c r="C756" s="309" t="s">
        <v>5571</v>
      </c>
      <c r="D756" s="309" t="s">
        <v>5572</v>
      </c>
      <c r="E756" s="309" t="s">
        <v>5573</v>
      </c>
      <c r="F756" s="310" t="s">
        <v>5574</v>
      </c>
      <c r="G756" s="309" t="s">
        <v>5267</v>
      </c>
      <c r="H756" s="309"/>
      <c r="I756" s="317" t="s">
        <v>828</v>
      </c>
    </row>
    <row r="757" spans="2:9" x14ac:dyDescent="0.25">
      <c r="B757" s="308">
        <v>43946</v>
      </c>
      <c r="C757" s="309" t="s">
        <v>5571</v>
      </c>
      <c r="D757" s="309" t="s">
        <v>5572</v>
      </c>
      <c r="E757" s="309" t="s">
        <v>5573</v>
      </c>
      <c r="F757" s="310" t="s">
        <v>5574</v>
      </c>
      <c r="G757" s="309" t="s">
        <v>5267</v>
      </c>
      <c r="H757" s="309"/>
      <c r="I757" s="309" t="s">
        <v>828</v>
      </c>
    </row>
    <row r="758" spans="2:9" x14ac:dyDescent="0.25">
      <c r="B758" s="308">
        <v>43948</v>
      </c>
      <c r="C758" s="309" t="s">
        <v>5571</v>
      </c>
      <c r="D758" s="309" t="s">
        <v>5572</v>
      </c>
      <c r="E758" s="309" t="s">
        <v>5573</v>
      </c>
      <c r="F758" s="310" t="s">
        <v>5574</v>
      </c>
      <c r="G758" s="309" t="s">
        <v>5267</v>
      </c>
      <c r="H758" s="309"/>
      <c r="I758" s="317" t="s">
        <v>828</v>
      </c>
    </row>
    <row r="759" spans="2:9" x14ac:dyDescent="0.25">
      <c r="B759" s="308">
        <v>43951</v>
      </c>
      <c r="C759" s="309" t="s">
        <v>5268</v>
      </c>
      <c r="D759" s="309" t="s">
        <v>5269</v>
      </c>
      <c r="E759" s="309" t="s">
        <v>5353</v>
      </c>
      <c r="F759" s="310">
        <v>3</v>
      </c>
      <c r="G759" s="309" t="s">
        <v>5267</v>
      </c>
      <c r="H759" s="309"/>
      <c r="I759" s="317" t="s">
        <v>5271</v>
      </c>
    </row>
    <row r="760" spans="2:9" x14ac:dyDescent="0.25">
      <c r="B760" s="308">
        <v>43945</v>
      </c>
      <c r="C760" s="309" t="s">
        <v>5268</v>
      </c>
      <c r="D760" s="309" t="s">
        <v>5304</v>
      </c>
      <c r="E760" s="309" t="s">
        <v>5372</v>
      </c>
      <c r="F760" s="310">
        <v>2</v>
      </c>
      <c r="G760" s="309" t="s">
        <v>5267</v>
      </c>
      <c r="H760" s="309"/>
      <c r="I760" s="317" t="s">
        <v>978</v>
      </c>
    </row>
    <row r="761" spans="2:9" x14ac:dyDescent="0.25">
      <c r="B761" s="308">
        <v>43945</v>
      </c>
      <c r="C761" s="309" t="s">
        <v>5268</v>
      </c>
      <c r="D761" s="309" t="s">
        <v>5304</v>
      </c>
      <c r="E761" s="309" t="s">
        <v>5372</v>
      </c>
      <c r="F761" s="310">
        <v>1</v>
      </c>
      <c r="G761" s="309" t="s">
        <v>5267</v>
      </c>
      <c r="H761" s="309"/>
      <c r="I761" s="309" t="s">
        <v>5271</v>
      </c>
    </row>
    <row r="762" spans="2:9" x14ac:dyDescent="0.25">
      <c r="B762" s="308">
        <v>43946</v>
      </c>
      <c r="C762" s="309" t="s">
        <v>5268</v>
      </c>
      <c r="D762" s="309" t="s">
        <v>5304</v>
      </c>
      <c r="E762" s="309" t="s">
        <v>5372</v>
      </c>
      <c r="F762" s="310">
        <v>1</v>
      </c>
      <c r="G762" s="309" t="s">
        <v>5267</v>
      </c>
      <c r="H762" s="309"/>
      <c r="I762" s="309" t="s">
        <v>5287</v>
      </c>
    </row>
    <row r="763" spans="2:9" x14ac:dyDescent="0.25">
      <c r="B763" s="308">
        <v>43947</v>
      </c>
      <c r="C763" s="309" t="s">
        <v>5268</v>
      </c>
      <c r="D763" s="309" t="s">
        <v>5304</v>
      </c>
      <c r="E763" s="309" t="s">
        <v>5372</v>
      </c>
      <c r="F763" s="310">
        <v>2</v>
      </c>
      <c r="G763" s="309" t="s">
        <v>5267</v>
      </c>
      <c r="H763" s="309"/>
      <c r="I763" s="309" t="s">
        <v>5271</v>
      </c>
    </row>
    <row r="764" spans="2:9" x14ac:dyDescent="0.25">
      <c r="B764" s="308">
        <v>43947</v>
      </c>
      <c r="C764" s="309" t="s">
        <v>5268</v>
      </c>
      <c r="D764" s="309" t="s">
        <v>5304</v>
      </c>
      <c r="E764" s="309" t="s">
        <v>5372</v>
      </c>
      <c r="F764" s="310">
        <v>2</v>
      </c>
      <c r="G764" s="309" t="s">
        <v>5267</v>
      </c>
      <c r="H764" s="309"/>
      <c r="I764" s="317" t="s">
        <v>777</v>
      </c>
    </row>
    <row r="765" spans="2:9" x14ac:dyDescent="0.25">
      <c r="B765" s="308">
        <v>43947</v>
      </c>
      <c r="C765" s="309" t="s">
        <v>5268</v>
      </c>
      <c r="D765" s="309" t="s">
        <v>5304</v>
      </c>
      <c r="E765" s="309" t="s">
        <v>5372</v>
      </c>
      <c r="F765" s="310">
        <v>2</v>
      </c>
      <c r="G765" s="309" t="s">
        <v>5267</v>
      </c>
      <c r="H765" s="309"/>
      <c r="I765" s="317" t="s">
        <v>978</v>
      </c>
    </row>
    <row r="766" spans="2:9" x14ac:dyDescent="0.25">
      <c r="B766" s="308">
        <v>43942</v>
      </c>
      <c r="C766" s="309" t="s">
        <v>5576</v>
      </c>
      <c r="D766" s="309"/>
      <c r="E766" s="309" t="s">
        <v>5577</v>
      </c>
      <c r="F766" s="310" t="s">
        <v>5574</v>
      </c>
      <c r="G766" s="309" t="s">
        <v>5267</v>
      </c>
      <c r="H766" s="309"/>
      <c r="I766" s="317" t="s">
        <v>828</v>
      </c>
    </row>
    <row r="767" spans="2:9" x14ac:dyDescent="0.25">
      <c r="B767" s="308">
        <v>43945</v>
      </c>
      <c r="C767" s="309" t="s">
        <v>5319</v>
      </c>
      <c r="D767" s="309" t="s">
        <v>5348</v>
      </c>
      <c r="E767" s="309" t="s">
        <v>5395</v>
      </c>
      <c r="F767" s="310">
        <v>25</v>
      </c>
      <c r="G767" s="309" t="s">
        <v>5267</v>
      </c>
      <c r="H767" s="309"/>
      <c r="I767" s="317" t="s">
        <v>5271</v>
      </c>
    </row>
    <row r="768" spans="2:9" x14ac:dyDescent="0.25">
      <c r="B768" s="308">
        <v>43945</v>
      </c>
      <c r="C768" s="309" t="s">
        <v>5585</v>
      </c>
      <c r="D768" s="309" t="s">
        <v>5405</v>
      </c>
      <c r="E768" s="309" t="s">
        <v>5586</v>
      </c>
      <c r="F768" s="310">
        <v>2</v>
      </c>
      <c r="G768" s="309" t="s">
        <v>5267</v>
      </c>
      <c r="H768" s="309"/>
      <c r="I768" s="317" t="s">
        <v>3951</v>
      </c>
    </row>
    <row r="769" spans="2:9" x14ac:dyDescent="0.25">
      <c r="B769" s="308">
        <v>43950</v>
      </c>
      <c r="C769" s="309" t="s">
        <v>5273</v>
      </c>
      <c r="D769" s="309"/>
      <c r="E769" s="309" t="s">
        <v>5383</v>
      </c>
      <c r="F769" s="310">
        <v>1</v>
      </c>
      <c r="G769" s="309" t="s">
        <v>5267</v>
      </c>
      <c r="H769" s="309"/>
      <c r="I769" s="317" t="s">
        <v>1215</v>
      </c>
    </row>
    <row r="770" spans="2:9" x14ac:dyDescent="0.25">
      <c r="B770" s="308">
        <v>43945</v>
      </c>
      <c r="C770" s="309" t="s">
        <v>5525</v>
      </c>
      <c r="D770" s="309"/>
      <c r="E770" s="309" t="s">
        <v>5526</v>
      </c>
      <c r="F770" s="310">
        <v>2</v>
      </c>
      <c r="G770" s="309" t="s">
        <v>5267</v>
      </c>
      <c r="H770" s="309"/>
      <c r="I770" s="317" t="s">
        <v>3951</v>
      </c>
    </row>
    <row r="771" spans="2:9" x14ac:dyDescent="0.25">
      <c r="B771" s="308">
        <v>43942</v>
      </c>
      <c r="C771" s="309" t="s">
        <v>5404</v>
      </c>
      <c r="D771" s="309" t="s">
        <v>5405</v>
      </c>
      <c r="E771" s="309" t="s">
        <v>5406</v>
      </c>
      <c r="F771" s="310">
        <v>1</v>
      </c>
      <c r="G771" s="309" t="s">
        <v>5267</v>
      </c>
      <c r="H771" s="309"/>
      <c r="I771" s="309" t="s">
        <v>5403</v>
      </c>
    </row>
    <row r="772" spans="2:9" x14ac:dyDescent="0.25">
      <c r="B772" s="308">
        <v>43948</v>
      </c>
      <c r="C772" s="309" t="s">
        <v>5404</v>
      </c>
      <c r="D772" s="309" t="s">
        <v>5405</v>
      </c>
      <c r="E772" s="309" t="s">
        <v>5406</v>
      </c>
      <c r="F772" s="310">
        <v>1</v>
      </c>
      <c r="G772" s="309" t="s">
        <v>5267</v>
      </c>
      <c r="H772" s="309"/>
      <c r="I772" s="317" t="s">
        <v>5584</v>
      </c>
    </row>
    <row r="773" spans="2:9" x14ac:dyDescent="0.25">
      <c r="B773" s="308">
        <v>43943</v>
      </c>
      <c r="C773" s="309" t="s">
        <v>5587</v>
      </c>
      <c r="D773" s="309"/>
      <c r="E773" s="309" t="s">
        <v>5588</v>
      </c>
      <c r="F773" s="310">
        <v>1</v>
      </c>
      <c r="G773" s="309" t="s">
        <v>5267</v>
      </c>
      <c r="H773" s="309"/>
      <c r="I773" s="309" t="s">
        <v>978</v>
      </c>
    </row>
    <row r="774" spans="2:9" x14ac:dyDescent="0.25">
      <c r="B774" s="308">
        <v>43943</v>
      </c>
      <c r="C774" s="309" t="s">
        <v>5589</v>
      </c>
      <c r="D774" s="309"/>
      <c r="E774" s="309" t="s">
        <v>5590</v>
      </c>
      <c r="F774" s="310">
        <v>1</v>
      </c>
      <c r="G774" s="309" t="s">
        <v>5267</v>
      </c>
      <c r="H774" s="309"/>
      <c r="I774" s="309" t="s">
        <v>978</v>
      </c>
    </row>
    <row r="775" spans="2:9" x14ac:dyDescent="0.25">
      <c r="B775" s="308">
        <v>43942</v>
      </c>
      <c r="C775" s="309" t="s">
        <v>5344</v>
      </c>
      <c r="D775" s="309"/>
      <c r="E775" s="309" t="s">
        <v>5387</v>
      </c>
      <c r="F775" s="310">
        <v>1</v>
      </c>
      <c r="G775" s="309" t="s">
        <v>5267</v>
      </c>
      <c r="H775" s="309"/>
      <c r="I775" s="317" t="s">
        <v>886</v>
      </c>
    </row>
    <row r="776" spans="2:9" x14ac:dyDescent="0.25">
      <c r="B776" s="308">
        <v>43945</v>
      </c>
      <c r="C776" s="309" t="s">
        <v>5344</v>
      </c>
      <c r="D776" s="309"/>
      <c r="E776" s="309" t="s">
        <v>5387</v>
      </c>
      <c r="F776" s="310">
        <v>1</v>
      </c>
      <c r="G776" s="309" t="s">
        <v>5267</v>
      </c>
      <c r="H776" s="309"/>
      <c r="I776" s="317" t="s">
        <v>978</v>
      </c>
    </row>
    <row r="777" spans="2:9" x14ac:dyDescent="0.25">
      <c r="B777" s="308">
        <v>43951</v>
      </c>
      <c r="C777" s="309" t="s">
        <v>5344</v>
      </c>
      <c r="D777" s="309"/>
      <c r="E777" s="309" t="s">
        <v>5387</v>
      </c>
      <c r="F777" s="310">
        <v>1</v>
      </c>
      <c r="G777" s="309" t="s">
        <v>5267</v>
      </c>
      <c r="H777" s="309"/>
      <c r="I777" s="317" t="s">
        <v>5528</v>
      </c>
    </row>
    <row r="778" spans="2:9" x14ac:dyDescent="0.25">
      <c r="B778" s="308">
        <v>43942</v>
      </c>
      <c r="C778" s="309" t="s">
        <v>5265</v>
      </c>
      <c r="D778" s="309"/>
      <c r="E778" s="331" t="s">
        <v>5306</v>
      </c>
      <c r="F778" s="332">
        <v>1</v>
      </c>
      <c r="G778" s="309" t="s">
        <v>5267</v>
      </c>
      <c r="H778" s="309"/>
      <c r="I778" s="309" t="s">
        <v>828</v>
      </c>
    </row>
    <row r="779" spans="2:9" x14ac:dyDescent="0.25">
      <c r="B779" s="308">
        <v>43946</v>
      </c>
      <c r="C779" s="309" t="s">
        <v>5265</v>
      </c>
      <c r="D779" s="309"/>
      <c r="E779" s="331" t="s">
        <v>5306</v>
      </c>
      <c r="F779" s="332">
        <v>1</v>
      </c>
      <c r="G779" s="309" t="s">
        <v>5267</v>
      </c>
      <c r="H779" s="309"/>
      <c r="I779" s="309" t="s">
        <v>5271</v>
      </c>
    </row>
    <row r="780" spans="2:9" x14ac:dyDescent="0.25">
      <c r="B780" s="308">
        <v>43947</v>
      </c>
      <c r="C780" s="309" t="s">
        <v>5265</v>
      </c>
      <c r="D780" s="309"/>
      <c r="E780" s="331" t="s">
        <v>5306</v>
      </c>
      <c r="F780" s="332">
        <v>1</v>
      </c>
      <c r="G780" s="309" t="s">
        <v>5267</v>
      </c>
      <c r="H780" s="309"/>
      <c r="I780" s="309" t="s">
        <v>5271</v>
      </c>
    </row>
    <row r="781" spans="2:9" x14ac:dyDescent="0.25">
      <c r="B781" s="308">
        <v>43948</v>
      </c>
      <c r="C781" s="309" t="s">
        <v>5265</v>
      </c>
      <c r="D781" s="309"/>
      <c r="E781" s="331" t="s">
        <v>5306</v>
      </c>
      <c r="F781" s="332" t="s">
        <v>5544</v>
      </c>
      <c r="G781" s="309" t="s">
        <v>5267</v>
      </c>
      <c r="H781" s="309"/>
      <c r="I781" s="317" t="s">
        <v>828</v>
      </c>
    </row>
    <row r="782" spans="2:9" x14ac:dyDescent="0.25">
      <c r="B782" s="308">
        <v>43950</v>
      </c>
      <c r="C782" s="309" t="s">
        <v>5265</v>
      </c>
      <c r="D782" s="309"/>
      <c r="E782" s="331" t="s">
        <v>5306</v>
      </c>
      <c r="F782" s="332">
        <v>1</v>
      </c>
      <c r="G782" s="309" t="s">
        <v>5267</v>
      </c>
      <c r="H782" s="309"/>
      <c r="I782" s="317" t="s">
        <v>5271</v>
      </c>
    </row>
    <row r="783" spans="2:9" x14ac:dyDescent="0.25">
      <c r="B783" s="308">
        <v>43950</v>
      </c>
      <c r="C783" s="309" t="s">
        <v>5265</v>
      </c>
      <c r="D783" s="309"/>
      <c r="E783" s="331" t="s">
        <v>5306</v>
      </c>
      <c r="F783" s="332">
        <v>1</v>
      </c>
      <c r="G783" s="309" t="s">
        <v>5267</v>
      </c>
      <c r="H783" s="309"/>
      <c r="I783" s="317" t="s">
        <v>1215</v>
      </c>
    </row>
    <row r="784" spans="2:9" x14ac:dyDescent="0.25">
      <c r="B784" s="308">
        <v>43951</v>
      </c>
      <c r="C784" t="s">
        <v>5350</v>
      </c>
      <c r="D784" s="309"/>
      <c r="E784" s="309" t="s">
        <v>5351</v>
      </c>
      <c r="F784" s="310">
        <v>1</v>
      </c>
      <c r="G784" s="309" t="s">
        <v>5267</v>
      </c>
      <c r="H784" s="309"/>
      <c r="I784" s="309" t="s">
        <v>978</v>
      </c>
    </row>
    <row r="785" spans="2:9" x14ac:dyDescent="0.25">
      <c r="B785" s="308">
        <v>43951</v>
      </c>
      <c r="C785" s="309" t="s">
        <v>4162</v>
      </c>
      <c r="D785" s="309" t="s">
        <v>3971</v>
      </c>
      <c r="E785" s="312" t="s">
        <v>4194</v>
      </c>
      <c r="F785" s="310" t="s">
        <v>5426</v>
      </c>
      <c r="G785" s="309" t="s">
        <v>5267</v>
      </c>
      <c r="H785" s="309"/>
      <c r="I785" s="317" t="s">
        <v>5528</v>
      </c>
    </row>
    <row r="786" spans="2:9" x14ac:dyDescent="0.25">
      <c r="B786" s="308">
        <v>43951</v>
      </c>
      <c r="C786" s="309" t="s">
        <v>3897</v>
      </c>
      <c r="D786" s="309" t="s">
        <v>5591</v>
      </c>
      <c r="E786" s="313" t="s">
        <v>5592</v>
      </c>
      <c r="F786" s="310">
        <v>4</v>
      </c>
      <c r="G786" s="309" t="s">
        <v>3616</v>
      </c>
      <c r="H786" s="309"/>
      <c r="I786" s="309" t="s">
        <v>978</v>
      </c>
    </row>
    <row r="787" spans="2:9" x14ac:dyDescent="0.25">
      <c r="B787" s="308">
        <v>43951</v>
      </c>
      <c r="C787" s="309" t="s">
        <v>3973</v>
      </c>
      <c r="D787" s="309" t="s">
        <v>3971</v>
      </c>
      <c r="E787" s="312" t="s">
        <v>4195</v>
      </c>
      <c r="F787" s="310">
        <v>1</v>
      </c>
      <c r="G787" s="309" t="s">
        <v>5267</v>
      </c>
      <c r="H787" s="309"/>
      <c r="I787" s="309" t="s">
        <v>5528</v>
      </c>
    </row>
    <row r="791" spans="2:9" x14ac:dyDescent="0.25">
      <c r="B791" t="s">
        <v>5249</v>
      </c>
      <c r="C791" t="s">
        <v>5260</v>
      </c>
      <c r="D791" t="s">
        <v>3571</v>
      </c>
      <c r="E791" t="s">
        <v>5443</v>
      </c>
      <c r="F791" t="s">
        <v>5444</v>
      </c>
      <c r="G791" t="s">
        <v>473</v>
      </c>
      <c r="H791" t="s">
        <v>5445</v>
      </c>
      <c r="I791" t="s">
        <v>5446</v>
      </c>
    </row>
    <row r="792" spans="2:9" x14ac:dyDescent="0.25">
      <c r="B792" s="213">
        <v>43952</v>
      </c>
      <c r="C792" t="s">
        <v>5346</v>
      </c>
      <c r="E792" t="s">
        <v>5412</v>
      </c>
      <c r="F792">
        <v>2</v>
      </c>
      <c r="G792" t="s">
        <v>5267</v>
      </c>
      <c r="I792" s="253" t="s">
        <v>5275</v>
      </c>
    </row>
    <row r="793" spans="2:9" x14ac:dyDescent="0.25">
      <c r="B793" s="213">
        <v>43962</v>
      </c>
      <c r="C793" t="s">
        <v>5268</v>
      </c>
      <c r="D793" t="s">
        <v>5593</v>
      </c>
      <c r="E793" t="s">
        <v>5594</v>
      </c>
      <c r="F793">
        <v>1</v>
      </c>
      <c r="G793" t="s">
        <v>5267</v>
      </c>
      <c r="I793" s="253" t="s">
        <v>5323</v>
      </c>
    </row>
    <row r="794" spans="2:9" x14ac:dyDescent="0.25">
      <c r="B794" s="213">
        <v>43957</v>
      </c>
      <c r="C794" t="s">
        <v>5268</v>
      </c>
      <c r="D794" t="s">
        <v>5269</v>
      </c>
      <c r="E794" t="s">
        <v>5353</v>
      </c>
      <c r="F794">
        <v>2</v>
      </c>
      <c r="G794" t="s">
        <v>5267</v>
      </c>
      <c r="I794" s="253" t="s">
        <v>5323</v>
      </c>
    </row>
    <row r="795" spans="2:9" x14ac:dyDescent="0.25">
      <c r="B795" s="213">
        <v>43960</v>
      </c>
      <c r="C795" t="s">
        <v>5268</v>
      </c>
      <c r="D795" t="s">
        <v>5269</v>
      </c>
      <c r="E795" t="s">
        <v>5353</v>
      </c>
      <c r="F795">
        <v>2</v>
      </c>
      <c r="G795" t="s">
        <v>5267</v>
      </c>
      <c r="I795" s="253" t="s">
        <v>5323</v>
      </c>
    </row>
    <row r="796" spans="2:9" x14ac:dyDescent="0.25">
      <c r="B796" s="213">
        <v>43962</v>
      </c>
      <c r="C796" t="s">
        <v>5268</v>
      </c>
      <c r="D796" t="s">
        <v>5269</v>
      </c>
      <c r="E796" t="s">
        <v>5353</v>
      </c>
      <c r="F796">
        <v>2</v>
      </c>
      <c r="G796" t="s">
        <v>5267</v>
      </c>
      <c r="I796" s="253" t="s">
        <v>5323</v>
      </c>
    </row>
    <row r="797" spans="2:9" x14ac:dyDescent="0.25">
      <c r="B797" s="213">
        <v>43966</v>
      </c>
      <c r="C797" t="s">
        <v>5268</v>
      </c>
      <c r="D797" t="s">
        <v>5269</v>
      </c>
      <c r="E797" t="s">
        <v>5353</v>
      </c>
      <c r="F797">
        <v>1</v>
      </c>
      <c r="G797" t="s">
        <v>5267</v>
      </c>
      <c r="I797" s="253" t="s">
        <v>5323</v>
      </c>
    </row>
    <row r="798" spans="2:9" x14ac:dyDescent="0.25">
      <c r="B798" s="213">
        <v>43952</v>
      </c>
      <c r="C798" t="s">
        <v>5268</v>
      </c>
      <c r="D798" t="s">
        <v>5304</v>
      </c>
      <c r="E798" t="s">
        <v>5372</v>
      </c>
      <c r="F798">
        <v>3</v>
      </c>
      <c r="G798" t="s">
        <v>5267</v>
      </c>
      <c r="I798" s="253" t="s">
        <v>5323</v>
      </c>
    </row>
    <row r="799" spans="2:9" x14ac:dyDescent="0.25">
      <c r="B799" s="213">
        <v>43955</v>
      </c>
      <c r="C799" t="s">
        <v>5268</v>
      </c>
      <c r="D799" t="s">
        <v>5304</v>
      </c>
      <c r="E799" t="s">
        <v>5372</v>
      </c>
      <c r="F799">
        <v>1</v>
      </c>
      <c r="G799" t="s">
        <v>5267</v>
      </c>
      <c r="I799" s="253" t="s">
        <v>1547</v>
      </c>
    </row>
    <row r="800" spans="2:9" x14ac:dyDescent="0.25">
      <c r="B800" s="213">
        <v>43959</v>
      </c>
      <c r="C800" t="s">
        <v>5268</v>
      </c>
      <c r="D800" t="s">
        <v>5304</v>
      </c>
      <c r="E800" t="s">
        <v>5372</v>
      </c>
      <c r="F800">
        <v>2</v>
      </c>
      <c r="G800" t="s">
        <v>5267</v>
      </c>
      <c r="I800" s="253" t="s">
        <v>1547</v>
      </c>
    </row>
    <row r="801" spans="2:9" x14ac:dyDescent="0.25">
      <c r="B801" s="213">
        <v>43962</v>
      </c>
      <c r="C801" t="s">
        <v>5268</v>
      </c>
      <c r="D801" t="s">
        <v>5304</v>
      </c>
      <c r="E801" t="s">
        <v>5372</v>
      </c>
      <c r="F801">
        <v>2</v>
      </c>
      <c r="G801" t="s">
        <v>5267</v>
      </c>
      <c r="I801" s="253" t="s">
        <v>5410</v>
      </c>
    </row>
    <row r="802" spans="2:9" x14ac:dyDescent="0.25">
      <c r="B802" s="213">
        <v>43966</v>
      </c>
      <c r="C802" t="s">
        <v>5268</v>
      </c>
      <c r="D802" t="s">
        <v>5304</v>
      </c>
      <c r="E802" t="s">
        <v>5372</v>
      </c>
      <c r="F802">
        <v>1</v>
      </c>
      <c r="G802" t="s">
        <v>5267</v>
      </c>
      <c r="I802" s="253" t="s">
        <v>5410</v>
      </c>
    </row>
    <row r="803" spans="2:9" x14ac:dyDescent="0.25">
      <c r="B803" s="213">
        <v>43958</v>
      </c>
      <c r="C803" t="s">
        <v>5595</v>
      </c>
      <c r="D803" t="s">
        <v>4037</v>
      </c>
      <c r="E803" t="s">
        <v>5596</v>
      </c>
      <c r="F803" t="s">
        <v>5597</v>
      </c>
      <c r="G803" t="s">
        <v>5267</v>
      </c>
      <c r="I803" s="253" t="s">
        <v>5275</v>
      </c>
    </row>
    <row r="804" spans="2:9" x14ac:dyDescent="0.25">
      <c r="B804" s="213">
        <v>43953</v>
      </c>
      <c r="C804" t="s">
        <v>5319</v>
      </c>
      <c r="D804" t="s">
        <v>5348</v>
      </c>
      <c r="E804" t="s">
        <v>5395</v>
      </c>
      <c r="F804" t="s">
        <v>5322</v>
      </c>
      <c r="G804" t="s">
        <v>5267</v>
      </c>
      <c r="I804" s="253" t="s">
        <v>5323</v>
      </c>
    </row>
    <row r="805" spans="2:9" x14ac:dyDescent="0.25">
      <c r="B805" s="213">
        <v>43957</v>
      </c>
      <c r="C805" t="s">
        <v>5319</v>
      </c>
      <c r="D805" t="s">
        <v>5348</v>
      </c>
      <c r="E805" t="s">
        <v>5395</v>
      </c>
      <c r="F805" t="s">
        <v>5322</v>
      </c>
      <c r="G805" t="s">
        <v>5267</v>
      </c>
      <c r="I805" s="253" t="s">
        <v>5323</v>
      </c>
    </row>
    <row r="806" spans="2:9" x14ac:dyDescent="0.25">
      <c r="B806" s="213">
        <v>43966</v>
      </c>
      <c r="C806" t="s">
        <v>5319</v>
      </c>
      <c r="D806" t="s">
        <v>5348</v>
      </c>
      <c r="E806" t="s">
        <v>5395</v>
      </c>
      <c r="F806" t="s">
        <v>5322</v>
      </c>
      <c r="G806" t="s">
        <v>5267</v>
      </c>
      <c r="I806" s="253" t="s">
        <v>5323</v>
      </c>
    </row>
    <row r="807" spans="2:9" x14ac:dyDescent="0.25">
      <c r="B807" s="213">
        <v>43954</v>
      </c>
      <c r="C807" t="s">
        <v>5357</v>
      </c>
      <c r="E807" t="s">
        <v>5358</v>
      </c>
      <c r="F807">
        <v>1</v>
      </c>
      <c r="G807" t="s">
        <v>5267</v>
      </c>
      <c r="I807" s="253" t="s">
        <v>5453</v>
      </c>
    </row>
    <row r="808" spans="2:9" x14ac:dyDescent="0.25">
      <c r="B808" s="213">
        <v>43966</v>
      </c>
      <c r="C808" t="s">
        <v>5477</v>
      </c>
      <c r="D808" t="s">
        <v>5478</v>
      </c>
      <c r="E808" t="s">
        <v>5598</v>
      </c>
      <c r="F808">
        <v>1</v>
      </c>
      <c r="G808" t="s">
        <v>5267</v>
      </c>
      <c r="I808" s="253" t="s">
        <v>5323</v>
      </c>
    </row>
    <row r="809" spans="2:9" x14ac:dyDescent="0.25">
      <c r="B809" s="213">
        <v>43958</v>
      </c>
      <c r="C809" t="s">
        <v>5525</v>
      </c>
      <c r="E809" t="s">
        <v>5526</v>
      </c>
      <c r="F809">
        <v>1</v>
      </c>
      <c r="G809" t="s">
        <v>5267</v>
      </c>
      <c r="I809" s="253" t="s">
        <v>5275</v>
      </c>
    </row>
    <row r="810" spans="2:9" x14ac:dyDescent="0.25">
      <c r="B810" s="213">
        <v>43966</v>
      </c>
      <c r="C810" t="s">
        <v>5407</v>
      </c>
      <c r="E810" t="s">
        <v>5599</v>
      </c>
      <c r="F810">
        <v>3</v>
      </c>
      <c r="G810" t="s">
        <v>5267</v>
      </c>
      <c r="I810" s="253" t="s">
        <v>3975</v>
      </c>
    </row>
    <row r="811" spans="2:9" x14ac:dyDescent="0.25">
      <c r="B811" s="213">
        <v>43966</v>
      </c>
      <c r="C811" t="s">
        <v>5315</v>
      </c>
      <c r="E811" t="s">
        <v>5316</v>
      </c>
      <c r="F811">
        <v>1</v>
      </c>
      <c r="G811" t="s">
        <v>5267</v>
      </c>
      <c r="H811" t="s">
        <v>498</v>
      </c>
      <c r="I811" s="253" t="s">
        <v>5410</v>
      </c>
    </row>
    <row r="812" spans="2:9" x14ac:dyDescent="0.25">
      <c r="B812" s="213">
        <v>43966</v>
      </c>
      <c r="C812" t="s">
        <v>5315</v>
      </c>
      <c r="E812" t="s">
        <v>5316</v>
      </c>
      <c r="F812">
        <v>1</v>
      </c>
      <c r="G812" t="s">
        <v>5267</v>
      </c>
      <c r="I812" s="253" t="s">
        <v>3975</v>
      </c>
    </row>
    <row r="813" spans="2:9" x14ac:dyDescent="0.25">
      <c r="B813" s="213">
        <v>43963</v>
      </c>
      <c r="C813" t="s">
        <v>5344</v>
      </c>
      <c r="E813" t="s">
        <v>5387</v>
      </c>
      <c r="F813">
        <v>1</v>
      </c>
      <c r="G813" t="s">
        <v>5267</v>
      </c>
      <c r="I813" s="253" t="s">
        <v>5453</v>
      </c>
    </row>
    <row r="814" spans="2:9" x14ac:dyDescent="0.25">
      <c r="B814" s="213">
        <v>43962</v>
      </c>
      <c r="C814" t="s">
        <v>5600</v>
      </c>
      <c r="E814" t="s">
        <v>5601</v>
      </c>
      <c r="F814">
        <v>1</v>
      </c>
      <c r="G814" t="s">
        <v>5267</v>
      </c>
      <c r="I814" s="253" t="s">
        <v>3975</v>
      </c>
    </row>
    <row r="815" spans="2:9" x14ac:dyDescent="0.25">
      <c r="B815" s="213">
        <v>43952</v>
      </c>
      <c r="C815" t="s">
        <v>5265</v>
      </c>
      <c r="E815" t="s">
        <v>5306</v>
      </c>
      <c r="F815">
        <v>1</v>
      </c>
      <c r="G815" t="s">
        <v>5267</v>
      </c>
      <c r="I815" s="253" t="s">
        <v>5323</v>
      </c>
    </row>
    <row r="816" spans="2:9" x14ac:dyDescent="0.25">
      <c r="B816" s="213">
        <v>43952</v>
      </c>
      <c r="C816" t="s">
        <v>5265</v>
      </c>
      <c r="E816" t="s">
        <v>5306</v>
      </c>
      <c r="F816">
        <v>1</v>
      </c>
      <c r="G816" t="s">
        <v>5267</v>
      </c>
      <c r="I816" s="253" t="s">
        <v>1547</v>
      </c>
    </row>
    <row r="817" spans="2:9" x14ac:dyDescent="0.25">
      <c r="B817" s="213">
        <v>43953</v>
      </c>
      <c r="C817" t="s">
        <v>5265</v>
      </c>
      <c r="E817" t="s">
        <v>5306</v>
      </c>
      <c r="F817">
        <v>1</v>
      </c>
      <c r="G817" t="s">
        <v>5267</v>
      </c>
      <c r="I817" s="253" t="s">
        <v>5323</v>
      </c>
    </row>
    <row r="818" spans="2:9" x14ac:dyDescent="0.25">
      <c r="B818" s="213">
        <v>43953</v>
      </c>
      <c r="C818" t="s">
        <v>5265</v>
      </c>
      <c r="E818" t="s">
        <v>5306</v>
      </c>
      <c r="F818">
        <v>1</v>
      </c>
      <c r="G818" t="s">
        <v>5267</v>
      </c>
      <c r="I818" s="253" t="s">
        <v>5275</v>
      </c>
    </row>
    <row r="819" spans="2:9" x14ac:dyDescent="0.25">
      <c r="B819" s="213">
        <v>43953</v>
      </c>
      <c r="C819" t="s">
        <v>5265</v>
      </c>
      <c r="E819" t="s">
        <v>5306</v>
      </c>
      <c r="F819">
        <v>1</v>
      </c>
      <c r="G819" t="s">
        <v>5267</v>
      </c>
      <c r="I819" s="253" t="s">
        <v>5453</v>
      </c>
    </row>
    <row r="820" spans="2:9" x14ac:dyDescent="0.25">
      <c r="B820" s="213">
        <v>43953</v>
      </c>
      <c r="C820" t="s">
        <v>5265</v>
      </c>
      <c r="E820" t="s">
        <v>5306</v>
      </c>
      <c r="F820">
        <v>1</v>
      </c>
      <c r="G820" t="s">
        <v>5267</v>
      </c>
      <c r="I820" s="253" t="s">
        <v>3984</v>
      </c>
    </row>
    <row r="821" spans="2:9" x14ac:dyDescent="0.25">
      <c r="B821" s="213">
        <v>43955</v>
      </c>
      <c r="C821" t="s">
        <v>5265</v>
      </c>
      <c r="E821" t="s">
        <v>5306</v>
      </c>
      <c r="F821">
        <v>1</v>
      </c>
      <c r="G821" t="s">
        <v>5267</v>
      </c>
      <c r="I821" s="253" t="s">
        <v>1547</v>
      </c>
    </row>
    <row r="822" spans="2:9" x14ac:dyDescent="0.25">
      <c r="B822" s="213">
        <v>43956</v>
      </c>
      <c r="C822" t="s">
        <v>5265</v>
      </c>
      <c r="E822" t="s">
        <v>5306</v>
      </c>
      <c r="F822">
        <v>1</v>
      </c>
      <c r="G822" t="s">
        <v>5267</v>
      </c>
      <c r="I822" s="253" t="s">
        <v>3984</v>
      </c>
    </row>
    <row r="823" spans="2:9" x14ac:dyDescent="0.25">
      <c r="B823" s="213">
        <v>43957</v>
      </c>
      <c r="C823" t="s">
        <v>5265</v>
      </c>
      <c r="E823" t="s">
        <v>5306</v>
      </c>
      <c r="F823">
        <v>1</v>
      </c>
      <c r="G823" t="s">
        <v>5267</v>
      </c>
      <c r="I823" s="253" t="s">
        <v>5275</v>
      </c>
    </row>
    <row r="824" spans="2:9" x14ac:dyDescent="0.25">
      <c r="B824" s="213">
        <v>43957</v>
      </c>
      <c r="C824" t="s">
        <v>5265</v>
      </c>
      <c r="E824" t="s">
        <v>5306</v>
      </c>
      <c r="F824" t="s">
        <v>5602</v>
      </c>
      <c r="G824" t="s">
        <v>5267</v>
      </c>
      <c r="I824" s="253" t="s">
        <v>1547</v>
      </c>
    </row>
    <row r="825" spans="2:9" x14ac:dyDescent="0.25">
      <c r="B825" s="213">
        <v>43958</v>
      </c>
      <c r="C825" t="s">
        <v>5265</v>
      </c>
      <c r="E825" t="s">
        <v>5306</v>
      </c>
      <c r="F825">
        <v>1</v>
      </c>
      <c r="G825" t="s">
        <v>5267</v>
      </c>
      <c r="I825" s="253" t="s">
        <v>5323</v>
      </c>
    </row>
    <row r="826" spans="2:9" x14ac:dyDescent="0.25">
      <c r="B826" s="213">
        <v>43958</v>
      </c>
      <c r="C826" t="s">
        <v>5265</v>
      </c>
      <c r="E826" t="s">
        <v>5306</v>
      </c>
      <c r="F826">
        <v>1</v>
      </c>
      <c r="G826" t="s">
        <v>5267</v>
      </c>
      <c r="I826" s="253" t="s">
        <v>1547</v>
      </c>
    </row>
    <row r="827" spans="2:9" x14ac:dyDescent="0.25">
      <c r="B827" s="213">
        <v>43958</v>
      </c>
      <c r="C827" t="s">
        <v>5265</v>
      </c>
      <c r="E827" t="s">
        <v>5306</v>
      </c>
      <c r="F827">
        <v>1</v>
      </c>
      <c r="G827" t="s">
        <v>5267</v>
      </c>
      <c r="I827" s="253" t="s">
        <v>5453</v>
      </c>
    </row>
    <row r="828" spans="2:9" x14ac:dyDescent="0.25">
      <c r="B828" s="213">
        <v>43960</v>
      </c>
      <c r="C828" t="s">
        <v>5265</v>
      </c>
      <c r="E828" t="s">
        <v>5306</v>
      </c>
      <c r="F828">
        <v>1</v>
      </c>
      <c r="G828" t="s">
        <v>5267</v>
      </c>
      <c r="I828" s="253" t="s">
        <v>5323</v>
      </c>
    </row>
    <row r="829" spans="2:9" x14ac:dyDescent="0.25">
      <c r="B829" s="213">
        <v>43962</v>
      </c>
      <c r="C829" t="s">
        <v>5265</v>
      </c>
      <c r="E829" t="s">
        <v>5306</v>
      </c>
      <c r="F829">
        <v>1</v>
      </c>
      <c r="G829" t="s">
        <v>5267</v>
      </c>
      <c r="I829" s="253" t="s">
        <v>5275</v>
      </c>
    </row>
    <row r="830" spans="2:9" x14ac:dyDescent="0.25">
      <c r="B830" s="213">
        <v>43964</v>
      </c>
      <c r="C830" t="s">
        <v>5265</v>
      </c>
      <c r="E830" t="s">
        <v>5306</v>
      </c>
      <c r="F830">
        <v>1</v>
      </c>
      <c r="G830" t="s">
        <v>5267</v>
      </c>
      <c r="I830" s="253" t="s">
        <v>5275</v>
      </c>
    </row>
    <row r="831" spans="2:9" x14ac:dyDescent="0.25">
      <c r="B831" s="213">
        <v>43965</v>
      </c>
      <c r="C831" t="s">
        <v>5265</v>
      </c>
      <c r="E831" t="s">
        <v>5306</v>
      </c>
      <c r="F831">
        <v>1</v>
      </c>
      <c r="G831" t="s">
        <v>5267</v>
      </c>
      <c r="I831" s="253" t="s">
        <v>3984</v>
      </c>
    </row>
    <row r="832" spans="2:9" x14ac:dyDescent="0.25">
      <c r="B832" s="213">
        <v>43966</v>
      </c>
      <c r="C832" t="s">
        <v>5265</v>
      </c>
      <c r="E832" t="s">
        <v>5306</v>
      </c>
      <c r="F832">
        <v>1</v>
      </c>
      <c r="G832" t="s">
        <v>5267</v>
      </c>
      <c r="I832" s="253" t="s">
        <v>3984</v>
      </c>
    </row>
    <row r="833" spans="2:9" x14ac:dyDescent="0.25">
      <c r="B833" s="213">
        <v>43966</v>
      </c>
      <c r="C833" t="s">
        <v>5265</v>
      </c>
      <c r="E833" t="s">
        <v>5306</v>
      </c>
      <c r="F833">
        <v>1</v>
      </c>
      <c r="G833" t="s">
        <v>5267</v>
      </c>
      <c r="I833" s="253" t="s">
        <v>5275</v>
      </c>
    </row>
    <row r="834" spans="2:9" x14ac:dyDescent="0.25">
      <c r="B834" s="213">
        <v>43966</v>
      </c>
      <c r="C834" t="s">
        <v>5265</v>
      </c>
      <c r="E834" t="s">
        <v>5306</v>
      </c>
      <c r="F834">
        <v>1</v>
      </c>
      <c r="G834" t="s">
        <v>5267</v>
      </c>
      <c r="I834" s="253" t="s">
        <v>5323</v>
      </c>
    </row>
    <row r="835" spans="2:9" x14ac:dyDescent="0.25">
      <c r="B835" s="213">
        <v>43954</v>
      </c>
      <c r="C835" s="264" t="s">
        <v>4003</v>
      </c>
      <c r="D835" s="264" t="s">
        <v>4002</v>
      </c>
      <c r="E835" s="264" t="s">
        <v>5429</v>
      </c>
      <c r="F835" s="264">
        <v>2</v>
      </c>
      <c r="G835" s="264" t="s">
        <v>5430</v>
      </c>
      <c r="H835" s="264"/>
      <c r="I835" s="253" t="s">
        <v>3975</v>
      </c>
    </row>
    <row r="836" spans="2:9" x14ac:dyDescent="0.25">
      <c r="B836" s="213">
        <v>43965</v>
      </c>
      <c r="C836" s="264" t="s">
        <v>4826</v>
      </c>
      <c r="D836" s="264" t="s">
        <v>4825</v>
      </c>
      <c r="E836" s="264" t="s">
        <v>5429</v>
      </c>
      <c r="F836" s="264">
        <v>1</v>
      </c>
      <c r="G836" s="264" t="s">
        <v>5430</v>
      </c>
      <c r="H836" s="264" t="s">
        <v>5603</v>
      </c>
      <c r="I836" s="253" t="s">
        <v>3975</v>
      </c>
    </row>
    <row r="837" spans="2:9" x14ac:dyDescent="0.25">
      <c r="B837" s="213">
        <v>43965</v>
      </c>
      <c r="C837" s="264" t="s">
        <v>4828</v>
      </c>
      <c r="D837" s="264" t="s">
        <v>4827</v>
      </c>
      <c r="E837" s="264" t="s">
        <v>5432</v>
      </c>
      <c r="F837" s="264">
        <v>1</v>
      </c>
      <c r="G837" s="264" t="s">
        <v>5430</v>
      </c>
      <c r="H837" s="264" t="s">
        <v>5603</v>
      </c>
      <c r="I837" s="253" t="s">
        <v>3975</v>
      </c>
    </row>
    <row r="838" spans="2:9" x14ac:dyDescent="0.25">
      <c r="B838" s="213">
        <v>43954</v>
      </c>
      <c r="C838" s="264" t="s">
        <v>4005</v>
      </c>
      <c r="D838" s="264" t="s">
        <v>4004</v>
      </c>
      <c r="E838" s="264" t="s">
        <v>5569</v>
      </c>
      <c r="F838" s="264">
        <v>2</v>
      </c>
      <c r="G838" s="264" t="s">
        <v>5430</v>
      </c>
      <c r="H838" s="264"/>
      <c r="I838" s="253" t="s">
        <v>3975</v>
      </c>
    </row>
    <row r="839" spans="2:9" x14ac:dyDescent="0.25">
      <c r="B839" s="213">
        <v>43959</v>
      </c>
      <c r="C839" t="s">
        <v>5346</v>
      </c>
      <c r="E839" t="s">
        <v>5412</v>
      </c>
      <c r="F839">
        <v>1</v>
      </c>
      <c r="G839" t="s">
        <v>5267</v>
      </c>
      <c r="I839" t="s">
        <v>5271</v>
      </c>
    </row>
    <row r="840" spans="2:9" x14ac:dyDescent="0.25">
      <c r="B840" s="213">
        <v>43959</v>
      </c>
      <c r="C840" t="s">
        <v>5317</v>
      </c>
      <c r="D840">
        <v>1</v>
      </c>
      <c r="E840" t="s">
        <v>5371</v>
      </c>
      <c r="F840">
        <v>4</v>
      </c>
      <c r="G840" t="s">
        <v>5267</v>
      </c>
      <c r="I840" t="s">
        <v>777</v>
      </c>
    </row>
    <row r="841" spans="2:9" x14ac:dyDescent="0.25">
      <c r="B841" s="213">
        <v>43963</v>
      </c>
      <c r="C841" t="s">
        <v>5317</v>
      </c>
      <c r="D841">
        <v>1</v>
      </c>
      <c r="E841" t="s">
        <v>5371</v>
      </c>
      <c r="F841">
        <v>3</v>
      </c>
      <c r="G841" t="s">
        <v>5267</v>
      </c>
      <c r="I841" t="s">
        <v>5584</v>
      </c>
    </row>
    <row r="842" spans="2:9" x14ac:dyDescent="0.25">
      <c r="B842" s="213">
        <v>43956</v>
      </c>
      <c r="C842" t="s">
        <v>5571</v>
      </c>
      <c r="D842" t="s">
        <v>5572</v>
      </c>
      <c r="E842" t="s">
        <v>5604</v>
      </c>
      <c r="F842" t="s">
        <v>5574</v>
      </c>
      <c r="G842" t="s">
        <v>5267</v>
      </c>
      <c r="I842" t="s">
        <v>828</v>
      </c>
    </row>
    <row r="843" spans="2:9" x14ac:dyDescent="0.25">
      <c r="B843" s="213">
        <v>43959</v>
      </c>
      <c r="C843" t="s">
        <v>5571</v>
      </c>
      <c r="D843" t="s">
        <v>5572</v>
      </c>
      <c r="E843" t="s">
        <v>5604</v>
      </c>
      <c r="F843" t="s">
        <v>5574</v>
      </c>
      <c r="G843" t="s">
        <v>5267</v>
      </c>
      <c r="I843" t="s">
        <v>828</v>
      </c>
    </row>
    <row r="844" spans="2:9" x14ac:dyDescent="0.25">
      <c r="B844" s="213">
        <v>43962</v>
      </c>
      <c r="C844" t="s">
        <v>5571</v>
      </c>
      <c r="D844" t="s">
        <v>5572</v>
      </c>
      <c r="E844" t="s">
        <v>5604</v>
      </c>
      <c r="F844" t="s">
        <v>5574</v>
      </c>
      <c r="G844" t="s">
        <v>5267</v>
      </c>
      <c r="I844" t="s">
        <v>828</v>
      </c>
    </row>
    <row r="845" spans="2:9" x14ac:dyDescent="0.25">
      <c r="B845" s="213">
        <v>43961</v>
      </c>
      <c r="C845" t="s">
        <v>5268</v>
      </c>
      <c r="D845" t="s">
        <v>5269</v>
      </c>
      <c r="E845" t="s">
        <v>5353</v>
      </c>
      <c r="F845">
        <v>3</v>
      </c>
      <c r="G845" t="s">
        <v>5267</v>
      </c>
      <c r="I845" t="s">
        <v>5271</v>
      </c>
    </row>
    <row r="846" spans="2:9" x14ac:dyDescent="0.25">
      <c r="B846" s="213">
        <v>43952</v>
      </c>
      <c r="C846" t="s">
        <v>5268</v>
      </c>
      <c r="D846" t="s">
        <v>5304</v>
      </c>
      <c r="E846" t="s">
        <v>5372</v>
      </c>
      <c r="F846">
        <v>2</v>
      </c>
      <c r="G846" t="s">
        <v>5267</v>
      </c>
      <c r="I846" t="s">
        <v>5271</v>
      </c>
    </row>
    <row r="847" spans="2:9" x14ac:dyDescent="0.25">
      <c r="B847" s="213">
        <v>43952</v>
      </c>
      <c r="C847" t="s">
        <v>5268</v>
      </c>
      <c r="D847" t="s">
        <v>5304</v>
      </c>
      <c r="E847" t="s">
        <v>5372</v>
      </c>
      <c r="F847">
        <v>3</v>
      </c>
      <c r="G847" t="s">
        <v>5267</v>
      </c>
      <c r="I847" t="s">
        <v>978</v>
      </c>
    </row>
    <row r="848" spans="2:9" x14ac:dyDescent="0.25">
      <c r="B848" s="213">
        <v>43959</v>
      </c>
      <c r="C848" t="s">
        <v>5268</v>
      </c>
      <c r="D848" t="s">
        <v>5304</v>
      </c>
      <c r="E848" t="s">
        <v>5372</v>
      </c>
      <c r="F848">
        <v>3</v>
      </c>
      <c r="G848" t="s">
        <v>5267</v>
      </c>
      <c r="I848" t="s">
        <v>5271</v>
      </c>
    </row>
    <row r="849" spans="2:9" x14ac:dyDescent="0.25">
      <c r="B849" s="213">
        <v>43962</v>
      </c>
      <c r="C849" t="s">
        <v>5268</v>
      </c>
      <c r="D849" t="s">
        <v>5304</v>
      </c>
      <c r="E849" t="s">
        <v>5372</v>
      </c>
      <c r="F849">
        <v>1</v>
      </c>
      <c r="G849" t="s">
        <v>5267</v>
      </c>
      <c r="I849" t="s">
        <v>1215</v>
      </c>
    </row>
    <row r="850" spans="2:9" x14ac:dyDescent="0.25">
      <c r="B850" s="213">
        <v>43966</v>
      </c>
      <c r="C850" t="s">
        <v>5268</v>
      </c>
      <c r="D850" t="s">
        <v>5304</v>
      </c>
      <c r="E850" t="s">
        <v>5372</v>
      </c>
      <c r="F850">
        <v>1</v>
      </c>
      <c r="G850" t="s">
        <v>5267</v>
      </c>
      <c r="I850" t="s">
        <v>886</v>
      </c>
    </row>
    <row r="851" spans="2:9" x14ac:dyDescent="0.25">
      <c r="B851" s="213">
        <v>43953</v>
      </c>
      <c r="C851" t="s">
        <v>5576</v>
      </c>
      <c r="E851" t="s">
        <v>5577</v>
      </c>
      <c r="F851" t="s">
        <v>5605</v>
      </c>
      <c r="G851" t="s">
        <v>5267</v>
      </c>
      <c r="I851" t="s">
        <v>828</v>
      </c>
    </row>
    <row r="852" spans="2:9" x14ac:dyDescent="0.25">
      <c r="B852" s="213">
        <v>43956</v>
      </c>
      <c r="C852" t="s">
        <v>5576</v>
      </c>
      <c r="E852" t="s">
        <v>5606</v>
      </c>
      <c r="F852" t="s">
        <v>5574</v>
      </c>
      <c r="G852" t="s">
        <v>5267</v>
      </c>
      <c r="I852" t="s">
        <v>828</v>
      </c>
    </row>
    <row r="853" spans="2:9" x14ac:dyDescent="0.25">
      <c r="B853" s="213">
        <v>43960</v>
      </c>
      <c r="C853" t="s">
        <v>5576</v>
      </c>
      <c r="E853" t="s">
        <v>5606</v>
      </c>
      <c r="F853" t="s">
        <v>5574</v>
      </c>
      <c r="G853" t="s">
        <v>5267</v>
      </c>
      <c r="I853" t="s">
        <v>828</v>
      </c>
    </row>
    <row r="854" spans="2:9" x14ac:dyDescent="0.25">
      <c r="B854" s="213">
        <v>43965</v>
      </c>
      <c r="C854" t="s">
        <v>5576</v>
      </c>
      <c r="E854" t="s">
        <v>5606</v>
      </c>
      <c r="F854" t="s">
        <v>5574</v>
      </c>
      <c r="G854" t="s">
        <v>5267</v>
      </c>
      <c r="I854" t="s">
        <v>828</v>
      </c>
    </row>
    <row r="855" spans="2:9" x14ac:dyDescent="0.25">
      <c r="B855" s="213">
        <v>43959</v>
      </c>
      <c r="C855" t="s">
        <v>5373</v>
      </c>
      <c r="E855" t="s">
        <v>5374</v>
      </c>
      <c r="F855">
        <v>3</v>
      </c>
      <c r="G855" t="s">
        <v>5267</v>
      </c>
      <c r="I855" t="s">
        <v>5607</v>
      </c>
    </row>
    <row r="856" spans="2:9" x14ac:dyDescent="0.25">
      <c r="B856" s="213">
        <v>43961</v>
      </c>
      <c r="C856" t="s">
        <v>5373</v>
      </c>
      <c r="E856" t="s">
        <v>5374</v>
      </c>
      <c r="F856">
        <v>5</v>
      </c>
      <c r="G856" t="s">
        <v>5267</v>
      </c>
      <c r="H856" t="s">
        <v>5608</v>
      </c>
      <c r="I856" t="s">
        <v>5584</v>
      </c>
    </row>
    <row r="857" spans="2:9" x14ac:dyDescent="0.25">
      <c r="B857" s="213">
        <v>43958</v>
      </c>
      <c r="C857" t="s">
        <v>5341</v>
      </c>
      <c r="E857" t="s">
        <v>5609</v>
      </c>
      <c r="F857" t="s">
        <v>5343</v>
      </c>
      <c r="G857" t="s">
        <v>5267</v>
      </c>
      <c r="I857" t="s">
        <v>5271</v>
      </c>
    </row>
    <row r="858" spans="2:9" x14ac:dyDescent="0.25">
      <c r="B858" s="213">
        <v>43965</v>
      </c>
      <c r="C858" t="s">
        <v>5357</v>
      </c>
      <c r="E858" t="s">
        <v>5358</v>
      </c>
      <c r="F858">
        <v>1</v>
      </c>
      <c r="G858" t="s">
        <v>5267</v>
      </c>
      <c r="I858" t="s">
        <v>978</v>
      </c>
    </row>
    <row r="859" spans="2:9" x14ac:dyDescent="0.25">
      <c r="B859" s="213">
        <v>43965</v>
      </c>
      <c r="C859" t="s">
        <v>5610</v>
      </c>
      <c r="D859" t="s">
        <v>5611</v>
      </c>
      <c r="E859" t="s">
        <v>5612</v>
      </c>
      <c r="F859" t="s">
        <v>5574</v>
      </c>
      <c r="G859" t="s">
        <v>5267</v>
      </c>
      <c r="I859" t="s">
        <v>828</v>
      </c>
    </row>
    <row r="860" spans="2:9" x14ac:dyDescent="0.25">
      <c r="B860" s="213">
        <v>43959</v>
      </c>
      <c r="C860" t="s">
        <v>5610</v>
      </c>
      <c r="D860" t="s">
        <v>5405</v>
      </c>
      <c r="E860" t="s">
        <v>5613</v>
      </c>
      <c r="F860" t="s">
        <v>5574</v>
      </c>
      <c r="G860" t="s">
        <v>5267</v>
      </c>
      <c r="I860" t="s">
        <v>828</v>
      </c>
    </row>
    <row r="861" spans="2:9" x14ac:dyDescent="0.25">
      <c r="B861" s="213">
        <v>43954</v>
      </c>
      <c r="C861" t="s">
        <v>5273</v>
      </c>
      <c r="E861" t="s">
        <v>5383</v>
      </c>
      <c r="F861">
        <v>1</v>
      </c>
      <c r="G861" t="s">
        <v>5267</v>
      </c>
      <c r="I861" t="s">
        <v>886</v>
      </c>
    </row>
    <row r="862" spans="2:9" x14ac:dyDescent="0.25">
      <c r="B862" s="213">
        <v>43959</v>
      </c>
      <c r="C862" t="s">
        <v>5273</v>
      </c>
      <c r="E862" t="s">
        <v>5383</v>
      </c>
      <c r="F862">
        <v>1</v>
      </c>
      <c r="G862" t="s">
        <v>5267</v>
      </c>
      <c r="I862" t="s">
        <v>609</v>
      </c>
    </row>
    <row r="863" spans="2:9" x14ac:dyDescent="0.25">
      <c r="B863" s="213">
        <v>43959</v>
      </c>
      <c r="C863" t="s">
        <v>5273</v>
      </c>
      <c r="E863" t="s">
        <v>5383</v>
      </c>
      <c r="F863">
        <v>1</v>
      </c>
      <c r="G863" t="s">
        <v>5267</v>
      </c>
      <c r="I863" t="s">
        <v>978</v>
      </c>
    </row>
    <row r="864" spans="2:9" x14ac:dyDescent="0.25">
      <c r="B864" s="213">
        <v>43962</v>
      </c>
      <c r="C864" t="s">
        <v>5273</v>
      </c>
      <c r="E864" t="s">
        <v>5383</v>
      </c>
      <c r="F864">
        <v>1</v>
      </c>
      <c r="G864" t="s">
        <v>5267</v>
      </c>
      <c r="I864" t="s">
        <v>2031</v>
      </c>
    </row>
    <row r="865" spans="2:9" x14ac:dyDescent="0.25">
      <c r="B865" s="213">
        <v>43958</v>
      </c>
      <c r="C865" t="s">
        <v>5525</v>
      </c>
      <c r="E865" t="s">
        <v>5526</v>
      </c>
      <c r="F865">
        <v>1</v>
      </c>
      <c r="G865" t="s">
        <v>5267</v>
      </c>
      <c r="I865" t="s">
        <v>5271</v>
      </c>
    </row>
    <row r="866" spans="2:9" x14ac:dyDescent="0.25">
      <c r="B866" s="213">
        <v>43958</v>
      </c>
      <c r="C866" t="s">
        <v>5404</v>
      </c>
      <c r="D866" t="s">
        <v>5405</v>
      </c>
      <c r="E866" t="s">
        <v>5406</v>
      </c>
      <c r="F866">
        <v>2</v>
      </c>
      <c r="G866" t="s">
        <v>5267</v>
      </c>
      <c r="I866" t="s">
        <v>5584</v>
      </c>
    </row>
    <row r="867" spans="2:9" x14ac:dyDescent="0.25">
      <c r="B867" s="213">
        <v>43961</v>
      </c>
      <c r="C867" t="s">
        <v>5404</v>
      </c>
      <c r="D867" t="s">
        <v>5405</v>
      </c>
      <c r="E867" t="s">
        <v>5406</v>
      </c>
      <c r="F867">
        <v>1</v>
      </c>
      <c r="G867" t="s">
        <v>5267</v>
      </c>
      <c r="H867" t="s">
        <v>5608</v>
      </c>
      <c r="I867" t="s">
        <v>5584</v>
      </c>
    </row>
    <row r="868" spans="2:9" x14ac:dyDescent="0.25">
      <c r="B868" s="213">
        <v>43963</v>
      </c>
      <c r="C868" t="s">
        <v>5404</v>
      </c>
      <c r="D868" t="s">
        <v>5405</v>
      </c>
      <c r="E868" t="s">
        <v>5406</v>
      </c>
      <c r="F868">
        <v>1</v>
      </c>
      <c r="G868" t="s">
        <v>5267</v>
      </c>
      <c r="I868" t="s">
        <v>5584</v>
      </c>
    </row>
    <row r="869" spans="2:9" x14ac:dyDescent="0.25">
      <c r="B869" s="213">
        <v>43966</v>
      </c>
      <c r="C869" t="s">
        <v>5407</v>
      </c>
      <c r="E869" t="s">
        <v>5614</v>
      </c>
      <c r="F869">
        <v>1</v>
      </c>
      <c r="G869" t="s">
        <v>5267</v>
      </c>
      <c r="I869" t="s">
        <v>886</v>
      </c>
    </row>
    <row r="870" spans="2:9" x14ac:dyDescent="0.25">
      <c r="B870" s="213">
        <v>43966</v>
      </c>
      <c r="C870" t="s">
        <v>5344</v>
      </c>
      <c r="E870" t="s">
        <v>5387</v>
      </c>
      <c r="F870">
        <v>1</v>
      </c>
      <c r="G870" t="s">
        <v>5267</v>
      </c>
      <c r="I870" t="s">
        <v>5271</v>
      </c>
    </row>
    <row r="871" spans="2:9" x14ac:dyDescent="0.25">
      <c r="B871" s="213">
        <v>43963</v>
      </c>
      <c r="C871" t="s">
        <v>5600</v>
      </c>
      <c r="E871" t="s">
        <v>5601</v>
      </c>
      <c r="F871">
        <v>1</v>
      </c>
      <c r="G871" t="s">
        <v>5267</v>
      </c>
      <c r="I871" t="s">
        <v>2031</v>
      </c>
    </row>
    <row r="872" spans="2:9" x14ac:dyDescent="0.25">
      <c r="B872" s="213">
        <v>43952</v>
      </c>
      <c r="C872" t="s">
        <v>5265</v>
      </c>
      <c r="E872" t="s">
        <v>5306</v>
      </c>
      <c r="F872">
        <v>1</v>
      </c>
      <c r="G872" t="s">
        <v>5267</v>
      </c>
      <c r="I872" t="s">
        <v>5271</v>
      </c>
    </row>
    <row r="873" spans="2:9" x14ac:dyDescent="0.25">
      <c r="B873" s="213">
        <v>43953</v>
      </c>
      <c r="C873" t="s">
        <v>5265</v>
      </c>
      <c r="E873" t="s">
        <v>5306</v>
      </c>
      <c r="F873">
        <v>1</v>
      </c>
      <c r="G873" t="s">
        <v>5267</v>
      </c>
      <c r="I873" t="s">
        <v>1375</v>
      </c>
    </row>
    <row r="874" spans="2:9" x14ac:dyDescent="0.25">
      <c r="B874" s="213">
        <v>43953</v>
      </c>
      <c r="C874" t="s">
        <v>5265</v>
      </c>
      <c r="E874" t="s">
        <v>5306</v>
      </c>
      <c r="F874">
        <v>1</v>
      </c>
      <c r="G874" t="s">
        <v>5267</v>
      </c>
      <c r="I874" t="s">
        <v>3975</v>
      </c>
    </row>
    <row r="875" spans="2:9" x14ac:dyDescent="0.25">
      <c r="B875" s="213">
        <v>43955</v>
      </c>
      <c r="C875" t="s">
        <v>5265</v>
      </c>
      <c r="E875" t="s">
        <v>5306</v>
      </c>
      <c r="F875" t="s">
        <v>5615</v>
      </c>
      <c r="G875" t="s">
        <v>5267</v>
      </c>
      <c r="I875" t="s">
        <v>828</v>
      </c>
    </row>
    <row r="876" spans="2:9" x14ac:dyDescent="0.25">
      <c r="B876" s="213">
        <v>43957</v>
      </c>
      <c r="C876" t="s">
        <v>5265</v>
      </c>
      <c r="E876" t="s">
        <v>5306</v>
      </c>
      <c r="F876">
        <v>1</v>
      </c>
      <c r="G876" t="s">
        <v>5267</v>
      </c>
      <c r="I876" t="s">
        <v>5271</v>
      </c>
    </row>
    <row r="877" spans="2:9" x14ac:dyDescent="0.25">
      <c r="B877" s="213">
        <v>43958</v>
      </c>
      <c r="C877" t="s">
        <v>5265</v>
      </c>
      <c r="E877" t="s">
        <v>5306</v>
      </c>
      <c r="F877">
        <v>1</v>
      </c>
      <c r="G877" t="s">
        <v>5267</v>
      </c>
      <c r="I877" t="s">
        <v>5271</v>
      </c>
    </row>
    <row r="878" spans="2:9" x14ac:dyDescent="0.25">
      <c r="B878" s="213">
        <v>43959</v>
      </c>
      <c r="C878" t="s">
        <v>5265</v>
      </c>
      <c r="E878" t="s">
        <v>5306</v>
      </c>
      <c r="F878">
        <v>1</v>
      </c>
      <c r="G878" t="s">
        <v>5267</v>
      </c>
      <c r="I878" t="s">
        <v>5271</v>
      </c>
    </row>
    <row r="879" spans="2:9" x14ac:dyDescent="0.25">
      <c r="B879" s="213">
        <v>43960</v>
      </c>
      <c r="C879" t="s">
        <v>5265</v>
      </c>
      <c r="E879" t="s">
        <v>5306</v>
      </c>
      <c r="F879">
        <v>1</v>
      </c>
      <c r="G879" t="s">
        <v>5267</v>
      </c>
      <c r="I879" t="s">
        <v>5616</v>
      </c>
    </row>
    <row r="880" spans="2:9" x14ac:dyDescent="0.25">
      <c r="B880" s="213">
        <v>43960</v>
      </c>
      <c r="C880" t="s">
        <v>5265</v>
      </c>
      <c r="E880" t="s">
        <v>5306</v>
      </c>
      <c r="F880">
        <v>1</v>
      </c>
      <c r="G880" t="s">
        <v>5267</v>
      </c>
      <c r="I880" t="s">
        <v>5271</v>
      </c>
    </row>
    <row r="881" spans="2:9" x14ac:dyDescent="0.25">
      <c r="B881" s="213">
        <v>43961</v>
      </c>
      <c r="C881" t="s">
        <v>5265</v>
      </c>
      <c r="E881" t="s">
        <v>5306</v>
      </c>
      <c r="F881">
        <v>1</v>
      </c>
      <c r="G881" t="s">
        <v>5267</v>
      </c>
      <c r="I881" t="s">
        <v>5271</v>
      </c>
    </row>
    <row r="882" spans="2:9" x14ac:dyDescent="0.25">
      <c r="B882" s="213">
        <v>43962</v>
      </c>
      <c r="C882" t="s">
        <v>5265</v>
      </c>
      <c r="E882" t="s">
        <v>5306</v>
      </c>
      <c r="F882" t="s">
        <v>5615</v>
      </c>
      <c r="G882" t="s">
        <v>5267</v>
      </c>
      <c r="I882" t="s">
        <v>828</v>
      </c>
    </row>
    <row r="883" spans="2:9" x14ac:dyDescent="0.25">
      <c r="B883" s="213">
        <v>43962</v>
      </c>
      <c r="C883" t="s">
        <v>5265</v>
      </c>
      <c r="E883" t="s">
        <v>5306</v>
      </c>
      <c r="F883">
        <v>1</v>
      </c>
      <c r="G883" t="s">
        <v>5267</v>
      </c>
      <c r="I883" t="s">
        <v>5584</v>
      </c>
    </row>
    <row r="884" spans="2:9" x14ac:dyDescent="0.25">
      <c r="B884" s="213">
        <v>43962</v>
      </c>
      <c r="C884" t="s">
        <v>5265</v>
      </c>
      <c r="E884" t="s">
        <v>5306</v>
      </c>
      <c r="F884">
        <v>1</v>
      </c>
      <c r="G884" t="s">
        <v>5267</v>
      </c>
      <c r="I884" t="s">
        <v>5271</v>
      </c>
    </row>
    <row r="885" spans="2:9" x14ac:dyDescent="0.25">
      <c r="B885" s="213">
        <v>43960</v>
      </c>
      <c r="C885" t="s">
        <v>4182</v>
      </c>
      <c r="D885" s="264" t="s">
        <v>5617</v>
      </c>
      <c r="E885" s="264" t="s">
        <v>5618</v>
      </c>
      <c r="F885">
        <v>1</v>
      </c>
      <c r="G885" t="s">
        <v>3616</v>
      </c>
      <c r="H885" t="s">
        <v>5619</v>
      </c>
      <c r="I885" t="s">
        <v>3956</v>
      </c>
    </row>
    <row r="886" spans="2:9" x14ac:dyDescent="0.25">
      <c r="B886" s="213">
        <v>43964</v>
      </c>
      <c r="C886" t="s">
        <v>4099</v>
      </c>
      <c r="D886" s="264" t="s">
        <v>4554</v>
      </c>
      <c r="E886" s="264" t="s">
        <v>5620</v>
      </c>
      <c r="F886">
        <v>1</v>
      </c>
      <c r="G886" t="s">
        <v>3616</v>
      </c>
      <c r="I886" t="s">
        <v>777</v>
      </c>
    </row>
    <row r="887" spans="2:9" x14ac:dyDescent="0.25">
      <c r="B887" s="213">
        <v>43955</v>
      </c>
      <c r="C887" t="s">
        <v>4162</v>
      </c>
      <c r="D887" t="s">
        <v>3971</v>
      </c>
      <c r="E887" s="264" t="s">
        <v>4194</v>
      </c>
      <c r="F887" t="s">
        <v>5426</v>
      </c>
      <c r="G887" t="s">
        <v>5267</v>
      </c>
      <c r="I887" t="s">
        <v>5528</v>
      </c>
    </row>
    <row r="888" spans="2:9" x14ac:dyDescent="0.25">
      <c r="B888" s="213">
        <v>43966</v>
      </c>
      <c r="C888" t="s">
        <v>3897</v>
      </c>
      <c r="D888" s="264" t="s">
        <v>5621</v>
      </c>
      <c r="E888" s="264" t="s">
        <v>5622</v>
      </c>
      <c r="F888">
        <v>2</v>
      </c>
      <c r="G888" t="s">
        <v>3616</v>
      </c>
      <c r="I888" t="s">
        <v>2031</v>
      </c>
    </row>
    <row r="889" spans="2:9" x14ac:dyDescent="0.25">
      <c r="B889" s="213">
        <v>43962</v>
      </c>
      <c r="C889" t="s">
        <v>3897</v>
      </c>
      <c r="D889" s="264" t="s">
        <v>4788</v>
      </c>
      <c r="E889" s="264" t="s">
        <v>5623</v>
      </c>
      <c r="F889">
        <v>2</v>
      </c>
      <c r="G889" t="s">
        <v>641</v>
      </c>
      <c r="I889" t="s">
        <v>886</v>
      </c>
    </row>
    <row r="890" spans="2:9" x14ac:dyDescent="0.25">
      <c r="B890" s="213">
        <v>43959</v>
      </c>
      <c r="C890" t="s">
        <v>3897</v>
      </c>
      <c r="D890" s="264" t="s">
        <v>5591</v>
      </c>
      <c r="E890" s="264" t="s">
        <v>5592</v>
      </c>
      <c r="F890">
        <v>4</v>
      </c>
      <c r="G890" t="s">
        <v>3616</v>
      </c>
      <c r="I890" t="s">
        <v>777</v>
      </c>
    </row>
    <row r="891" spans="2:9" x14ac:dyDescent="0.25">
      <c r="B891" s="213">
        <v>43955</v>
      </c>
      <c r="C891" t="s">
        <v>3897</v>
      </c>
      <c r="D891" s="264" t="s">
        <v>5624</v>
      </c>
      <c r="E891" s="264" t="s">
        <v>5625</v>
      </c>
      <c r="F891">
        <v>2</v>
      </c>
      <c r="G891" t="s">
        <v>3616</v>
      </c>
      <c r="I891" t="s">
        <v>5626</v>
      </c>
    </row>
    <row r="892" spans="2:9" x14ac:dyDescent="0.25">
      <c r="B892" s="213">
        <v>43958</v>
      </c>
      <c r="C892" t="s">
        <v>3897</v>
      </c>
      <c r="D892" s="264"/>
      <c r="E892" s="264" t="s">
        <v>5622</v>
      </c>
      <c r="F892">
        <v>2</v>
      </c>
      <c r="G892" t="s">
        <v>3616</v>
      </c>
      <c r="H892" t="s">
        <v>5627</v>
      </c>
      <c r="I892" t="s">
        <v>5628</v>
      </c>
    </row>
    <row r="893" spans="2:9" x14ac:dyDescent="0.25">
      <c r="B893" s="213">
        <v>43960</v>
      </c>
      <c r="C893" t="s">
        <v>3897</v>
      </c>
      <c r="D893" s="264"/>
      <c r="E893" s="264" t="s">
        <v>5622</v>
      </c>
      <c r="F893">
        <v>4</v>
      </c>
      <c r="G893" t="s">
        <v>3616</v>
      </c>
      <c r="H893" t="s">
        <v>5629</v>
      </c>
      <c r="I893" t="s">
        <v>5628</v>
      </c>
    </row>
    <row r="894" spans="2:9" x14ac:dyDescent="0.25">
      <c r="B894" s="213">
        <v>43964</v>
      </c>
      <c r="C894" t="s">
        <v>3973</v>
      </c>
      <c r="D894" t="s">
        <v>4161</v>
      </c>
      <c r="E894" s="264" t="s">
        <v>4810</v>
      </c>
      <c r="F894">
        <v>2</v>
      </c>
      <c r="G894" t="s">
        <v>5267</v>
      </c>
      <c r="I894" t="s">
        <v>609</v>
      </c>
    </row>
    <row r="895" spans="2:9" x14ac:dyDescent="0.25">
      <c r="B895" s="213">
        <v>43955</v>
      </c>
      <c r="C895" t="s">
        <v>3973</v>
      </c>
      <c r="D895" t="s">
        <v>3971</v>
      </c>
      <c r="E895" s="264" t="s">
        <v>4195</v>
      </c>
      <c r="F895">
        <v>1</v>
      </c>
      <c r="G895" t="s">
        <v>5267</v>
      </c>
      <c r="I895" t="s">
        <v>5528</v>
      </c>
    </row>
    <row r="899" spans="2:9" x14ac:dyDescent="0.25">
      <c r="B899" t="s">
        <v>5249</v>
      </c>
      <c r="C899" t="s">
        <v>5260</v>
      </c>
      <c r="D899" t="s">
        <v>3571</v>
      </c>
      <c r="E899" t="s">
        <v>5443</v>
      </c>
      <c r="F899" t="s">
        <v>5444</v>
      </c>
      <c r="G899" t="s">
        <v>473</v>
      </c>
      <c r="H899" t="s">
        <v>5445</v>
      </c>
      <c r="I899" t="s">
        <v>5446</v>
      </c>
    </row>
    <row r="900" spans="2:9" x14ac:dyDescent="0.25">
      <c r="B900" s="213">
        <v>43970</v>
      </c>
      <c r="C900" t="s">
        <v>5346</v>
      </c>
      <c r="E900" t="s">
        <v>5412</v>
      </c>
      <c r="F900">
        <v>1</v>
      </c>
      <c r="G900" t="s">
        <v>5267</v>
      </c>
      <c r="I900" s="253" t="s">
        <v>5275</v>
      </c>
    </row>
    <row r="901" spans="2:9" x14ac:dyDescent="0.25">
      <c r="B901" s="213">
        <v>43973</v>
      </c>
      <c r="C901" t="s">
        <v>5346</v>
      </c>
      <c r="E901" t="s">
        <v>5412</v>
      </c>
      <c r="F901">
        <v>1</v>
      </c>
      <c r="G901" t="s">
        <v>5267</v>
      </c>
      <c r="I901" s="253" t="s">
        <v>5275</v>
      </c>
    </row>
    <row r="902" spans="2:9" x14ac:dyDescent="0.25">
      <c r="B902" s="213">
        <v>43979</v>
      </c>
      <c r="C902" t="s">
        <v>5346</v>
      </c>
      <c r="E902" t="s">
        <v>5412</v>
      </c>
      <c r="F902">
        <v>1</v>
      </c>
      <c r="G902" t="s">
        <v>5267</v>
      </c>
      <c r="I902" s="253" t="s">
        <v>5275</v>
      </c>
    </row>
    <row r="903" spans="2:9" x14ac:dyDescent="0.25">
      <c r="B903" s="213">
        <v>43980</v>
      </c>
      <c r="C903" t="s">
        <v>5346</v>
      </c>
      <c r="E903" t="s">
        <v>5412</v>
      </c>
      <c r="F903">
        <v>1</v>
      </c>
      <c r="G903" t="s">
        <v>5267</v>
      </c>
      <c r="I903" s="253" t="s">
        <v>5275</v>
      </c>
    </row>
    <row r="904" spans="2:9" x14ac:dyDescent="0.25">
      <c r="B904" s="213">
        <v>43981</v>
      </c>
      <c r="C904" t="s">
        <v>5346</v>
      </c>
      <c r="E904" t="s">
        <v>5412</v>
      </c>
      <c r="F904">
        <v>1</v>
      </c>
      <c r="G904" t="s">
        <v>5267</v>
      </c>
      <c r="I904" s="253" t="s">
        <v>5275</v>
      </c>
    </row>
    <row r="905" spans="2:9" x14ac:dyDescent="0.25">
      <c r="B905" s="213">
        <v>43972</v>
      </c>
      <c r="C905" t="s">
        <v>5317</v>
      </c>
      <c r="D905">
        <v>1</v>
      </c>
      <c r="E905" t="s">
        <v>5371</v>
      </c>
      <c r="F905">
        <v>2</v>
      </c>
      <c r="G905" t="s">
        <v>5267</v>
      </c>
      <c r="I905" s="253" t="s">
        <v>5272</v>
      </c>
    </row>
    <row r="906" spans="2:9" x14ac:dyDescent="0.25">
      <c r="B906" s="213">
        <v>43978</v>
      </c>
      <c r="C906" t="s">
        <v>5268</v>
      </c>
      <c r="D906" t="s">
        <v>5593</v>
      </c>
      <c r="E906" t="s">
        <v>5594</v>
      </c>
      <c r="F906">
        <v>1</v>
      </c>
      <c r="G906" t="s">
        <v>5267</v>
      </c>
      <c r="I906" s="253" t="s">
        <v>5272</v>
      </c>
    </row>
    <row r="907" spans="2:9" x14ac:dyDescent="0.25">
      <c r="B907" s="213">
        <v>43969</v>
      </c>
      <c r="C907" t="s">
        <v>5268</v>
      </c>
      <c r="D907" t="s">
        <v>5304</v>
      </c>
      <c r="E907" t="s">
        <v>5372</v>
      </c>
      <c r="F907">
        <v>1</v>
      </c>
      <c r="G907" t="s">
        <v>5267</v>
      </c>
      <c r="I907" s="253" t="s">
        <v>1547</v>
      </c>
    </row>
    <row r="908" spans="2:9" x14ac:dyDescent="0.25">
      <c r="B908" s="213">
        <v>43973</v>
      </c>
      <c r="C908" t="s">
        <v>5268</v>
      </c>
      <c r="D908" t="s">
        <v>5304</v>
      </c>
      <c r="E908" t="s">
        <v>5372</v>
      </c>
      <c r="F908">
        <v>3</v>
      </c>
      <c r="G908" t="s">
        <v>5267</v>
      </c>
      <c r="I908" s="253" t="s">
        <v>5275</v>
      </c>
    </row>
    <row r="909" spans="2:9" x14ac:dyDescent="0.25">
      <c r="B909" s="213">
        <v>43978</v>
      </c>
      <c r="C909" t="s">
        <v>5268</v>
      </c>
      <c r="D909" t="s">
        <v>5304</v>
      </c>
      <c r="E909" t="s">
        <v>5372</v>
      </c>
      <c r="F909">
        <v>1</v>
      </c>
      <c r="G909" t="s">
        <v>5267</v>
      </c>
      <c r="I909" s="253" t="s">
        <v>5361</v>
      </c>
    </row>
    <row r="910" spans="2:9" x14ac:dyDescent="0.25">
      <c r="B910" s="213">
        <v>43978</v>
      </c>
      <c r="C910" t="s">
        <v>5354</v>
      </c>
      <c r="D910" t="s">
        <v>5355</v>
      </c>
      <c r="E910" t="s">
        <v>5356</v>
      </c>
      <c r="F910">
        <v>1</v>
      </c>
      <c r="G910" t="s">
        <v>5267</v>
      </c>
      <c r="I910" s="253" t="s">
        <v>5272</v>
      </c>
    </row>
    <row r="911" spans="2:9" x14ac:dyDescent="0.25">
      <c r="B911" s="213">
        <v>43972</v>
      </c>
      <c r="C911" t="s">
        <v>5630</v>
      </c>
      <c r="E911" t="s">
        <v>5631</v>
      </c>
      <c r="F911">
        <v>1</v>
      </c>
      <c r="G911" t="s">
        <v>5267</v>
      </c>
      <c r="I911" s="253" t="s">
        <v>5272</v>
      </c>
    </row>
    <row r="912" spans="2:9" x14ac:dyDescent="0.25">
      <c r="B912" s="213">
        <v>43978</v>
      </c>
      <c r="C912" t="s">
        <v>5319</v>
      </c>
      <c r="D912" t="s">
        <v>5396</v>
      </c>
      <c r="E912" t="s">
        <v>5397</v>
      </c>
      <c r="F912" t="s">
        <v>5322</v>
      </c>
      <c r="G912" t="s">
        <v>5267</v>
      </c>
      <c r="I912" s="253" t="s">
        <v>5272</v>
      </c>
    </row>
    <row r="913" spans="2:9" x14ac:dyDescent="0.25">
      <c r="B913" s="213">
        <v>43969</v>
      </c>
      <c r="C913" t="s">
        <v>5357</v>
      </c>
      <c r="E913" t="s">
        <v>5452</v>
      </c>
      <c r="F913">
        <v>1</v>
      </c>
      <c r="G913" t="s">
        <v>5267</v>
      </c>
      <c r="I913" s="253" t="s">
        <v>5453</v>
      </c>
    </row>
    <row r="914" spans="2:9" x14ac:dyDescent="0.25">
      <c r="B914" s="213">
        <v>43979</v>
      </c>
      <c r="C914" t="s">
        <v>5357</v>
      </c>
      <c r="E914" t="s">
        <v>5358</v>
      </c>
      <c r="F914">
        <v>1</v>
      </c>
      <c r="G914" t="s">
        <v>5267</v>
      </c>
      <c r="I914" s="253" t="s">
        <v>5272</v>
      </c>
    </row>
    <row r="915" spans="2:9" x14ac:dyDescent="0.25">
      <c r="B915" s="213">
        <v>43970</v>
      </c>
      <c r="C915" t="s">
        <v>5273</v>
      </c>
      <c r="E915" t="s">
        <v>5383</v>
      </c>
      <c r="F915">
        <v>1</v>
      </c>
      <c r="G915" t="s">
        <v>5267</v>
      </c>
      <c r="I915" s="253" t="s">
        <v>1547</v>
      </c>
    </row>
    <row r="916" spans="2:9" x14ac:dyDescent="0.25">
      <c r="B916" s="213">
        <v>43970</v>
      </c>
      <c r="C916" t="s">
        <v>4233</v>
      </c>
      <c r="E916" t="s">
        <v>4234</v>
      </c>
      <c r="F916" t="s">
        <v>5352</v>
      </c>
      <c r="G916" t="s">
        <v>5267</v>
      </c>
      <c r="I916" s="253" t="s">
        <v>5272</v>
      </c>
    </row>
    <row r="917" spans="2:9" x14ac:dyDescent="0.25">
      <c r="B917" s="213">
        <v>43976</v>
      </c>
      <c r="C917" t="s">
        <v>5581</v>
      </c>
      <c r="E917" t="s">
        <v>5632</v>
      </c>
      <c r="F917" t="s">
        <v>5633</v>
      </c>
      <c r="G917" t="s">
        <v>5267</v>
      </c>
      <c r="I917" s="253" t="s">
        <v>5272</v>
      </c>
    </row>
    <row r="918" spans="2:9" x14ac:dyDescent="0.25">
      <c r="B918" s="213">
        <v>43974</v>
      </c>
      <c r="C918" t="s">
        <v>5407</v>
      </c>
      <c r="E918" t="s">
        <v>5599</v>
      </c>
      <c r="F918">
        <v>1</v>
      </c>
      <c r="G918" t="s">
        <v>5267</v>
      </c>
      <c r="I918" s="253" t="s">
        <v>3975</v>
      </c>
    </row>
    <row r="919" spans="2:9" x14ac:dyDescent="0.25">
      <c r="B919" s="213">
        <v>43974</v>
      </c>
      <c r="C919" t="s">
        <v>5634</v>
      </c>
      <c r="E919" t="s">
        <v>5635</v>
      </c>
      <c r="F919">
        <v>2</v>
      </c>
      <c r="G919" t="s">
        <v>5267</v>
      </c>
      <c r="I919" s="253" t="s">
        <v>3975</v>
      </c>
    </row>
    <row r="920" spans="2:9" x14ac:dyDescent="0.25">
      <c r="B920" s="213">
        <v>43970</v>
      </c>
      <c r="C920" t="s">
        <v>5344</v>
      </c>
      <c r="E920" t="s">
        <v>5387</v>
      </c>
      <c r="F920">
        <v>1</v>
      </c>
      <c r="G920" t="s">
        <v>5267</v>
      </c>
      <c r="I920" s="253" t="s">
        <v>5275</v>
      </c>
    </row>
    <row r="921" spans="2:9" x14ac:dyDescent="0.25">
      <c r="B921" s="213">
        <v>43977</v>
      </c>
      <c r="C921" t="s">
        <v>5344</v>
      </c>
      <c r="E921" t="s">
        <v>5387</v>
      </c>
      <c r="F921">
        <v>1</v>
      </c>
      <c r="G921" t="s">
        <v>5267</v>
      </c>
      <c r="I921" s="253" t="s">
        <v>3984</v>
      </c>
    </row>
    <row r="922" spans="2:9" x14ac:dyDescent="0.25">
      <c r="B922" s="213">
        <v>43968</v>
      </c>
      <c r="C922" t="s">
        <v>5265</v>
      </c>
      <c r="E922" t="s">
        <v>5306</v>
      </c>
      <c r="F922">
        <v>1</v>
      </c>
      <c r="G922" t="s">
        <v>5267</v>
      </c>
      <c r="I922" s="253" t="s">
        <v>1547</v>
      </c>
    </row>
    <row r="923" spans="2:9" x14ac:dyDescent="0.25">
      <c r="B923" s="213">
        <v>43969</v>
      </c>
      <c r="C923" t="s">
        <v>5265</v>
      </c>
      <c r="E923" t="s">
        <v>5306</v>
      </c>
      <c r="F923">
        <v>1</v>
      </c>
      <c r="G923" t="s">
        <v>5267</v>
      </c>
      <c r="I923" s="253" t="s">
        <v>1547</v>
      </c>
    </row>
    <row r="924" spans="2:9" x14ac:dyDescent="0.25">
      <c r="B924" s="213">
        <v>43973</v>
      </c>
      <c r="C924" t="s">
        <v>5265</v>
      </c>
      <c r="E924" t="s">
        <v>5306</v>
      </c>
      <c r="F924">
        <v>1</v>
      </c>
      <c r="G924" t="s">
        <v>5267</v>
      </c>
      <c r="I924" s="253" t="s">
        <v>5275</v>
      </c>
    </row>
    <row r="925" spans="2:9" x14ac:dyDescent="0.25">
      <c r="B925" s="213">
        <v>43976</v>
      </c>
      <c r="C925" t="s">
        <v>5265</v>
      </c>
      <c r="E925" t="s">
        <v>5306</v>
      </c>
      <c r="F925">
        <v>1</v>
      </c>
      <c r="G925" t="s">
        <v>5267</v>
      </c>
      <c r="I925" s="253" t="s">
        <v>5272</v>
      </c>
    </row>
    <row r="926" spans="2:9" x14ac:dyDescent="0.25">
      <c r="B926" s="213">
        <v>43977</v>
      </c>
      <c r="C926" t="s">
        <v>5265</v>
      </c>
      <c r="E926" t="s">
        <v>5306</v>
      </c>
      <c r="F926">
        <v>1</v>
      </c>
      <c r="G926" t="s">
        <v>5267</v>
      </c>
      <c r="I926" s="253" t="s">
        <v>5275</v>
      </c>
    </row>
    <row r="927" spans="2:9" x14ac:dyDescent="0.25">
      <c r="B927" s="213">
        <v>43978</v>
      </c>
      <c r="C927" t="s">
        <v>5265</v>
      </c>
      <c r="E927" t="s">
        <v>5306</v>
      </c>
      <c r="F927">
        <v>1</v>
      </c>
      <c r="G927" t="s">
        <v>5267</v>
      </c>
      <c r="I927" s="253" t="s">
        <v>5272</v>
      </c>
    </row>
    <row r="928" spans="2:9" x14ac:dyDescent="0.25">
      <c r="B928" s="213">
        <v>43978</v>
      </c>
      <c r="C928" t="s">
        <v>5265</v>
      </c>
      <c r="E928" t="s">
        <v>5306</v>
      </c>
      <c r="F928">
        <v>1</v>
      </c>
      <c r="G928" t="s">
        <v>5267</v>
      </c>
      <c r="I928" s="253" t="s">
        <v>3984</v>
      </c>
    </row>
    <row r="929" spans="2:9" x14ac:dyDescent="0.25">
      <c r="B929" s="213">
        <v>43978</v>
      </c>
      <c r="C929" t="s">
        <v>5265</v>
      </c>
      <c r="E929" t="s">
        <v>5306</v>
      </c>
      <c r="F929">
        <v>1</v>
      </c>
      <c r="G929" t="s">
        <v>5267</v>
      </c>
      <c r="I929" s="253" t="s">
        <v>3975</v>
      </c>
    </row>
    <row r="930" spans="2:9" x14ac:dyDescent="0.25">
      <c r="B930" s="213">
        <v>43980</v>
      </c>
      <c r="C930" t="s">
        <v>5265</v>
      </c>
      <c r="E930" t="s">
        <v>5306</v>
      </c>
      <c r="F930">
        <v>1</v>
      </c>
      <c r="G930" t="s">
        <v>5267</v>
      </c>
      <c r="I930" s="253" t="s">
        <v>5275</v>
      </c>
    </row>
    <row r="931" spans="2:9" x14ac:dyDescent="0.25">
      <c r="B931" s="213">
        <v>43981</v>
      </c>
      <c r="C931" t="s">
        <v>5265</v>
      </c>
      <c r="E931" t="s">
        <v>5417</v>
      </c>
      <c r="F931">
        <v>1</v>
      </c>
      <c r="G931" t="s">
        <v>5267</v>
      </c>
      <c r="I931" s="253" t="s">
        <v>5272</v>
      </c>
    </row>
    <row r="932" spans="2:9" x14ac:dyDescent="0.25">
      <c r="B932" s="213">
        <v>43972</v>
      </c>
      <c r="C932" t="s">
        <v>5529</v>
      </c>
      <c r="E932" t="s">
        <v>5530</v>
      </c>
      <c r="F932">
        <v>2</v>
      </c>
      <c r="G932" t="s">
        <v>5267</v>
      </c>
      <c r="I932" s="253" t="s">
        <v>5272</v>
      </c>
    </row>
    <row r="933" spans="2:9" x14ac:dyDescent="0.25">
      <c r="B933" s="213">
        <v>43968</v>
      </c>
      <c r="C933" t="s">
        <v>4162</v>
      </c>
      <c r="D933" s="274" t="s">
        <v>3971</v>
      </c>
      <c r="E933" s="274" t="s">
        <v>5636</v>
      </c>
      <c r="F933" s="274" t="s">
        <v>5426</v>
      </c>
      <c r="G933" t="s">
        <v>5267</v>
      </c>
      <c r="I933" s="253" t="s">
        <v>1547</v>
      </c>
    </row>
    <row r="934" spans="2:9" x14ac:dyDescent="0.25">
      <c r="B934" s="213">
        <v>43977</v>
      </c>
      <c r="C934" t="s">
        <v>4162</v>
      </c>
      <c r="D934" s="274" t="s">
        <v>4933</v>
      </c>
      <c r="E934" s="274" t="s">
        <v>5637</v>
      </c>
      <c r="F934" s="274" t="s">
        <v>5638</v>
      </c>
      <c r="G934" t="s">
        <v>5267</v>
      </c>
      <c r="H934" t="s">
        <v>498</v>
      </c>
      <c r="I934" s="253" t="s">
        <v>3975</v>
      </c>
    </row>
    <row r="935" spans="2:9" x14ac:dyDescent="0.25">
      <c r="B935" s="213">
        <v>43971</v>
      </c>
      <c r="C935" t="s">
        <v>4874</v>
      </c>
      <c r="D935" s="274">
        <v>16226990</v>
      </c>
      <c r="E935" s="274" t="s">
        <v>5639</v>
      </c>
      <c r="F935" s="274">
        <v>1</v>
      </c>
      <c r="G935" t="s">
        <v>5430</v>
      </c>
      <c r="H935" t="s">
        <v>5640</v>
      </c>
      <c r="I935" s="253" t="s">
        <v>3975</v>
      </c>
    </row>
    <row r="936" spans="2:9" x14ac:dyDescent="0.25">
      <c r="B936" s="213">
        <v>43972</v>
      </c>
      <c r="C936" t="s">
        <v>5278</v>
      </c>
      <c r="E936" t="s">
        <v>5641</v>
      </c>
      <c r="F936" t="s">
        <v>5370</v>
      </c>
      <c r="G936" t="s">
        <v>5267</v>
      </c>
      <c r="H936" t="s">
        <v>5280</v>
      </c>
      <c r="I936" t="s">
        <v>3951</v>
      </c>
    </row>
    <row r="937" spans="2:9" x14ac:dyDescent="0.25">
      <c r="B937" s="213">
        <v>43980</v>
      </c>
      <c r="C937" t="s">
        <v>5278</v>
      </c>
      <c r="E937" t="s">
        <v>5641</v>
      </c>
      <c r="F937" t="s">
        <v>5370</v>
      </c>
      <c r="G937" t="s">
        <v>5267</v>
      </c>
      <c r="H937" t="s">
        <v>5280</v>
      </c>
      <c r="I937" t="s">
        <v>2031</v>
      </c>
    </row>
    <row r="938" spans="2:9" x14ac:dyDescent="0.25">
      <c r="B938" s="213">
        <v>43974</v>
      </c>
      <c r="C938" t="s">
        <v>5317</v>
      </c>
      <c r="D938">
        <v>1</v>
      </c>
      <c r="E938" t="s">
        <v>5371</v>
      </c>
      <c r="F938">
        <v>1</v>
      </c>
      <c r="G938" t="s">
        <v>5267</v>
      </c>
      <c r="I938" t="s">
        <v>978</v>
      </c>
    </row>
    <row r="939" spans="2:9" x14ac:dyDescent="0.25">
      <c r="B939" s="213">
        <v>43976</v>
      </c>
      <c r="C939" t="s">
        <v>5317</v>
      </c>
      <c r="D939">
        <v>1</v>
      </c>
      <c r="E939" t="s">
        <v>5371</v>
      </c>
      <c r="F939">
        <v>2</v>
      </c>
      <c r="G939" t="s">
        <v>5267</v>
      </c>
      <c r="I939" t="s">
        <v>3951</v>
      </c>
    </row>
    <row r="940" spans="2:9" x14ac:dyDescent="0.25">
      <c r="B940" s="213">
        <v>43976</v>
      </c>
      <c r="C940" t="s">
        <v>5317</v>
      </c>
      <c r="D940">
        <v>1</v>
      </c>
      <c r="E940" t="s">
        <v>5371</v>
      </c>
      <c r="F940">
        <v>2</v>
      </c>
      <c r="G940" t="s">
        <v>5267</v>
      </c>
      <c r="I940" t="s">
        <v>3956</v>
      </c>
    </row>
    <row r="941" spans="2:9" x14ac:dyDescent="0.25">
      <c r="B941" s="213">
        <v>43980</v>
      </c>
      <c r="C941" t="s">
        <v>5317</v>
      </c>
      <c r="D941">
        <v>1</v>
      </c>
      <c r="E941" t="s">
        <v>5371</v>
      </c>
      <c r="F941">
        <v>4</v>
      </c>
      <c r="G941" t="s">
        <v>5267</v>
      </c>
      <c r="I941" t="s">
        <v>2031</v>
      </c>
    </row>
    <row r="942" spans="2:9" x14ac:dyDescent="0.25">
      <c r="B942" s="213">
        <v>43968</v>
      </c>
      <c r="C942" t="s">
        <v>5571</v>
      </c>
      <c r="D942" t="s">
        <v>5572</v>
      </c>
      <c r="E942" t="s">
        <v>5604</v>
      </c>
      <c r="F942" t="s">
        <v>5605</v>
      </c>
      <c r="G942" t="s">
        <v>5267</v>
      </c>
      <c r="I942" t="s">
        <v>828</v>
      </c>
    </row>
    <row r="943" spans="2:9" x14ac:dyDescent="0.25">
      <c r="B943" s="213">
        <v>43979</v>
      </c>
      <c r="C943" t="s">
        <v>5571</v>
      </c>
      <c r="D943" t="s">
        <v>5572</v>
      </c>
      <c r="E943" t="s">
        <v>5604</v>
      </c>
      <c r="F943" t="s">
        <v>5605</v>
      </c>
      <c r="G943" t="s">
        <v>5267</v>
      </c>
      <c r="I943" t="s">
        <v>828</v>
      </c>
    </row>
    <row r="944" spans="2:9" x14ac:dyDescent="0.25">
      <c r="B944" s="213">
        <v>43969</v>
      </c>
      <c r="C944" t="s">
        <v>5268</v>
      </c>
      <c r="D944" t="s">
        <v>5304</v>
      </c>
      <c r="E944" t="s">
        <v>5372</v>
      </c>
      <c r="F944">
        <v>1</v>
      </c>
      <c r="G944" t="s">
        <v>5267</v>
      </c>
      <c r="I944" t="s">
        <v>886</v>
      </c>
    </row>
    <row r="945" spans="2:9" x14ac:dyDescent="0.25">
      <c r="B945" s="213">
        <v>43973</v>
      </c>
      <c r="C945" t="s">
        <v>5268</v>
      </c>
      <c r="D945" t="s">
        <v>5304</v>
      </c>
      <c r="E945" t="s">
        <v>5372</v>
      </c>
      <c r="F945">
        <v>2</v>
      </c>
      <c r="G945" t="s">
        <v>5267</v>
      </c>
      <c r="I945" t="s">
        <v>5323</v>
      </c>
    </row>
    <row r="946" spans="2:9" x14ac:dyDescent="0.25">
      <c r="B946" s="213">
        <v>43982</v>
      </c>
      <c r="C946" t="s">
        <v>5268</v>
      </c>
      <c r="D946" t="s">
        <v>5304</v>
      </c>
      <c r="E946" t="s">
        <v>5372</v>
      </c>
      <c r="F946">
        <v>5</v>
      </c>
      <c r="G946" t="s">
        <v>5267</v>
      </c>
      <c r="I946" t="s">
        <v>5323</v>
      </c>
    </row>
    <row r="947" spans="2:9" x14ac:dyDescent="0.25">
      <c r="B947" s="213">
        <v>43968</v>
      </c>
      <c r="C947" t="s">
        <v>5576</v>
      </c>
      <c r="E947" t="s">
        <v>5606</v>
      </c>
      <c r="F947" t="s">
        <v>5574</v>
      </c>
      <c r="G947" t="s">
        <v>5267</v>
      </c>
      <c r="I947" t="s">
        <v>828</v>
      </c>
    </row>
    <row r="948" spans="2:9" x14ac:dyDescent="0.25">
      <c r="B948" s="213">
        <v>43976</v>
      </c>
      <c r="C948" t="s">
        <v>5576</v>
      </c>
      <c r="E948" t="s">
        <v>5606</v>
      </c>
      <c r="F948" t="s">
        <v>5574</v>
      </c>
      <c r="G948" t="s">
        <v>5267</v>
      </c>
      <c r="I948" t="s">
        <v>828</v>
      </c>
    </row>
    <row r="949" spans="2:9" x14ac:dyDescent="0.25">
      <c r="B949" s="213">
        <v>43976</v>
      </c>
      <c r="C949" t="s">
        <v>5373</v>
      </c>
      <c r="E949" t="s">
        <v>5374</v>
      </c>
      <c r="F949">
        <v>1</v>
      </c>
      <c r="G949" t="s">
        <v>5267</v>
      </c>
      <c r="I949" t="s">
        <v>5584</v>
      </c>
    </row>
    <row r="950" spans="2:9" x14ac:dyDescent="0.25">
      <c r="B950" s="213">
        <v>43979</v>
      </c>
      <c r="C950" t="s">
        <v>5642</v>
      </c>
      <c r="D950">
        <v>1</v>
      </c>
      <c r="E950" t="s">
        <v>5643</v>
      </c>
      <c r="F950">
        <v>1</v>
      </c>
      <c r="G950" t="s">
        <v>5267</v>
      </c>
      <c r="I950" t="s">
        <v>5584</v>
      </c>
    </row>
    <row r="951" spans="2:9" x14ac:dyDescent="0.25">
      <c r="B951" s="213">
        <v>43976</v>
      </c>
      <c r="C951" t="s">
        <v>5273</v>
      </c>
      <c r="E951" t="s">
        <v>5383</v>
      </c>
      <c r="F951">
        <v>1</v>
      </c>
      <c r="G951" t="s">
        <v>5267</v>
      </c>
      <c r="I951" t="s">
        <v>3951</v>
      </c>
    </row>
    <row r="952" spans="2:9" x14ac:dyDescent="0.25">
      <c r="B952" s="213">
        <v>43976</v>
      </c>
      <c r="C952" t="s">
        <v>5273</v>
      </c>
      <c r="E952" t="s">
        <v>5383</v>
      </c>
      <c r="F952">
        <v>1</v>
      </c>
      <c r="G952" t="s">
        <v>5267</v>
      </c>
      <c r="I952" t="s">
        <v>3956</v>
      </c>
    </row>
    <row r="953" spans="2:9" x14ac:dyDescent="0.25">
      <c r="B953" s="213">
        <v>43980</v>
      </c>
      <c r="C953" t="s">
        <v>4298</v>
      </c>
      <c r="E953" t="s">
        <v>5487</v>
      </c>
      <c r="F953" t="s">
        <v>4300</v>
      </c>
      <c r="G953" t="s">
        <v>5267</v>
      </c>
      <c r="H953" t="s">
        <v>5280</v>
      </c>
      <c r="I953" t="s">
        <v>2031</v>
      </c>
    </row>
    <row r="954" spans="2:9" x14ac:dyDescent="0.25">
      <c r="B954" s="213">
        <v>43979</v>
      </c>
      <c r="C954" t="s">
        <v>5581</v>
      </c>
      <c r="E954" t="s">
        <v>5632</v>
      </c>
      <c r="F954" t="s">
        <v>5442</v>
      </c>
      <c r="G954" t="s">
        <v>5267</v>
      </c>
      <c r="H954" t="s">
        <v>5280</v>
      </c>
      <c r="I954" t="s">
        <v>777</v>
      </c>
    </row>
    <row r="955" spans="2:9" x14ac:dyDescent="0.25">
      <c r="B955" s="213">
        <v>43980</v>
      </c>
      <c r="C955" t="s">
        <v>5581</v>
      </c>
      <c r="E955" t="s">
        <v>5582</v>
      </c>
      <c r="F955" t="s">
        <v>5352</v>
      </c>
      <c r="G955" t="s">
        <v>5267</v>
      </c>
      <c r="I955" t="s">
        <v>2031</v>
      </c>
    </row>
    <row r="956" spans="2:9" x14ac:dyDescent="0.25">
      <c r="B956" s="213">
        <v>43981</v>
      </c>
      <c r="C956" t="s">
        <v>5469</v>
      </c>
      <c r="E956" t="s">
        <v>5470</v>
      </c>
      <c r="F956">
        <v>1</v>
      </c>
      <c r="G956" t="s">
        <v>5267</v>
      </c>
      <c r="I956" t="s">
        <v>5584</v>
      </c>
    </row>
    <row r="957" spans="2:9" x14ac:dyDescent="0.25">
      <c r="B957" s="213">
        <v>43970</v>
      </c>
      <c r="C957" t="s">
        <v>5404</v>
      </c>
      <c r="D957" t="s">
        <v>5405</v>
      </c>
      <c r="E957" t="s">
        <v>5406</v>
      </c>
      <c r="F957">
        <v>1</v>
      </c>
      <c r="G957" t="s">
        <v>5267</v>
      </c>
      <c r="I957" t="s">
        <v>5584</v>
      </c>
    </row>
    <row r="958" spans="2:9" x14ac:dyDescent="0.25">
      <c r="B958" s="213">
        <v>43981</v>
      </c>
      <c r="C958" t="s">
        <v>5404</v>
      </c>
      <c r="D958" t="s">
        <v>5405</v>
      </c>
      <c r="E958" t="s">
        <v>5406</v>
      </c>
      <c r="F958">
        <v>1</v>
      </c>
      <c r="G958" t="s">
        <v>5267</v>
      </c>
      <c r="I958" t="s">
        <v>5584</v>
      </c>
    </row>
    <row r="959" spans="2:9" x14ac:dyDescent="0.25">
      <c r="B959" s="213">
        <v>43974</v>
      </c>
      <c r="C959" t="s">
        <v>5315</v>
      </c>
      <c r="E959" t="s">
        <v>5316</v>
      </c>
      <c r="F959">
        <v>1</v>
      </c>
      <c r="G959" t="s">
        <v>5267</v>
      </c>
      <c r="H959" t="s">
        <v>5644</v>
      </c>
      <c r="I959" t="s">
        <v>978</v>
      </c>
    </row>
    <row r="960" spans="2:9" x14ac:dyDescent="0.25">
      <c r="B960" s="213">
        <v>43979</v>
      </c>
      <c r="C960" t="s">
        <v>5344</v>
      </c>
      <c r="E960" t="s">
        <v>5387</v>
      </c>
      <c r="F960">
        <v>1</v>
      </c>
      <c r="G960" t="s">
        <v>5267</v>
      </c>
      <c r="I960" t="s">
        <v>1215</v>
      </c>
    </row>
    <row r="961" spans="2:9" x14ac:dyDescent="0.25">
      <c r="B961" s="213">
        <v>43967</v>
      </c>
      <c r="C961" t="s">
        <v>5265</v>
      </c>
      <c r="E961" t="s">
        <v>5306</v>
      </c>
      <c r="F961" t="s">
        <v>5615</v>
      </c>
      <c r="G961" t="s">
        <v>5267</v>
      </c>
      <c r="I961" t="s">
        <v>777</v>
      </c>
    </row>
    <row r="962" spans="2:9" x14ac:dyDescent="0.25">
      <c r="B962" s="213">
        <v>43967</v>
      </c>
      <c r="C962" t="s">
        <v>5265</v>
      </c>
      <c r="E962" t="s">
        <v>5306</v>
      </c>
      <c r="F962" t="s">
        <v>5615</v>
      </c>
      <c r="G962" t="s">
        <v>5267</v>
      </c>
      <c r="I962" t="s">
        <v>828</v>
      </c>
    </row>
    <row r="963" spans="2:9" x14ac:dyDescent="0.25">
      <c r="B963" s="213">
        <v>43967</v>
      </c>
      <c r="C963" t="s">
        <v>5265</v>
      </c>
      <c r="E963" t="s">
        <v>5306</v>
      </c>
      <c r="F963">
        <v>1</v>
      </c>
      <c r="G963" t="s">
        <v>5267</v>
      </c>
      <c r="I963" t="s">
        <v>5271</v>
      </c>
    </row>
    <row r="964" spans="2:9" x14ac:dyDescent="0.25">
      <c r="B964" s="213">
        <v>43967</v>
      </c>
      <c r="C964" t="s">
        <v>5265</v>
      </c>
      <c r="E964" t="s">
        <v>5306</v>
      </c>
      <c r="F964" t="s">
        <v>5602</v>
      </c>
      <c r="G964" t="s">
        <v>5267</v>
      </c>
      <c r="I964" t="s">
        <v>2031</v>
      </c>
    </row>
    <row r="965" spans="2:9" x14ac:dyDescent="0.25">
      <c r="B965" s="213">
        <v>43968</v>
      </c>
      <c r="C965" t="s">
        <v>5265</v>
      </c>
      <c r="E965" t="s">
        <v>5306</v>
      </c>
      <c r="F965" t="s">
        <v>5645</v>
      </c>
      <c r="G965" t="s">
        <v>5267</v>
      </c>
      <c r="I965" t="s">
        <v>609</v>
      </c>
    </row>
    <row r="966" spans="2:9" x14ac:dyDescent="0.25">
      <c r="B966" s="213">
        <v>43969</v>
      </c>
      <c r="C966" t="s">
        <v>5265</v>
      </c>
      <c r="E966" t="s">
        <v>5306</v>
      </c>
      <c r="F966">
        <v>1</v>
      </c>
      <c r="G966" t="s">
        <v>5267</v>
      </c>
      <c r="I966" t="s">
        <v>5584</v>
      </c>
    </row>
    <row r="967" spans="2:9" x14ac:dyDescent="0.25">
      <c r="B967" s="213">
        <v>43976</v>
      </c>
      <c r="C967" t="s">
        <v>5265</v>
      </c>
      <c r="E967" t="s">
        <v>5306</v>
      </c>
      <c r="F967">
        <v>1</v>
      </c>
      <c r="G967" t="s">
        <v>5267</v>
      </c>
      <c r="I967" t="s">
        <v>5584</v>
      </c>
    </row>
    <row r="968" spans="2:9" x14ac:dyDescent="0.25">
      <c r="B968" s="213">
        <v>43976</v>
      </c>
      <c r="C968" t="s">
        <v>5265</v>
      </c>
      <c r="E968" t="s">
        <v>5306</v>
      </c>
      <c r="F968">
        <v>1</v>
      </c>
      <c r="G968" t="s">
        <v>5267</v>
      </c>
      <c r="I968" t="s">
        <v>828</v>
      </c>
    </row>
    <row r="969" spans="2:9" x14ac:dyDescent="0.25">
      <c r="B969" s="213">
        <v>43978</v>
      </c>
      <c r="C969" t="s">
        <v>5265</v>
      </c>
      <c r="E969" t="s">
        <v>5306</v>
      </c>
      <c r="F969">
        <v>1</v>
      </c>
      <c r="G969" t="s">
        <v>5267</v>
      </c>
      <c r="I969" t="s">
        <v>5323</v>
      </c>
    </row>
    <row r="970" spans="2:9" x14ac:dyDescent="0.25">
      <c r="B970" s="213">
        <v>43979</v>
      </c>
      <c r="C970" t="s">
        <v>5265</v>
      </c>
      <c r="E970" t="s">
        <v>5306</v>
      </c>
      <c r="F970">
        <v>1</v>
      </c>
      <c r="G970" t="s">
        <v>5267</v>
      </c>
      <c r="I970" t="s">
        <v>828</v>
      </c>
    </row>
    <row r="971" spans="2:9" x14ac:dyDescent="0.25">
      <c r="B971" s="213">
        <v>43979</v>
      </c>
      <c r="C971" t="s">
        <v>5265</v>
      </c>
      <c r="E971" t="s">
        <v>5306</v>
      </c>
      <c r="F971">
        <v>1</v>
      </c>
      <c r="G971" t="s">
        <v>5267</v>
      </c>
      <c r="I971" t="s">
        <v>5584</v>
      </c>
    </row>
    <row r="972" spans="2:9" x14ac:dyDescent="0.25">
      <c r="B972" s="213">
        <v>43981</v>
      </c>
      <c r="C972" t="s">
        <v>5265</v>
      </c>
      <c r="E972" t="s">
        <v>5306</v>
      </c>
      <c r="F972">
        <v>1</v>
      </c>
      <c r="G972" t="s">
        <v>5267</v>
      </c>
      <c r="I972" t="s">
        <v>978</v>
      </c>
    </row>
    <row r="973" spans="2:9" x14ac:dyDescent="0.25">
      <c r="B973" s="213">
        <v>43981</v>
      </c>
      <c r="C973" t="s">
        <v>5265</v>
      </c>
      <c r="E973" t="s">
        <v>5306</v>
      </c>
      <c r="F973">
        <v>1</v>
      </c>
      <c r="G973" t="s">
        <v>5267</v>
      </c>
      <c r="I973" t="s">
        <v>2031</v>
      </c>
    </row>
    <row r="974" spans="2:9" x14ac:dyDescent="0.25">
      <c r="B974" s="213">
        <v>43981</v>
      </c>
      <c r="C974" t="s">
        <v>5265</v>
      </c>
      <c r="E974" t="s">
        <v>5306</v>
      </c>
      <c r="F974">
        <v>1</v>
      </c>
      <c r="G974" t="s">
        <v>5267</v>
      </c>
      <c r="I974" t="s">
        <v>1375</v>
      </c>
    </row>
    <row r="975" spans="2:9" x14ac:dyDescent="0.25">
      <c r="B975" s="213">
        <v>43981</v>
      </c>
      <c r="C975" t="s">
        <v>5265</v>
      </c>
      <c r="E975" t="s">
        <v>5417</v>
      </c>
      <c r="F975">
        <v>1</v>
      </c>
      <c r="G975" t="s">
        <v>5267</v>
      </c>
      <c r="I975" t="s">
        <v>1375</v>
      </c>
    </row>
    <row r="976" spans="2:9" x14ac:dyDescent="0.25">
      <c r="B976" s="213">
        <v>43981</v>
      </c>
      <c r="C976" t="s">
        <v>5265</v>
      </c>
      <c r="E976" t="s">
        <v>5306</v>
      </c>
      <c r="F976">
        <v>1</v>
      </c>
      <c r="G976" t="s">
        <v>5267</v>
      </c>
      <c r="I976" t="s">
        <v>5287</v>
      </c>
    </row>
    <row r="977" spans="2:9" x14ac:dyDescent="0.25">
      <c r="B977" s="213">
        <v>43973</v>
      </c>
      <c r="C977" t="s">
        <v>3760</v>
      </c>
      <c r="E977" t="s">
        <v>5646</v>
      </c>
      <c r="F977">
        <v>25</v>
      </c>
      <c r="G977" t="s">
        <v>5267</v>
      </c>
      <c r="I977" t="s">
        <v>5647</v>
      </c>
    </row>
    <row r="978" spans="2:9" x14ac:dyDescent="0.25">
      <c r="B978" s="213">
        <v>43976</v>
      </c>
      <c r="C978" t="s">
        <v>5648</v>
      </c>
      <c r="D978" t="s">
        <v>5649</v>
      </c>
      <c r="E978" t="s">
        <v>5650</v>
      </c>
      <c r="F978">
        <v>2</v>
      </c>
      <c r="G978" t="s">
        <v>3616</v>
      </c>
      <c r="H978" t="s">
        <v>5651</v>
      </c>
      <c r="I978" t="s">
        <v>5271</v>
      </c>
    </row>
    <row r="979" spans="2:9" x14ac:dyDescent="0.25">
      <c r="B979" s="213">
        <v>43976</v>
      </c>
      <c r="C979" t="s">
        <v>3897</v>
      </c>
      <c r="D979" t="s">
        <v>4992</v>
      </c>
      <c r="E979" t="s">
        <v>5652</v>
      </c>
      <c r="F979">
        <v>1</v>
      </c>
      <c r="G979" t="s">
        <v>3616</v>
      </c>
      <c r="I979" t="s">
        <v>3956</v>
      </c>
    </row>
    <row r="980" spans="2:9" x14ac:dyDescent="0.25">
      <c r="B980" s="213">
        <v>43979</v>
      </c>
      <c r="C980" t="s">
        <v>3897</v>
      </c>
      <c r="D980" t="s">
        <v>4992</v>
      </c>
      <c r="E980" t="s">
        <v>5652</v>
      </c>
      <c r="F980">
        <v>1</v>
      </c>
      <c r="G980" t="s">
        <v>3616</v>
      </c>
      <c r="I980" t="s">
        <v>530</v>
      </c>
    </row>
    <row r="981" spans="2:9" x14ac:dyDescent="0.25">
      <c r="B981" s="213">
        <v>43974</v>
      </c>
      <c r="C981" t="s">
        <v>5653</v>
      </c>
      <c r="D981" t="s">
        <v>5654</v>
      </c>
      <c r="E981" t="s">
        <v>5655</v>
      </c>
      <c r="F981">
        <v>1</v>
      </c>
      <c r="G981" t="s">
        <v>3616</v>
      </c>
      <c r="I981" t="s">
        <v>3956</v>
      </c>
    </row>
    <row r="984" spans="2:9" x14ac:dyDescent="0.25">
      <c r="B984" t="s">
        <v>5249</v>
      </c>
      <c r="C984" t="s">
        <v>5260</v>
      </c>
      <c r="D984" t="s">
        <v>3571</v>
      </c>
      <c r="E984" t="s">
        <v>5443</v>
      </c>
      <c r="F984" t="s">
        <v>5444</v>
      </c>
      <c r="G984" t="s">
        <v>473</v>
      </c>
      <c r="H984" t="s">
        <v>5445</v>
      </c>
      <c r="I984" t="s">
        <v>5446</v>
      </c>
    </row>
    <row r="985" spans="2:9" x14ac:dyDescent="0.25">
      <c r="B985" s="213">
        <v>43995</v>
      </c>
      <c r="C985" t="s">
        <v>5268</v>
      </c>
      <c r="D985" t="s">
        <v>5593</v>
      </c>
      <c r="E985" t="s">
        <v>5594</v>
      </c>
      <c r="F985">
        <v>2</v>
      </c>
      <c r="G985" t="s">
        <v>5267</v>
      </c>
      <c r="I985" s="365" t="s">
        <v>5323</v>
      </c>
    </row>
    <row r="986" spans="2:9" x14ac:dyDescent="0.25">
      <c r="B986" s="213">
        <v>43997</v>
      </c>
      <c r="C986" t="s">
        <v>5268</v>
      </c>
      <c r="D986" t="s">
        <v>5593</v>
      </c>
      <c r="E986" t="s">
        <v>5594</v>
      </c>
      <c r="F986">
        <v>4</v>
      </c>
      <c r="G986" t="s">
        <v>5267</v>
      </c>
      <c r="I986" s="365" t="s">
        <v>5323</v>
      </c>
    </row>
    <row r="987" spans="2:9" x14ac:dyDescent="0.25">
      <c r="B987" s="213">
        <v>43993</v>
      </c>
      <c r="C987" t="s">
        <v>5268</v>
      </c>
      <c r="D987" t="s">
        <v>5269</v>
      </c>
      <c r="E987" t="s">
        <v>5353</v>
      </c>
      <c r="F987">
        <v>2</v>
      </c>
      <c r="G987" t="s">
        <v>5267</v>
      </c>
      <c r="I987" s="365" t="s">
        <v>5323</v>
      </c>
    </row>
    <row r="988" spans="2:9" x14ac:dyDescent="0.25">
      <c r="B988" s="213">
        <v>43994</v>
      </c>
      <c r="C988" t="s">
        <v>5268</v>
      </c>
      <c r="D988" t="s">
        <v>5269</v>
      </c>
      <c r="E988" t="s">
        <v>5353</v>
      </c>
      <c r="F988">
        <v>1</v>
      </c>
      <c r="G988" t="s">
        <v>5267</v>
      </c>
      <c r="I988" s="365" t="s">
        <v>5323</v>
      </c>
    </row>
    <row r="989" spans="2:9" x14ac:dyDescent="0.25">
      <c r="B989" s="213">
        <v>43983</v>
      </c>
      <c r="C989" t="s">
        <v>5268</v>
      </c>
      <c r="D989" t="s">
        <v>5304</v>
      </c>
      <c r="E989" t="s">
        <v>5372</v>
      </c>
      <c r="F989">
        <v>5</v>
      </c>
      <c r="G989" t="s">
        <v>5267</v>
      </c>
      <c r="I989" s="365" t="s">
        <v>5323</v>
      </c>
    </row>
    <row r="990" spans="2:9" x14ac:dyDescent="0.25">
      <c r="B990" s="213">
        <v>43985</v>
      </c>
      <c r="C990" t="s">
        <v>5268</v>
      </c>
      <c r="D990" t="s">
        <v>5304</v>
      </c>
      <c r="E990" t="s">
        <v>5372</v>
      </c>
      <c r="F990">
        <v>10</v>
      </c>
      <c r="G990" t="s">
        <v>5267</v>
      </c>
      <c r="I990" s="365" t="s">
        <v>5323</v>
      </c>
    </row>
    <row r="991" spans="2:9" x14ac:dyDescent="0.25">
      <c r="B991" s="213">
        <v>43993</v>
      </c>
      <c r="C991" t="s">
        <v>5268</v>
      </c>
      <c r="D991" t="s">
        <v>5304</v>
      </c>
      <c r="E991" t="s">
        <v>5372</v>
      </c>
      <c r="F991">
        <v>4</v>
      </c>
      <c r="G991" t="s">
        <v>5267</v>
      </c>
      <c r="I991" s="365" t="s">
        <v>5272</v>
      </c>
    </row>
    <row r="992" spans="2:9" x14ac:dyDescent="0.25">
      <c r="B992" s="213">
        <v>43994</v>
      </c>
      <c r="C992" t="s">
        <v>5268</v>
      </c>
      <c r="D992" t="s">
        <v>5304</v>
      </c>
      <c r="E992" t="s">
        <v>5372</v>
      </c>
      <c r="F992">
        <v>4</v>
      </c>
      <c r="G992" t="s">
        <v>5267</v>
      </c>
      <c r="I992" s="365" t="s">
        <v>5275</v>
      </c>
    </row>
    <row r="993" spans="2:9" x14ac:dyDescent="0.25">
      <c r="B993" s="213">
        <v>43994</v>
      </c>
      <c r="C993" t="s">
        <v>5268</v>
      </c>
      <c r="D993" t="s">
        <v>5304</v>
      </c>
      <c r="E993" t="s">
        <v>5372</v>
      </c>
      <c r="F993">
        <v>2</v>
      </c>
      <c r="G993" t="s">
        <v>5267</v>
      </c>
      <c r="I993" s="365" t="s">
        <v>5361</v>
      </c>
    </row>
    <row r="994" spans="2:9" x14ac:dyDescent="0.25">
      <c r="B994" s="213">
        <v>43995</v>
      </c>
      <c r="C994" t="s">
        <v>5268</v>
      </c>
      <c r="D994" t="s">
        <v>5304</v>
      </c>
      <c r="E994" t="s">
        <v>5372</v>
      </c>
      <c r="F994">
        <v>3</v>
      </c>
      <c r="G994" t="s">
        <v>5267</v>
      </c>
      <c r="I994" s="365" t="s">
        <v>5323</v>
      </c>
    </row>
    <row r="995" spans="2:9" x14ac:dyDescent="0.25">
      <c r="B995" s="213">
        <v>43997</v>
      </c>
      <c r="C995" t="s">
        <v>5268</v>
      </c>
      <c r="D995" t="s">
        <v>5304</v>
      </c>
      <c r="E995" t="s">
        <v>5372</v>
      </c>
      <c r="F995">
        <v>4</v>
      </c>
      <c r="G995" t="s">
        <v>5267</v>
      </c>
      <c r="I995" s="365" t="s">
        <v>5323</v>
      </c>
    </row>
    <row r="996" spans="2:9" x14ac:dyDescent="0.25">
      <c r="B996" s="213">
        <v>43995</v>
      </c>
      <c r="C996" t="s">
        <v>5366</v>
      </c>
      <c r="D996" t="s">
        <v>5656</v>
      </c>
      <c r="E996" t="s">
        <v>5657</v>
      </c>
      <c r="F996">
        <v>1</v>
      </c>
      <c r="G996" t="s">
        <v>5267</v>
      </c>
      <c r="I996" s="365" t="s">
        <v>3975</v>
      </c>
    </row>
    <row r="997" spans="2:9" x14ac:dyDescent="0.25">
      <c r="B997" s="213">
        <v>43995</v>
      </c>
      <c r="C997" t="s">
        <v>5522</v>
      </c>
      <c r="E997" t="s">
        <v>5523</v>
      </c>
      <c r="F997">
        <v>1</v>
      </c>
      <c r="G997" t="s">
        <v>5267</v>
      </c>
      <c r="I997" s="365" t="s">
        <v>5275</v>
      </c>
    </row>
    <row r="998" spans="2:9" x14ac:dyDescent="0.25">
      <c r="B998" s="213">
        <v>43985</v>
      </c>
      <c r="C998" t="s">
        <v>5319</v>
      </c>
      <c r="D998" t="s">
        <v>5339</v>
      </c>
      <c r="E998" t="s">
        <v>5321</v>
      </c>
      <c r="F998" t="s">
        <v>5322</v>
      </c>
      <c r="G998" t="s">
        <v>5267</v>
      </c>
      <c r="I998" s="365" t="s">
        <v>5323</v>
      </c>
    </row>
    <row r="999" spans="2:9" x14ac:dyDescent="0.25">
      <c r="B999" s="213">
        <v>43990</v>
      </c>
      <c r="C999" t="s">
        <v>5319</v>
      </c>
      <c r="D999" t="s">
        <v>5339</v>
      </c>
      <c r="E999" t="s">
        <v>5321</v>
      </c>
      <c r="F999" t="s">
        <v>5322</v>
      </c>
      <c r="G999" t="s">
        <v>5267</v>
      </c>
      <c r="I999" s="365" t="s">
        <v>5323</v>
      </c>
    </row>
    <row r="1000" spans="2:9" x14ac:dyDescent="0.25">
      <c r="B1000" s="213">
        <v>43992</v>
      </c>
      <c r="C1000" t="s">
        <v>5357</v>
      </c>
      <c r="E1000" t="s">
        <v>5358</v>
      </c>
      <c r="F1000">
        <v>1</v>
      </c>
      <c r="G1000" t="s">
        <v>5267</v>
      </c>
      <c r="I1000" s="365" t="s">
        <v>5410</v>
      </c>
    </row>
    <row r="1001" spans="2:9" x14ac:dyDescent="0.25">
      <c r="B1001" s="213">
        <v>43994</v>
      </c>
      <c r="C1001" t="s">
        <v>5477</v>
      </c>
      <c r="D1001" t="s">
        <v>5478</v>
      </c>
      <c r="E1001" t="s">
        <v>5598</v>
      </c>
      <c r="F1001">
        <v>1</v>
      </c>
      <c r="G1001" t="s">
        <v>5267</v>
      </c>
      <c r="I1001" s="365" t="s">
        <v>1547</v>
      </c>
    </row>
    <row r="1002" spans="2:9" x14ac:dyDescent="0.25">
      <c r="B1002" s="213">
        <v>43997</v>
      </c>
      <c r="C1002" t="s">
        <v>5642</v>
      </c>
      <c r="D1002">
        <v>1</v>
      </c>
      <c r="E1002" t="s">
        <v>5643</v>
      </c>
      <c r="F1002">
        <v>1</v>
      </c>
      <c r="G1002" t="s">
        <v>5267</v>
      </c>
      <c r="I1002" s="365" t="s">
        <v>5323</v>
      </c>
    </row>
    <row r="1003" spans="2:9" x14ac:dyDescent="0.25">
      <c r="B1003" s="213">
        <v>43996</v>
      </c>
      <c r="C1003" t="s">
        <v>4233</v>
      </c>
      <c r="E1003" t="s">
        <v>4234</v>
      </c>
      <c r="F1003" t="s">
        <v>5352</v>
      </c>
      <c r="G1003" t="s">
        <v>5267</v>
      </c>
      <c r="I1003" s="365" t="s">
        <v>5272</v>
      </c>
    </row>
    <row r="1004" spans="2:9" x14ac:dyDescent="0.25">
      <c r="B1004" s="213">
        <v>43994</v>
      </c>
      <c r="C1004" t="s">
        <v>5344</v>
      </c>
      <c r="E1004" t="s">
        <v>5387</v>
      </c>
      <c r="F1004">
        <v>1</v>
      </c>
      <c r="G1004" t="s">
        <v>5267</v>
      </c>
      <c r="I1004" s="365" t="s">
        <v>5361</v>
      </c>
    </row>
    <row r="1005" spans="2:9" x14ac:dyDescent="0.25">
      <c r="B1005" s="213">
        <v>43983</v>
      </c>
      <c r="C1005" t="s">
        <v>5265</v>
      </c>
      <c r="E1005" t="s">
        <v>5306</v>
      </c>
      <c r="F1005">
        <v>1</v>
      </c>
      <c r="G1005" t="s">
        <v>5267</v>
      </c>
      <c r="I1005" s="365" t="s">
        <v>3984</v>
      </c>
    </row>
    <row r="1006" spans="2:9" x14ac:dyDescent="0.25">
      <c r="B1006" s="213">
        <v>43983</v>
      </c>
      <c r="C1006" t="s">
        <v>5265</v>
      </c>
      <c r="E1006" t="s">
        <v>5306</v>
      </c>
      <c r="F1006">
        <v>1</v>
      </c>
      <c r="G1006" t="s">
        <v>5267</v>
      </c>
      <c r="I1006" s="365" t="s">
        <v>5323</v>
      </c>
    </row>
    <row r="1007" spans="2:9" x14ac:dyDescent="0.25">
      <c r="B1007" s="213">
        <v>43986</v>
      </c>
      <c r="C1007" t="s">
        <v>5265</v>
      </c>
      <c r="E1007" t="s">
        <v>5306</v>
      </c>
      <c r="F1007">
        <v>1</v>
      </c>
      <c r="G1007" t="s">
        <v>5267</v>
      </c>
      <c r="I1007" s="365" t="s">
        <v>5323</v>
      </c>
    </row>
    <row r="1008" spans="2:9" x14ac:dyDescent="0.25">
      <c r="B1008" s="213">
        <v>43986</v>
      </c>
      <c r="C1008" t="s">
        <v>5265</v>
      </c>
      <c r="E1008" t="s">
        <v>5306</v>
      </c>
      <c r="F1008">
        <v>1</v>
      </c>
      <c r="G1008" t="s">
        <v>5267</v>
      </c>
      <c r="I1008" s="365" t="s">
        <v>3975</v>
      </c>
    </row>
    <row r="1009" spans="2:9" x14ac:dyDescent="0.25">
      <c r="B1009" s="213">
        <v>43988</v>
      </c>
      <c r="C1009" t="s">
        <v>5265</v>
      </c>
      <c r="E1009" t="s">
        <v>5306</v>
      </c>
      <c r="F1009">
        <v>1</v>
      </c>
      <c r="G1009" t="s">
        <v>5267</v>
      </c>
      <c r="I1009" s="365" t="s">
        <v>5275</v>
      </c>
    </row>
    <row r="1010" spans="2:9" x14ac:dyDescent="0.25">
      <c r="B1010" s="213">
        <v>43988</v>
      </c>
      <c r="C1010" t="s">
        <v>5265</v>
      </c>
      <c r="E1010" t="s">
        <v>5306</v>
      </c>
      <c r="F1010" t="s">
        <v>5544</v>
      </c>
      <c r="G1010" t="s">
        <v>5267</v>
      </c>
      <c r="I1010" s="365" t="s">
        <v>1547</v>
      </c>
    </row>
    <row r="1011" spans="2:9" x14ac:dyDescent="0.25">
      <c r="B1011" s="213">
        <v>43993</v>
      </c>
      <c r="C1011" t="s">
        <v>5265</v>
      </c>
      <c r="E1011" t="s">
        <v>5306</v>
      </c>
      <c r="F1011">
        <v>1</v>
      </c>
      <c r="G1011" t="s">
        <v>5267</v>
      </c>
      <c r="I1011" s="365" t="s">
        <v>5275</v>
      </c>
    </row>
    <row r="1012" spans="2:9" x14ac:dyDescent="0.25">
      <c r="B1012" s="213">
        <v>43995</v>
      </c>
      <c r="C1012" t="s">
        <v>5265</v>
      </c>
      <c r="E1012" t="s">
        <v>5306</v>
      </c>
      <c r="F1012">
        <v>1</v>
      </c>
      <c r="G1012" t="s">
        <v>5267</v>
      </c>
      <c r="I1012" s="365" t="s">
        <v>3984</v>
      </c>
    </row>
    <row r="1013" spans="2:9" x14ac:dyDescent="0.25">
      <c r="B1013" s="213">
        <v>43995</v>
      </c>
      <c r="C1013" t="s">
        <v>5265</v>
      </c>
      <c r="E1013" t="s">
        <v>5306</v>
      </c>
      <c r="F1013">
        <v>1</v>
      </c>
      <c r="G1013" t="s">
        <v>5267</v>
      </c>
      <c r="I1013" s="365" t="s">
        <v>1547</v>
      </c>
    </row>
    <row r="1014" spans="2:9" x14ac:dyDescent="0.25">
      <c r="B1014" s="213">
        <v>43995</v>
      </c>
      <c r="C1014" t="s">
        <v>5265</v>
      </c>
      <c r="E1014" t="s">
        <v>5306</v>
      </c>
      <c r="F1014">
        <v>1</v>
      </c>
      <c r="G1014" t="s">
        <v>5267</v>
      </c>
      <c r="I1014" s="365" t="s">
        <v>5323</v>
      </c>
    </row>
    <row r="1015" spans="2:9" x14ac:dyDescent="0.25">
      <c r="B1015" s="213">
        <v>43995</v>
      </c>
      <c r="C1015" t="s">
        <v>5265</v>
      </c>
      <c r="E1015" t="s">
        <v>5306</v>
      </c>
      <c r="F1015">
        <v>1</v>
      </c>
      <c r="G1015" t="s">
        <v>5267</v>
      </c>
      <c r="I1015" s="365" t="s">
        <v>5272</v>
      </c>
    </row>
    <row r="1016" spans="2:9" x14ac:dyDescent="0.25">
      <c r="B1016" s="213">
        <v>43996</v>
      </c>
      <c r="C1016" t="s">
        <v>5265</v>
      </c>
      <c r="E1016" t="s">
        <v>5306</v>
      </c>
      <c r="F1016">
        <v>1</v>
      </c>
      <c r="G1016" t="s">
        <v>5267</v>
      </c>
      <c r="I1016" s="365" t="s">
        <v>5323</v>
      </c>
    </row>
    <row r="1017" spans="2:9" x14ac:dyDescent="0.25">
      <c r="B1017" s="273">
        <v>43996</v>
      </c>
      <c r="C1017" s="274" t="s">
        <v>5066</v>
      </c>
      <c r="D1017" s="274">
        <v>1056300</v>
      </c>
      <c r="E1017" s="274" t="s">
        <v>5658</v>
      </c>
      <c r="F1017" s="274">
        <v>1</v>
      </c>
      <c r="G1017" s="274" t="s">
        <v>5430</v>
      </c>
      <c r="H1017" s="274" t="s">
        <v>5659</v>
      </c>
      <c r="I1017" s="365" t="s">
        <v>3975</v>
      </c>
    </row>
    <row r="1018" spans="2:9" x14ac:dyDescent="0.25">
      <c r="B1018" s="213">
        <v>43994</v>
      </c>
      <c r="C1018" t="s">
        <v>5278</v>
      </c>
      <c r="E1018" t="s">
        <v>5641</v>
      </c>
      <c r="F1018" t="s">
        <v>5370</v>
      </c>
      <c r="G1018" t="s">
        <v>5267</v>
      </c>
      <c r="I1018" t="s">
        <v>5528</v>
      </c>
    </row>
    <row r="1019" spans="2:9" x14ac:dyDescent="0.25">
      <c r="B1019" s="213">
        <v>43984</v>
      </c>
      <c r="C1019" t="s">
        <v>5346</v>
      </c>
      <c r="E1019" t="s">
        <v>5412</v>
      </c>
      <c r="F1019">
        <v>3</v>
      </c>
      <c r="G1019" t="s">
        <v>5267</v>
      </c>
      <c r="I1019" t="s">
        <v>5287</v>
      </c>
    </row>
    <row r="1020" spans="2:9" x14ac:dyDescent="0.25">
      <c r="B1020" s="213">
        <v>43985</v>
      </c>
      <c r="C1020" t="s">
        <v>5317</v>
      </c>
      <c r="D1020">
        <v>1</v>
      </c>
      <c r="E1020" t="s">
        <v>5371</v>
      </c>
      <c r="F1020">
        <v>2</v>
      </c>
      <c r="G1020" t="s">
        <v>5267</v>
      </c>
      <c r="I1020" t="s">
        <v>2031</v>
      </c>
    </row>
    <row r="1021" spans="2:9" x14ac:dyDescent="0.25">
      <c r="B1021" s="213">
        <v>43991</v>
      </c>
      <c r="C1021" t="s">
        <v>5317</v>
      </c>
      <c r="D1021">
        <v>1</v>
      </c>
      <c r="E1021" t="s">
        <v>5371</v>
      </c>
      <c r="F1021">
        <v>5</v>
      </c>
      <c r="G1021" t="s">
        <v>5267</v>
      </c>
      <c r="I1021" t="s">
        <v>5271</v>
      </c>
    </row>
    <row r="1022" spans="2:9" x14ac:dyDescent="0.25">
      <c r="B1022" s="213">
        <v>43991</v>
      </c>
      <c r="C1022" t="s">
        <v>5317</v>
      </c>
      <c r="D1022">
        <v>1</v>
      </c>
      <c r="E1022" t="s">
        <v>5371</v>
      </c>
      <c r="F1022">
        <v>2</v>
      </c>
      <c r="G1022" t="s">
        <v>5267</v>
      </c>
      <c r="I1022" t="s">
        <v>2031</v>
      </c>
    </row>
    <row r="1023" spans="2:9" x14ac:dyDescent="0.25">
      <c r="B1023" s="213">
        <v>43983</v>
      </c>
      <c r="C1023" t="s">
        <v>5268</v>
      </c>
      <c r="D1023" t="s">
        <v>5304</v>
      </c>
      <c r="E1023" t="s">
        <v>5372</v>
      </c>
      <c r="F1023">
        <v>1</v>
      </c>
      <c r="G1023" t="s">
        <v>5267</v>
      </c>
      <c r="I1023" t="s">
        <v>5287</v>
      </c>
    </row>
    <row r="1024" spans="2:9" x14ac:dyDescent="0.25">
      <c r="B1024" s="213">
        <v>43994</v>
      </c>
      <c r="C1024" t="s">
        <v>5268</v>
      </c>
      <c r="D1024" t="s">
        <v>5304</v>
      </c>
      <c r="E1024" t="s">
        <v>5372</v>
      </c>
      <c r="F1024">
        <v>1</v>
      </c>
      <c r="G1024" t="s">
        <v>5267</v>
      </c>
      <c r="I1024" t="s">
        <v>5287</v>
      </c>
    </row>
    <row r="1025" spans="2:9" x14ac:dyDescent="0.25">
      <c r="B1025" s="213">
        <v>43995</v>
      </c>
      <c r="C1025" t="s">
        <v>5268</v>
      </c>
      <c r="D1025" t="s">
        <v>5304</v>
      </c>
      <c r="E1025" t="s">
        <v>5372</v>
      </c>
      <c r="F1025">
        <v>5</v>
      </c>
      <c r="G1025" t="s">
        <v>5267</v>
      </c>
      <c r="I1025" t="s">
        <v>5271</v>
      </c>
    </row>
    <row r="1026" spans="2:9" x14ac:dyDescent="0.25">
      <c r="B1026" s="213">
        <v>43997</v>
      </c>
      <c r="C1026" t="s">
        <v>5268</v>
      </c>
      <c r="D1026" t="s">
        <v>5304</v>
      </c>
      <c r="E1026" t="s">
        <v>5372</v>
      </c>
      <c r="F1026">
        <v>2</v>
      </c>
      <c r="G1026" t="s">
        <v>5267</v>
      </c>
      <c r="I1026" t="s">
        <v>5271</v>
      </c>
    </row>
    <row r="1027" spans="2:9" x14ac:dyDescent="0.25">
      <c r="B1027" s="213">
        <v>43994</v>
      </c>
      <c r="C1027" t="s">
        <v>5660</v>
      </c>
      <c r="E1027" t="s">
        <v>5661</v>
      </c>
      <c r="F1027">
        <v>1</v>
      </c>
      <c r="G1027" t="s">
        <v>5267</v>
      </c>
      <c r="I1027" t="s">
        <v>828</v>
      </c>
    </row>
    <row r="1028" spans="2:9" x14ac:dyDescent="0.25">
      <c r="B1028" s="213">
        <v>43996</v>
      </c>
      <c r="C1028" t="s">
        <v>5662</v>
      </c>
      <c r="E1028" t="s">
        <v>5663</v>
      </c>
      <c r="F1028">
        <v>1</v>
      </c>
      <c r="G1028" t="s">
        <v>5267</v>
      </c>
      <c r="I1028" t="s">
        <v>828</v>
      </c>
    </row>
    <row r="1029" spans="2:9" x14ac:dyDescent="0.25">
      <c r="B1029" s="213">
        <v>43987</v>
      </c>
      <c r="C1029" t="s">
        <v>5630</v>
      </c>
      <c r="E1029" t="s">
        <v>5631</v>
      </c>
      <c r="F1029">
        <v>2</v>
      </c>
      <c r="G1029" t="s">
        <v>5267</v>
      </c>
      <c r="I1029" t="s">
        <v>2031</v>
      </c>
    </row>
    <row r="1030" spans="2:9" x14ac:dyDescent="0.25">
      <c r="B1030" s="213">
        <v>43985</v>
      </c>
      <c r="C1030" t="s">
        <v>5341</v>
      </c>
      <c r="E1030" t="s">
        <v>5609</v>
      </c>
      <c r="F1030" t="s">
        <v>5343</v>
      </c>
      <c r="G1030" t="s">
        <v>5267</v>
      </c>
      <c r="I1030" t="s">
        <v>5275</v>
      </c>
    </row>
    <row r="1031" spans="2:9" x14ac:dyDescent="0.25">
      <c r="B1031" s="213">
        <v>43984</v>
      </c>
      <c r="C1031" t="s">
        <v>5578</v>
      </c>
      <c r="D1031" t="s">
        <v>5579</v>
      </c>
      <c r="E1031" t="s">
        <v>5580</v>
      </c>
      <c r="F1031">
        <v>1</v>
      </c>
      <c r="G1031" t="s">
        <v>5267</v>
      </c>
      <c r="I1031" t="s">
        <v>5287</v>
      </c>
    </row>
    <row r="1032" spans="2:9" x14ac:dyDescent="0.25">
      <c r="B1032" s="213">
        <v>43987</v>
      </c>
      <c r="C1032" t="s">
        <v>5578</v>
      </c>
      <c r="D1032" t="s">
        <v>5579</v>
      </c>
      <c r="E1032" t="s">
        <v>5664</v>
      </c>
      <c r="F1032">
        <v>1</v>
      </c>
      <c r="G1032" t="s">
        <v>5267</v>
      </c>
      <c r="I1032" t="s">
        <v>5275</v>
      </c>
    </row>
    <row r="1033" spans="2:9" x14ac:dyDescent="0.25">
      <c r="B1033" s="213">
        <v>43984</v>
      </c>
      <c r="C1033" t="s">
        <v>5610</v>
      </c>
      <c r="D1033" t="s">
        <v>5405</v>
      </c>
      <c r="E1033" t="s">
        <v>5613</v>
      </c>
      <c r="F1033" t="s">
        <v>5574</v>
      </c>
      <c r="G1033" t="s">
        <v>5267</v>
      </c>
      <c r="I1033" t="s">
        <v>828</v>
      </c>
    </row>
    <row r="1034" spans="2:9" x14ac:dyDescent="0.25">
      <c r="B1034" s="213">
        <v>43984</v>
      </c>
      <c r="C1034" t="s">
        <v>5273</v>
      </c>
      <c r="E1034" t="s">
        <v>5383</v>
      </c>
      <c r="F1034">
        <v>1</v>
      </c>
      <c r="G1034" t="s">
        <v>5267</v>
      </c>
      <c r="I1034" t="s">
        <v>2031</v>
      </c>
    </row>
    <row r="1035" spans="2:9" x14ac:dyDescent="0.25">
      <c r="B1035" s="213">
        <v>43989</v>
      </c>
      <c r="C1035" t="s">
        <v>5273</v>
      </c>
      <c r="E1035" t="s">
        <v>5383</v>
      </c>
      <c r="F1035">
        <v>1</v>
      </c>
      <c r="G1035" t="s">
        <v>5267</v>
      </c>
      <c r="I1035" t="s">
        <v>978</v>
      </c>
    </row>
    <row r="1036" spans="2:9" x14ac:dyDescent="0.25">
      <c r="B1036" s="213">
        <v>43995</v>
      </c>
      <c r="C1036" t="s">
        <v>5401</v>
      </c>
      <c r="E1036" t="s">
        <v>5402</v>
      </c>
      <c r="F1036">
        <v>2</v>
      </c>
      <c r="G1036" t="s">
        <v>5267</v>
      </c>
      <c r="I1036" t="s">
        <v>5607</v>
      </c>
    </row>
    <row r="1037" spans="2:9" x14ac:dyDescent="0.25">
      <c r="B1037" s="213">
        <v>43994</v>
      </c>
      <c r="C1037" t="s">
        <v>5416</v>
      </c>
      <c r="E1037" t="s">
        <v>5665</v>
      </c>
      <c r="F1037">
        <v>1</v>
      </c>
      <c r="G1037" t="s">
        <v>5267</v>
      </c>
      <c r="I1037" t="s">
        <v>5287</v>
      </c>
    </row>
    <row r="1038" spans="2:9" x14ac:dyDescent="0.25">
      <c r="B1038" s="213">
        <v>43983</v>
      </c>
      <c r="C1038" t="s">
        <v>5525</v>
      </c>
      <c r="E1038" t="s">
        <v>5526</v>
      </c>
      <c r="F1038">
        <v>1</v>
      </c>
      <c r="G1038" t="s">
        <v>5267</v>
      </c>
      <c r="I1038" t="s">
        <v>5584</v>
      </c>
    </row>
    <row r="1039" spans="2:9" x14ac:dyDescent="0.25">
      <c r="B1039" s="213">
        <v>43983</v>
      </c>
      <c r="C1039" t="s">
        <v>5344</v>
      </c>
      <c r="E1039" t="s">
        <v>5387</v>
      </c>
      <c r="F1039">
        <v>1</v>
      </c>
      <c r="G1039" t="s">
        <v>5267</v>
      </c>
      <c r="I1039" t="s">
        <v>5287</v>
      </c>
    </row>
    <row r="1040" spans="2:9" x14ac:dyDescent="0.25">
      <c r="B1040" s="213">
        <v>43984</v>
      </c>
      <c r="C1040" t="s">
        <v>5344</v>
      </c>
      <c r="E1040" t="s">
        <v>5387</v>
      </c>
      <c r="F1040">
        <v>1</v>
      </c>
      <c r="G1040" t="s">
        <v>5267</v>
      </c>
      <c r="I1040" t="s">
        <v>5287</v>
      </c>
    </row>
    <row r="1041" spans="2:9" x14ac:dyDescent="0.25">
      <c r="B1041" s="213">
        <v>43986</v>
      </c>
      <c r="C1041" t="s">
        <v>5344</v>
      </c>
      <c r="E1041" t="s">
        <v>5387</v>
      </c>
      <c r="F1041">
        <v>1</v>
      </c>
      <c r="G1041" t="s">
        <v>5267</v>
      </c>
      <c r="I1041" t="s">
        <v>5271</v>
      </c>
    </row>
    <row r="1042" spans="2:9" x14ac:dyDescent="0.25">
      <c r="B1042" s="213">
        <v>43987</v>
      </c>
      <c r="C1042" t="s">
        <v>5344</v>
      </c>
      <c r="E1042" t="s">
        <v>5387</v>
      </c>
      <c r="F1042">
        <v>2</v>
      </c>
      <c r="G1042" t="s">
        <v>5267</v>
      </c>
      <c r="I1042" t="s">
        <v>5275</v>
      </c>
    </row>
    <row r="1043" spans="2:9" x14ac:dyDescent="0.25">
      <c r="B1043" s="213">
        <v>43994</v>
      </c>
      <c r="C1043" t="s">
        <v>5344</v>
      </c>
      <c r="E1043" t="s">
        <v>5387</v>
      </c>
      <c r="F1043">
        <v>1</v>
      </c>
      <c r="G1043" t="s">
        <v>5267</v>
      </c>
      <c r="I1043" t="s">
        <v>5271</v>
      </c>
    </row>
    <row r="1044" spans="2:9" x14ac:dyDescent="0.25">
      <c r="B1044" s="213">
        <v>43983</v>
      </c>
      <c r="C1044" t="s">
        <v>5265</v>
      </c>
      <c r="E1044" t="s">
        <v>5306</v>
      </c>
      <c r="F1044">
        <v>1</v>
      </c>
      <c r="G1044" t="s">
        <v>5267</v>
      </c>
      <c r="I1044" t="s">
        <v>5271</v>
      </c>
    </row>
    <row r="1045" spans="2:9" x14ac:dyDescent="0.25">
      <c r="B1045" s="213">
        <v>43983</v>
      </c>
      <c r="C1045" t="s">
        <v>5265</v>
      </c>
      <c r="E1045" t="s">
        <v>5306</v>
      </c>
      <c r="F1045">
        <v>1</v>
      </c>
      <c r="G1045" t="s">
        <v>5267</v>
      </c>
      <c r="I1045" t="s">
        <v>5275</v>
      </c>
    </row>
    <row r="1046" spans="2:9" x14ac:dyDescent="0.25">
      <c r="B1046" s="213">
        <v>43983</v>
      </c>
      <c r="C1046" t="s">
        <v>5265</v>
      </c>
      <c r="E1046" t="s">
        <v>5306</v>
      </c>
      <c r="F1046">
        <v>1</v>
      </c>
      <c r="G1046" t="s">
        <v>5267</v>
      </c>
      <c r="I1046" t="s">
        <v>5584</v>
      </c>
    </row>
    <row r="1047" spans="2:9" x14ac:dyDescent="0.25">
      <c r="B1047" s="213">
        <v>43986</v>
      </c>
      <c r="C1047" t="s">
        <v>5265</v>
      </c>
      <c r="E1047" t="s">
        <v>5306</v>
      </c>
      <c r="F1047">
        <v>1</v>
      </c>
      <c r="G1047" t="s">
        <v>5267</v>
      </c>
      <c r="I1047" t="s">
        <v>5275</v>
      </c>
    </row>
    <row r="1048" spans="2:9" x14ac:dyDescent="0.25">
      <c r="B1048" s="213">
        <v>43987</v>
      </c>
      <c r="C1048" t="s">
        <v>5265</v>
      </c>
      <c r="E1048" t="s">
        <v>5306</v>
      </c>
      <c r="F1048" t="s">
        <v>5666</v>
      </c>
      <c r="G1048" t="s">
        <v>5267</v>
      </c>
      <c r="I1048" t="s">
        <v>2031</v>
      </c>
    </row>
    <row r="1049" spans="2:9" x14ac:dyDescent="0.25">
      <c r="B1049" s="213">
        <v>43987</v>
      </c>
      <c r="C1049" t="s">
        <v>5416</v>
      </c>
      <c r="E1049" t="s">
        <v>5417</v>
      </c>
      <c r="F1049">
        <v>1</v>
      </c>
      <c r="G1049" t="s">
        <v>5267</v>
      </c>
      <c r="I1049" t="s">
        <v>1215</v>
      </c>
    </row>
    <row r="1050" spans="2:9" x14ac:dyDescent="0.25">
      <c r="B1050" s="213">
        <v>43987</v>
      </c>
      <c r="C1050" t="s">
        <v>5265</v>
      </c>
      <c r="E1050" t="s">
        <v>5306</v>
      </c>
      <c r="F1050" t="s">
        <v>5615</v>
      </c>
      <c r="G1050" t="s">
        <v>5267</v>
      </c>
      <c r="I1050" t="s">
        <v>828</v>
      </c>
    </row>
    <row r="1051" spans="2:9" x14ac:dyDescent="0.25">
      <c r="B1051" s="213">
        <v>43988</v>
      </c>
      <c r="C1051" t="s">
        <v>5265</v>
      </c>
      <c r="E1051" t="s">
        <v>5306</v>
      </c>
      <c r="F1051">
        <v>1</v>
      </c>
      <c r="G1051" t="s">
        <v>5267</v>
      </c>
      <c r="I1051" t="s">
        <v>5271</v>
      </c>
    </row>
    <row r="1052" spans="2:9" x14ac:dyDescent="0.25">
      <c r="B1052" s="213">
        <v>43988</v>
      </c>
      <c r="C1052" t="s">
        <v>5265</v>
      </c>
      <c r="E1052" t="s">
        <v>5306</v>
      </c>
      <c r="F1052" t="s">
        <v>5615</v>
      </c>
      <c r="G1052" t="s">
        <v>5267</v>
      </c>
      <c r="I1052" t="s">
        <v>2031</v>
      </c>
    </row>
    <row r="1053" spans="2:9" x14ac:dyDescent="0.25">
      <c r="B1053" s="213">
        <v>43988</v>
      </c>
      <c r="C1053" t="s">
        <v>5265</v>
      </c>
      <c r="E1053" t="s">
        <v>5306</v>
      </c>
      <c r="F1053">
        <v>1</v>
      </c>
      <c r="G1053" t="s">
        <v>5267</v>
      </c>
      <c r="I1053" t="s">
        <v>978</v>
      </c>
    </row>
    <row r="1054" spans="2:9" x14ac:dyDescent="0.25">
      <c r="B1054" s="213">
        <v>43988</v>
      </c>
      <c r="C1054" t="s">
        <v>5265</v>
      </c>
      <c r="E1054" t="s">
        <v>5306</v>
      </c>
      <c r="F1054">
        <v>1</v>
      </c>
      <c r="G1054" t="s">
        <v>5267</v>
      </c>
      <c r="I1054" t="s">
        <v>5403</v>
      </c>
    </row>
    <row r="1055" spans="2:9" x14ac:dyDescent="0.25">
      <c r="B1055" s="213">
        <v>43995</v>
      </c>
      <c r="C1055" t="s">
        <v>5265</v>
      </c>
      <c r="E1055" t="s">
        <v>5306</v>
      </c>
      <c r="F1055">
        <v>1</v>
      </c>
      <c r="G1055" t="s">
        <v>5267</v>
      </c>
      <c r="I1055" t="s">
        <v>5271</v>
      </c>
    </row>
    <row r="1056" spans="2:9" x14ac:dyDescent="0.25">
      <c r="B1056" s="213">
        <v>43996</v>
      </c>
      <c r="C1056" t="s">
        <v>5265</v>
      </c>
      <c r="E1056" t="s">
        <v>5306</v>
      </c>
      <c r="F1056">
        <v>1</v>
      </c>
      <c r="G1056" t="s">
        <v>5267</v>
      </c>
      <c r="I1056" t="s">
        <v>5271</v>
      </c>
    </row>
    <row r="1057" spans="2:9" x14ac:dyDescent="0.25">
      <c r="B1057" s="213">
        <v>43996</v>
      </c>
      <c r="C1057" t="s">
        <v>5265</v>
      </c>
      <c r="E1057" t="s">
        <v>5306</v>
      </c>
      <c r="F1057">
        <v>1</v>
      </c>
      <c r="G1057" t="s">
        <v>5267</v>
      </c>
      <c r="I1057" t="s">
        <v>5287</v>
      </c>
    </row>
    <row r="1058" spans="2:9" x14ac:dyDescent="0.25">
      <c r="B1058" s="213">
        <v>43996</v>
      </c>
      <c r="C1058" t="s">
        <v>5265</v>
      </c>
      <c r="E1058" t="s">
        <v>5306</v>
      </c>
      <c r="F1058">
        <v>1</v>
      </c>
      <c r="G1058" t="s">
        <v>5267</v>
      </c>
      <c r="I1058" t="s">
        <v>1215</v>
      </c>
    </row>
    <row r="1059" spans="2:9" x14ac:dyDescent="0.25">
      <c r="B1059" s="213">
        <v>43996</v>
      </c>
      <c r="C1059" t="s">
        <v>5265</v>
      </c>
      <c r="E1059" t="s">
        <v>5306</v>
      </c>
      <c r="F1059">
        <v>1</v>
      </c>
      <c r="G1059" t="s">
        <v>5267</v>
      </c>
      <c r="I1059" t="s">
        <v>609</v>
      </c>
    </row>
    <row r="1060" spans="2:9" x14ac:dyDescent="0.25">
      <c r="B1060" s="213">
        <v>43996</v>
      </c>
      <c r="C1060" t="s">
        <v>5265</v>
      </c>
      <c r="E1060" t="s">
        <v>5306</v>
      </c>
      <c r="F1060">
        <v>1</v>
      </c>
      <c r="G1060" t="s">
        <v>5267</v>
      </c>
      <c r="I1060" t="s">
        <v>978</v>
      </c>
    </row>
    <row r="1061" spans="2:9" x14ac:dyDescent="0.25">
      <c r="B1061" s="213">
        <v>43997</v>
      </c>
      <c r="C1061" t="s">
        <v>5265</v>
      </c>
      <c r="E1061" t="s">
        <v>5306</v>
      </c>
      <c r="F1061">
        <v>1</v>
      </c>
      <c r="G1061" t="s">
        <v>5267</v>
      </c>
      <c r="I1061" t="s">
        <v>5271</v>
      </c>
    </row>
    <row r="1062" spans="2:9" x14ac:dyDescent="0.25">
      <c r="B1062" s="213">
        <v>43984</v>
      </c>
      <c r="C1062" t="s">
        <v>5529</v>
      </c>
      <c r="E1062" t="s">
        <v>5530</v>
      </c>
      <c r="F1062">
        <v>1</v>
      </c>
      <c r="G1062" t="s">
        <v>5267</v>
      </c>
      <c r="I1062" t="s">
        <v>2031</v>
      </c>
    </row>
    <row r="1063" spans="2:9" x14ac:dyDescent="0.25">
      <c r="B1063" s="213">
        <v>43985</v>
      </c>
      <c r="C1063" t="s">
        <v>5529</v>
      </c>
      <c r="E1063" t="s">
        <v>5530</v>
      </c>
      <c r="F1063">
        <v>2</v>
      </c>
      <c r="G1063" t="s">
        <v>5267</v>
      </c>
      <c r="I1063" t="s">
        <v>777</v>
      </c>
    </row>
    <row r="1064" spans="2:9" x14ac:dyDescent="0.25">
      <c r="B1064" s="273">
        <v>43993</v>
      </c>
      <c r="C1064" s="274" t="s">
        <v>5013</v>
      </c>
      <c r="D1064" s="274" t="s">
        <v>5042</v>
      </c>
      <c r="E1064" s="274" t="s">
        <v>5667</v>
      </c>
      <c r="F1064" s="274">
        <v>2</v>
      </c>
      <c r="G1064" s="274" t="s">
        <v>3616</v>
      </c>
      <c r="H1064" s="274" t="s">
        <v>5668</v>
      </c>
      <c r="I1064" s="274" t="s">
        <v>3951</v>
      </c>
    </row>
    <row r="1065" spans="2:9" x14ac:dyDescent="0.25">
      <c r="B1065" s="273">
        <v>43995</v>
      </c>
      <c r="C1065" s="274" t="s">
        <v>5053</v>
      </c>
      <c r="D1065" s="274" t="s">
        <v>5669</v>
      </c>
      <c r="E1065" s="274" t="s">
        <v>5670</v>
      </c>
      <c r="F1065" s="274">
        <v>2</v>
      </c>
      <c r="G1065" s="274" t="s">
        <v>3616</v>
      </c>
      <c r="H1065" s="274"/>
      <c r="I1065" s="274" t="s">
        <v>609</v>
      </c>
    </row>
    <row r="1066" spans="2:9" x14ac:dyDescent="0.25">
      <c r="B1066" s="273">
        <v>43989</v>
      </c>
      <c r="C1066" s="274" t="s">
        <v>5671</v>
      </c>
      <c r="D1066" s="274"/>
      <c r="E1066" s="274" t="s">
        <v>5672</v>
      </c>
      <c r="F1066" s="274">
        <v>1</v>
      </c>
      <c r="G1066" s="274" t="s">
        <v>3616</v>
      </c>
      <c r="H1066" s="274"/>
      <c r="I1066" s="274" t="s">
        <v>886</v>
      </c>
    </row>
    <row r="1067" spans="2:9" x14ac:dyDescent="0.25">
      <c r="B1067" s="273">
        <v>43987</v>
      </c>
      <c r="C1067" s="274" t="s">
        <v>3897</v>
      </c>
      <c r="D1067" s="274" t="s">
        <v>5673</v>
      </c>
      <c r="E1067" s="274" t="s">
        <v>5674</v>
      </c>
      <c r="F1067" s="274">
        <v>2</v>
      </c>
      <c r="G1067" s="274" t="s">
        <v>3616</v>
      </c>
      <c r="H1067" s="274"/>
      <c r="I1067" s="274" t="s">
        <v>609</v>
      </c>
    </row>
    <row r="1068" spans="2:9" x14ac:dyDescent="0.25">
      <c r="B1068" s="273">
        <v>43990</v>
      </c>
      <c r="C1068" s="274" t="s">
        <v>3897</v>
      </c>
      <c r="D1068" s="274" t="s">
        <v>4992</v>
      </c>
      <c r="E1068" s="274" t="s">
        <v>5675</v>
      </c>
      <c r="F1068" s="274">
        <v>2</v>
      </c>
      <c r="G1068" s="274" t="s">
        <v>3616</v>
      </c>
      <c r="H1068" s="274"/>
      <c r="I1068" s="274" t="s">
        <v>609</v>
      </c>
    </row>
    <row r="1069" spans="2:9" x14ac:dyDescent="0.25">
      <c r="B1069" s="273">
        <v>43986</v>
      </c>
      <c r="C1069" s="274" t="s">
        <v>3897</v>
      </c>
      <c r="D1069" s="274"/>
      <c r="E1069" s="274" t="s">
        <v>5622</v>
      </c>
      <c r="F1069" s="274">
        <v>4</v>
      </c>
      <c r="G1069" s="274" t="s">
        <v>3616</v>
      </c>
      <c r="H1069" s="274" t="s">
        <v>5676</v>
      </c>
      <c r="I1069" s="274" t="s">
        <v>5628</v>
      </c>
    </row>
    <row r="1070" spans="2:9" x14ac:dyDescent="0.25">
      <c r="B1070" s="273">
        <v>43995</v>
      </c>
      <c r="C1070" s="274" t="s">
        <v>4381</v>
      </c>
      <c r="D1070" s="274" t="s">
        <v>5058</v>
      </c>
      <c r="E1070" s="274" t="s">
        <v>5677</v>
      </c>
      <c r="F1070" s="274">
        <v>1</v>
      </c>
      <c r="G1070" s="274" t="s">
        <v>3616</v>
      </c>
      <c r="H1070" s="274"/>
      <c r="I1070" s="274" t="s">
        <v>609</v>
      </c>
    </row>
    <row r="1071" spans="2:9" x14ac:dyDescent="0.25">
      <c r="B1071" s="273">
        <v>43987</v>
      </c>
      <c r="C1071" s="274" t="s">
        <v>5678</v>
      </c>
      <c r="D1071" s="274" t="s">
        <v>5042</v>
      </c>
      <c r="E1071" s="274" t="s">
        <v>5679</v>
      </c>
      <c r="F1071" s="274">
        <v>2</v>
      </c>
      <c r="G1071" s="274" t="s">
        <v>3616</v>
      </c>
      <c r="H1071" s="274"/>
      <c r="I1071" s="274" t="s">
        <v>3951</v>
      </c>
    </row>
    <row r="1072" spans="2:9" x14ac:dyDescent="0.25">
      <c r="B1072" s="273">
        <v>43989</v>
      </c>
      <c r="C1072" s="274" t="s">
        <v>4003</v>
      </c>
      <c r="D1072" s="274" t="s">
        <v>4002</v>
      </c>
      <c r="E1072" s="274" t="s">
        <v>5429</v>
      </c>
      <c r="F1072" s="274">
        <v>1</v>
      </c>
      <c r="G1072" s="274" t="s">
        <v>5430</v>
      </c>
      <c r="H1072" s="274" t="s">
        <v>5680</v>
      </c>
      <c r="I1072" s="274" t="s">
        <v>1215</v>
      </c>
    </row>
    <row r="1073" spans="2:9" x14ac:dyDescent="0.25">
      <c r="B1073" s="273">
        <v>43989</v>
      </c>
      <c r="C1073" s="274" t="s">
        <v>3999</v>
      </c>
      <c r="D1073" s="274" t="s">
        <v>3997</v>
      </c>
      <c r="E1073" s="274" t="s">
        <v>5432</v>
      </c>
      <c r="F1073" s="274">
        <v>1</v>
      </c>
      <c r="G1073" s="274" t="s">
        <v>5430</v>
      </c>
      <c r="H1073" s="274" t="s">
        <v>5680</v>
      </c>
      <c r="I1073" s="274" t="s">
        <v>1215</v>
      </c>
    </row>
    <row r="1074" spans="2:9" x14ac:dyDescent="0.25">
      <c r="B1074" s="273">
        <v>43989</v>
      </c>
      <c r="C1074" s="274" t="s">
        <v>4005</v>
      </c>
      <c r="D1074" s="274" t="s">
        <v>4004</v>
      </c>
      <c r="E1074" s="274" t="s">
        <v>5681</v>
      </c>
      <c r="F1074" s="274">
        <v>1</v>
      </c>
      <c r="G1074" s="274" t="s">
        <v>5430</v>
      </c>
      <c r="H1074" s="274" t="s">
        <v>5680</v>
      </c>
      <c r="I1074" s="274" t="s">
        <v>1215</v>
      </c>
    </row>
    <row r="1075" spans="2:9" x14ac:dyDescent="0.25">
      <c r="B1075" s="273">
        <v>43995</v>
      </c>
      <c r="C1075" s="274" t="s">
        <v>4558</v>
      </c>
      <c r="D1075" s="274" t="s">
        <v>5056</v>
      </c>
      <c r="E1075" s="274" t="s">
        <v>5682</v>
      </c>
      <c r="F1075" s="274">
        <v>1</v>
      </c>
      <c r="G1075" s="274" t="s">
        <v>3616</v>
      </c>
      <c r="H1075" s="274"/>
      <c r="I1075" s="274" t="s">
        <v>609</v>
      </c>
    </row>
    <row r="1076" spans="2:9" x14ac:dyDescent="0.25">
      <c r="B1076" s="273">
        <v>43989</v>
      </c>
      <c r="C1076" s="274" t="s">
        <v>5031</v>
      </c>
      <c r="D1076" s="274" t="s">
        <v>5030</v>
      </c>
      <c r="E1076" s="274" t="s">
        <v>5683</v>
      </c>
      <c r="F1076" s="274">
        <v>1</v>
      </c>
      <c r="G1076" s="274" t="s">
        <v>5430</v>
      </c>
      <c r="H1076" s="274" t="s">
        <v>5680</v>
      </c>
      <c r="I1076" s="274" t="s">
        <v>1215</v>
      </c>
    </row>
    <row r="1077" spans="2:9" x14ac:dyDescent="0.25">
      <c r="B1077" s="273">
        <v>43989</v>
      </c>
      <c r="C1077" s="274" t="s">
        <v>4137</v>
      </c>
      <c r="D1077" s="274" t="s">
        <v>4136</v>
      </c>
      <c r="E1077" s="274" t="s">
        <v>5440</v>
      </c>
      <c r="F1077" s="274">
        <v>4</v>
      </c>
      <c r="G1077" s="274" t="s">
        <v>5430</v>
      </c>
      <c r="H1077" s="274" t="s">
        <v>5680</v>
      </c>
      <c r="I1077" s="274" t="s">
        <v>1215</v>
      </c>
    </row>
    <row r="1080" spans="2:9" x14ac:dyDescent="0.25">
      <c r="B1080" t="s">
        <v>5249</v>
      </c>
      <c r="C1080" t="s">
        <v>5260</v>
      </c>
      <c r="D1080" t="s">
        <v>3571</v>
      </c>
      <c r="E1080" t="s">
        <v>5443</v>
      </c>
      <c r="F1080" t="s">
        <v>5444</v>
      </c>
      <c r="G1080" t="s">
        <v>473</v>
      </c>
      <c r="H1080" t="s">
        <v>5445</v>
      </c>
      <c r="I1080" t="s">
        <v>5446</v>
      </c>
    </row>
    <row r="1081" spans="2:9" x14ac:dyDescent="0.25">
      <c r="B1081" s="213">
        <v>43999</v>
      </c>
      <c r="C1081" t="s">
        <v>5268</v>
      </c>
      <c r="D1081" t="s">
        <v>5304</v>
      </c>
      <c r="E1081" t="s">
        <v>5372</v>
      </c>
      <c r="F1081">
        <v>2</v>
      </c>
      <c r="G1081" t="s">
        <v>5267</v>
      </c>
      <c r="I1081" s="253" t="s">
        <v>5361</v>
      </c>
    </row>
    <row r="1082" spans="2:9" x14ac:dyDescent="0.25">
      <c r="B1082" s="213">
        <v>44003</v>
      </c>
      <c r="C1082" t="s">
        <v>5268</v>
      </c>
      <c r="D1082" t="s">
        <v>5304</v>
      </c>
      <c r="E1082" t="s">
        <v>5372</v>
      </c>
      <c r="F1082">
        <v>2</v>
      </c>
      <c r="G1082" t="s">
        <v>5267</v>
      </c>
      <c r="I1082" s="253" t="s">
        <v>3975</v>
      </c>
    </row>
    <row r="1083" spans="2:9" x14ac:dyDescent="0.25">
      <c r="B1083" s="213">
        <v>44004</v>
      </c>
      <c r="C1083" t="s">
        <v>5268</v>
      </c>
      <c r="D1083" t="s">
        <v>5304</v>
      </c>
      <c r="E1083" t="s">
        <v>5372</v>
      </c>
      <c r="F1083">
        <v>1</v>
      </c>
      <c r="G1083" t="s">
        <v>5267</v>
      </c>
      <c r="I1083" s="253" t="s">
        <v>1547</v>
      </c>
    </row>
    <row r="1084" spans="2:9" x14ac:dyDescent="0.25">
      <c r="B1084" s="213">
        <v>44006</v>
      </c>
      <c r="C1084" t="s">
        <v>5268</v>
      </c>
      <c r="D1084" t="s">
        <v>5304</v>
      </c>
      <c r="E1084" t="s">
        <v>5372</v>
      </c>
      <c r="F1084">
        <v>2</v>
      </c>
      <c r="G1084" t="s">
        <v>5267</v>
      </c>
      <c r="I1084" s="253" t="s">
        <v>5272</v>
      </c>
    </row>
    <row r="1085" spans="2:9" x14ac:dyDescent="0.25">
      <c r="B1085" s="213">
        <v>44008</v>
      </c>
      <c r="C1085" t="s">
        <v>5268</v>
      </c>
      <c r="D1085" t="s">
        <v>5304</v>
      </c>
      <c r="E1085" t="s">
        <v>5372</v>
      </c>
      <c r="F1085">
        <v>2</v>
      </c>
      <c r="G1085" t="s">
        <v>5267</v>
      </c>
      <c r="I1085" s="253" t="s">
        <v>5272</v>
      </c>
    </row>
    <row r="1086" spans="2:9" x14ac:dyDescent="0.25">
      <c r="B1086" s="213">
        <v>44010</v>
      </c>
      <c r="C1086" t="s">
        <v>5268</v>
      </c>
      <c r="D1086" t="s">
        <v>5304</v>
      </c>
      <c r="E1086" t="s">
        <v>5372</v>
      </c>
      <c r="F1086">
        <v>3</v>
      </c>
      <c r="G1086" t="s">
        <v>5267</v>
      </c>
      <c r="I1086" s="253" t="s">
        <v>1547</v>
      </c>
    </row>
    <row r="1087" spans="2:9" x14ac:dyDescent="0.25">
      <c r="B1087" s="213">
        <v>44012</v>
      </c>
      <c r="C1087" t="s">
        <v>5268</v>
      </c>
      <c r="D1087" t="s">
        <v>5304</v>
      </c>
      <c r="E1087" t="s">
        <v>5372</v>
      </c>
      <c r="F1087">
        <v>2</v>
      </c>
      <c r="G1087" t="s">
        <v>5267</v>
      </c>
      <c r="I1087" s="253" t="s">
        <v>5453</v>
      </c>
    </row>
    <row r="1088" spans="2:9" x14ac:dyDescent="0.25">
      <c r="B1088" s="213">
        <v>44005</v>
      </c>
      <c r="C1088" t="s">
        <v>5366</v>
      </c>
      <c r="D1088" t="s">
        <v>5656</v>
      </c>
      <c r="E1088" t="s">
        <v>5657</v>
      </c>
      <c r="F1088">
        <v>1</v>
      </c>
      <c r="G1088" t="s">
        <v>5267</v>
      </c>
      <c r="I1088" s="253" t="s">
        <v>1547</v>
      </c>
    </row>
    <row r="1089" spans="2:9" x14ac:dyDescent="0.25">
      <c r="B1089" s="213">
        <v>44008</v>
      </c>
      <c r="C1089" t="s">
        <v>5366</v>
      </c>
      <c r="D1089" t="s">
        <v>5656</v>
      </c>
      <c r="E1089" t="s">
        <v>5657</v>
      </c>
      <c r="F1089">
        <v>1</v>
      </c>
      <c r="G1089" t="s">
        <v>5267</v>
      </c>
      <c r="I1089" s="253" t="s">
        <v>1547</v>
      </c>
    </row>
    <row r="1090" spans="2:9" x14ac:dyDescent="0.25">
      <c r="B1090" s="213">
        <v>43998</v>
      </c>
      <c r="C1090" t="s">
        <v>5379</v>
      </c>
      <c r="E1090" t="s">
        <v>5420</v>
      </c>
      <c r="F1090">
        <v>1</v>
      </c>
      <c r="G1090" t="s">
        <v>5267</v>
      </c>
      <c r="I1090" s="253" t="s">
        <v>3975</v>
      </c>
    </row>
    <row r="1091" spans="2:9" x14ac:dyDescent="0.25">
      <c r="B1091" s="213">
        <v>44006</v>
      </c>
      <c r="C1091" t="s">
        <v>5379</v>
      </c>
      <c r="E1091" t="s">
        <v>5420</v>
      </c>
      <c r="F1091">
        <v>1</v>
      </c>
      <c r="G1091" t="s">
        <v>5267</v>
      </c>
      <c r="I1091" s="253" t="s">
        <v>1547</v>
      </c>
    </row>
    <row r="1092" spans="2:9" x14ac:dyDescent="0.25">
      <c r="B1092" s="213">
        <v>44004</v>
      </c>
      <c r="C1092" t="s">
        <v>5357</v>
      </c>
      <c r="E1092" t="s">
        <v>5358</v>
      </c>
      <c r="F1092">
        <v>1</v>
      </c>
      <c r="G1092" t="s">
        <v>5267</v>
      </c>
      <c r="I1092" s="253" t="s">
        <v>5275</v>
      </c>
    </row>
    <row r="1093" spans="2:9" x14ac:dyDescent="0.25">
      <c r="B1093" s="213">
        <v>44004</v>
      </c>
      <c r="C1093" t="s">
        <v>5273</v>
      </c>
      <c r="E1093" t="s">
        <v>5383</v>
      </c>
      <c r="F1093">
        <v>1</v>
      </c>
      <c r="G1093" t="s">
        <v>5267</v>
      </c>
      <c r="I1093" s="253" t="s">
        <v>5275</v>
      </c>
    </row>
    <row r="1094" spans="2:9" x14ac:dyDescent="0.25">
      <c r="B1094" s="213">
        <v>44005</v>
      </c>
      <c r="C1094" t="s">
        <v>5273</v>
      </c>
      <c r="E1094" t="s">
        <v>5383</v>
      </c>
      <c r="F1094">
        <v>1</v>
      </c>
      <c r="G1094" t="s">
        <v>5267</v>
      </c>
      <c r="I1094" s="253" t="s">
        <v>1547</v>
      </c>
    </row>
    <row r="1095" spans="2:9" x14ac:dyDescent="0.25">
      <c r="B1095" s="213">
        <v>44006</v>
      </c>
      <c r="C1095" t="s">
        <v>4233</v>
      </c>
      <c r="E1095" t="s">
        <v>4234</v>
      </c>
      <c r="F1095" t="s">
        <v>5352</v>
      </c>
      <c r="G1095" t="s">
        <v>5267</v>
      </c>
      <c r="I1095" s="253" t="s">
        <v>5272</v>
      </c>
    </row>
    <row r="1096" spans="2:9" x14ac:dyDescent="0.25">
      <c r="B1096" s="213">
        <v>44007</v>
      </c>
      <c r="C1096" t="s">
        <v>4233</v>
      </c>
      <c r="E1096" t="s">
        <v>4234</v>
      </c>
      <c r="F1096" t="s">
        <v>5352</v>
      </c>
      <c r="G1096" t="s">
        <v>5267</v>
      </c>
      <c r="I1096" s="253" t="s">
        <v>1547</v>
      </c>
    </row>
    <row r="1097" spans="2:9" x14ac:dyDescent="0.25">
      <c r="B1097" s="213">
        <v>44012</v>
      </c>
      <c r="C1097" t="s">
        <v>4233</v>
      </c>
      <c r="E1097" t="s">
        <v>4234</v>
      </c>
      <c r="F1097" t="s">
        <v>5352</v>
      </c>
      <c r="G1097" t="s">
        <v>5267</v>
      </c>
      <c r="I1097" s="253" t="s">
        <v>5272</v>
      </c>
    </row>
    <row r="1098" spans="2:9" x14ac:dyDescent="0.25">
      <c r="B1098" s="213">
        <v>44000</v>
      </c>
      <c r="C1098" t="s">
        <v>4011</v>
      </c>
      <c r="D1098" t="s">
        <v>4010</v>
      </c>
      <c r="E1098" t="s">
        <v>5684</v>
      </c>
      <c r="F1098" t="s">
        <v>5442</v>
      </c>
      <c r="G1098" t="s">
        <v>5430</v>
      </c>
      <c r="H1098" t="s">
        <v>5640</v>
      </c>
      <c r="I1098" s="253" t="s">
        <v>3975</v>
      </c>
    </row>
    <row r="1099" spans="2:9" x14ac:dyDescent="0.25">
      <c r="B1099" s="213">
        <v>44002</v>
      </c>
      <c r="C1099" t="s">
        <v>5407</v>
      </c>
      <c r="E1099" t="s">
        <v>5614</v>
      </c>
      <c r="F1099">
        <v>1</v>
      </c>
      <c r="G1099" t="s">
        <v>5267</v>
      </c>
      <c r="I1099" s="253" t="s">
        <v>3984</v>
      </c>
    </row>
    <row r="1100" spans="2:9" x14ac:dyDescent="0.25">
      <c r="B1100" s="213">
        <v>44008</v>
      </c>
      <c r="C1100" t="s">
        <v>5407</v>
      </c>
      <c r="E1100" t="s">
        <v>5599</v>
      </c>
      <c r="F1100">
        <v>1</v>
      </c>
      <c r="G1100" t="s">
        <v>5267</v>
      </c>
      <c r="I1100" s="253" t="s">
        <v>3975</v>
      </c>
    </row>
    <row r="1101" spans="2:9" x14ac:dyDescent="0.25">
      <c r="B1101" s="213">
        <v>44001</v>
      </c>
      <c r="C1101" t="s">
        <v>5315</v>
      </c>
      <c r="E1101" t="s">
        <v>5316</v>
      </c>
      <c r="F1101">
        <v>1</v>
      </c>
      <c r="G1101" t="s">
        <v>5267</v>
      </c>
      <c r="I1101" s="253" t="s">
        <v>1547</v>
      </c>
    </row>
    <row r="1102" spans="2:9" x14ac:dyDescent="0.25">
      <c r="B1102" s="213">
        <v>44002</v>
      </c>
      <c r="C1102" t="s">
        <v>5315</v>
      </c>
      <c r="E1102" t="s">
        <v>5316</v>
      </c>
      <c r="F1102">
        <v>2</v>
      </c>
      <c r="G1102" t="s">
        <v>5267</v>
      </c>
      <c r="I1102" s="253" t="s">
        <v>3975</v>
      </c>
    </row>
    <row r="1103" spans="2:9" x14ac:dyDescent="0.25">
      <c r="B1103" s="213">
        <v>44006</v>
      </c>
      <c r="C1103" t="s">
        <v>5315</v>
      </c>
      <c r="E1103" t="s">
        <v>5316</v>
      </c>
      <c r="F1103">
        <v>2</v>
      </c>
      <c r="G1103" t="s">
        <v>5267</v>
      </c>
      <c r="I1103" s="253" t="s">
        <v>3975</v>
      </c>
    </row>
    <row r="1104" spans="2:9" x14ac:dyDescent="0.25">
      <c r="B1104" s="213">
        <v>44004</v>
      </c>
      <c r="C1104" t="s">
        <v>5344</v>
      </c>
      <c r="E1104" t="s">
        <v>5387</v>
      </c>
      <c r="F1104">
        <v>1</v>
      </c>
      <c r="G1104" t="s">
        <v>5267</v>
      </c>
      <c r="I1104" s="253" t="s">
        <v>5275</v>
      </c>
    </row>
    <row r="1105" spans="2:9" x14ac:dyDescent="0.25">
      <c r="B1105" s="213">
        <v>44007</v>
      </c>
      <c r="C1105" t="s">
        <v>5344</v>
      </c>
      <c r="E1105" t="s">
        <v>5387</v>
      </c>
      <c r="F1105">
        <v>2</v>
      </c>
      <c r="G1105" t="s">
        <v>5267</v>
      </c>
      <c r="I1105" s="253" t="s">
        <v>3975</v>
      </c>
    </row>
    <row r="1106" spans="2:9" x14ac:dyDescent="0.25">
      <c r="B1106" s="213">
        <v>44012</v>
      </c>
      <c r="C1106" t="s">
        <v>5344</v>
      </c>
      <c r="E1106" t="s">
        <v>5387</v>
      </c>
      <c r="F1106">
        <v>2</v>
      </c>
      <c r="G1106" t="s">
        <v>5267</v>
      </c>
      <c r="I1106" s="253" t="s">
        <v>1547</v>
      </c>
    </row>
    <row r="1107" spans="2:9" x14ac:dyDescent="0.25">
      <c r="B1107" s="213">
        <v>43999</v>
      </c>
      <c r="C1107" t="s">
        <v>5265</v>
      </c>
      <c r="E1107" t="s">
        <v>5306</v>
      </c>
      <c r="F1107">
        <v>1</v>
      </c>
      <c r="G1107" t="s">
        <v>5267</v>
      </c>
      <c r="I1107" s="253" t="s">
        <v>5275</v>
      </c>
    </row>
    <row r="1108" spans="2:9" x14ac:dyDescent="0.25">
      <c r="B1108" s="213">
        <v>43999</v>
      </c>
      <c r="C1108" t="s">
        <v>5265</v>
      </c>
      <c r="E1108" t="s">
        <v>5306</v>
      </c>
      <c r="F1108">
        <v>1</v>
      </c>
      <c r="G1108" t="s">
        <v>5267</v>
      </c>
      <c r="I1108" s="253" t="s">
        <v>1547</v>
      </c>
    </row>
    <row r="1109" spans="2:9" x14ac:dyDescent="0.25">
      <c r="B1109" s="213">
        <v>44000</v>
      </c>
      <c r="C1109" t="s">
        <v>5265</v>
      </c>
      <c r="E1109" t="s">
        <v>5306</v>
      </c>
      <c r="F1109">
        <v>1</v>
      </c>
      <c r="G1109" t="s">
        <v>5267</v>
      </c>
      <c r="I1109" s="253" t="s">
        <v>1547</v>
      </c>
    </row>
    <row r="1110" spans="2:9" x14ac:dyDescent="0.25">
      <c r="B1110" s="213">
        <v>44001</v>
      </c>
      <c r="C1110" t="s">
        <v>5265</v>
      </c>
      <c r="E1110" t="s">
        <v>5306</v>
      </c>
      <c r="F1110">
        <v>1</v>
      </c>
      <c r="G1110" t="s">
        <v>5267</v>
      </c>
      <c r="I1110" s="253" t="s">
        <v>1547</v>
      </c>
    </row>
    <row r="1111" spans="2:9" x14ac:dyDescent="0.25">
      <c r="B1111" s="213">
        <v>44002</v>
      </c>
      <c r="C1111" t="s">
        <v>5265</v>
      </c>
      <c r="E1111" t="s">
        <v>5306</v>
      </c>
      <c r="F1111">
        <v>1</v>
      </c>
      <c r="G1111" t="s">
        <v>5267</v>
      </c>
      <c r="I1111" s="253" t="s">
        <v>5275</v>
      </c>
    </row>
    <row r="1112" spans="2:9" x14ac:dyDescent="0.25">
      <c r="B1112" s="213">
        <v>44002</v>
      </c>
      <c r="C1112" t="s">
        <v>5265</v>
      </c>
      <c r="E1112" t="s">
        <v>5306</v>
      </c>
      <c r="F1112">
        <v>1</v>
      </c>
      <c r="G1112" t="s">
        <v>5267</v>
      </c>
      <c r="I1112" s="253" t="s">
        <v>1547</v>
      </c>
    </row>
    <row r="1113" spans="2:9" x14ac:dyDescent="0.25">
      <c r="B1113" s="213">
        <v>44002</v>
      </c>
      <c r="C1113" t="s">
        <v>5265</v>
      </c>
      <c r="E1113" t="s">
        <v>5306</v>
      </c>
      <c r="F1113">
        <v>1</v>
      </c>
      <c r="G1113" t="s">
        <v>5267</v>
      </c>
      <c r="I1113" s="253" t="s">
        <v>3984</v>
      </c>
    </row>
    <row r="1114" spans="2:9" x14ac:dyDescent="0.25">
      <c r="B1114" s="213">
        <v>44003</v>
      </c>
      <c r="C1114" t="s">
        <v>5265</v>
      </c>
      <c r="E1114" t="s">
        <v>5306</v>
      </c>
      <c r="F1114">
        <v>1</v>
      </c>
      <c r="G1114" t="s">
        <v>5267</v>
      </c>
      <c r="I1114" s="253" t="s">
        <v>5453</v>
      </c>
    </row>
    <row r="1115" spans="2:9" x14ac:dyDescent="0.25">
      <c r="B1115" s="213">
        <v>44010</v>
      </c>
      <c r="C1115" t="s">
        <v>5265</v>
      </c>
      <c r="E1115" t="s">
        <v>5306</v>
      </c>
      <c r="F1115" t="s">
        <v>5645</v>
      </c>
      <c r="G1115" t="s">
        <v>5267</v>
      </c>
      <c r="I1115" s="253" t="s">
        <v>1547</v>
      </c>
    </row>
    <row r="1116" spans="2:9" x14ac:dyDescent="0.25">
      <c r="B1116" s="213">
        <v>44011</v>
      </c>
      <c r="C1116" t="s">
        <v>5265</v>
      </c>
      <c r="E1116" t="s">
        <v>5306</v>
      </c>
      <c r="F1116">
        <v>1</v>
      </c>
      <c r="G1116" t="s">
        <v>5267</v>
      </c>
      <c r="I1116" s="253" t="s">
        <v>1547</v>
      </c>
    </row>
    <row r="1117" spans="2:9" x14ac:dyDescent="0.25">
      <c r="B1117" s="213">
        <v>44011</v>
      </c>
      <c r="C1117" t="s">
        <v>5265</v>
      </c>
      <c r="E1117" t="s">
        <v>5306</v>
      </c>
      <c r="F1117">
        <v>1</v>
      </c>
      <c r="G1117" t="s">
        <v>5267</v>
      </c>
      <c r="I1117" s="253" t="s">
        <v>5272</v>
      </c>
    </row>
    <row r="1118" spans="2:9" x14ac:dyDescent="0.25">
      <c r="B1118" s="213">
        <v>44011</v>
      </c>
      <c r="C1118" t="s">
        <v>5265</v>
      </c>
      <c r="E1118" t="s">
        <v>5306</v>
      </c>
      <c r="F1118">
        <v>1</v>
      </c>
      <c r="G1118" t="s">
        <v>5267</v>
      </c>
      <c r="I1118" s="253" t="s">
        <v>5453</v>
      </c>
    </row>
    <row r="1119" spans="2:9" x14ac:dyDescent="0.25">
      <c r="B1119" s="213">
        <v>44012</v>
      </c>
      <c r="C1119" t="s">
        <v>5265</v>
      </c>
      <c r="E1119" t="s">
        <v>5306</v>
      </c>
      <c r="F1119">
        <v>1</v>
      </c>
      <c r="G1119" t="s">
        <v>5267</v>
      </c>
      <c r="I1119" s="253" t="s">
        <v>5453</v>
      </c>
    </row>
    <row r="1120" spans="2:9" x14ac:dyDescent="0.25">
      <c r="B1120" s="213">
        <v>44005</v>
      </c>
      <c r="C1120" t="s">
        <v>5529</v>
      </c>
      <c r="E1120" t="s">
        <v>5530</v>
      </c>
      <c r="F1120">
        <v>1</v>
      </c>
      <c r="G1120" t="s">
        <v>5267</v>
      </c>
      <c r="I1120" s="253" t="s">
        <v>5287</v>
      </c>
    </row>
    <row r="1121" spans="2:9" x14ac:dyDescent="0.25">
      <c r="B1121" s="213">
        <v>44012</v>
      </c>
      <c r="C1121" t="s">
        <v>4689</v>
      </c>
      <c r="D1121" t="s">
        <v>5685</v>
      </c>
      <c r="E1121" t="s">
        <v>5686</v>
      </c>
      <c r="F1121">
        <v>2</v>
      </c>
      <c r="G1121" t="s">
        <v>3648</v>
      </c>
      <c r="H1121" t="s">
        <v>5687</v>
      </c>
      <c r="I1121" s="253" t="s">
        <v>3975</v>
      </c>
    </row>
    <row r="1122" spans="2:9" x14ac:dyDescent="0.25">
      <c r="B1122" s="213">
        <v>44012</v>
      </c>
      <c r="C1122" t="s">
        <v>4692</v>
      </c>
      <c r="D1122" t="s">
        <v>4691</v>
      </c>
      <c r="E1122" t="s">
        <v>5688</v>
      </c>
      <c r="F1122">
        <v>2</v>
      </c>
      <c r="G1122" t="s">
        <v>3648</v>
      </c>
      <c r="H1122" t="s">
        <v>5687</v>
      </c>
      <c r="I1122" s="253" t="s">
        <v>3975</v>
      </c>
    </row>
    <row r="1123" spans="2:9" x14ac:dyDescent="0.25">
      <c r="B1123" s="213">
        <v>43998</v>
      </c>
      <c r="C1123" t="s">
        <v>4162</v>
      </c>
      <c r="D1123" t="s">
        <v>3971</v>
      </c>
      <c r="E1123" t="s">
        <v>4344</v>
      </c>
      <c r="F1123" t="s">
        <v>4345</v>
      </c>
      <c r="G1123" t="s">
        <v>5267</v>
      </c>
      <c r="I1123" s="253" t="s">
        <v>5272</v>
      </c>
    </row>
    <row r="1124" spans="2:9" x14ac:dyDescent="0.25">
      <c r="B1124" s="213">
        <v>44000</v>
      </c>
      <c r="C1124" t="s">
        <v>4003</v>
      </c>
      <c r="D1124" t="s">
        <v>4002</v>
      </c>
      <c r="E1124" t="s">
        <v>5429</v>
      </c>
      <c r="F1124">
        <v>1</v>
      </c>
      <c r="G1124" t="s">
        <v>5430</v>
      </c>
      <c r="H1124" t="s">
        <v>5640</v>
      </c>
      <c r="I1124" s="253" t="s">
        <v>3975</v>
      </c>
    </row>
    <row r="1125" spans="2:9" x14ac:dyDescent="0.25">
      <c r="B1125" s="213">
        <v>44000</v>
      </c>
      <c r="C1125" t="s">
        <v>4005</v>
      </c>
      <c r="D1125" t="s">
        <v>4004</v>
      </c>
      <c r="E1125" t="s">
        <v>5569</v>
      </c>
      <c r="F1125">
        <v>1</v>
      </c>
      <c r="G1125" t="s">
        <v>5430</v>
      </c>
      <c r="H1125" t="s">
        <v>5640</v>
      </c>
      <c r="I1125" s="253" t="s">
        <v>3975</v>
      </c>
    </row>
    <row r="1126" spans="2:9" x14ac:dyDescent="0.25">
      <c r="B1126" s="213">
        <v>43998</v>
      </c>
      <c r="C1126" t="s">
        <v>3973</v>
      </c>
      <c r="D1126" t="s">
        <v>3971</v>
      </c>
      <c r="E1126" t="s">
        <v>5689</v>
      </c>
      <c r="F1126">
        <v>1</v>
      </c>
      <c r="G1126" t="s">
        <v>5267</v>
      </c>
      <c r="I1126" s="253" t="s">
        <v>5272</v>
      </c>
    </row>
    <row r="1127" spans="2:9" x14ac:dyDescent="0.25">
      <c r="B1127" s="213">
        <v>44000</v>
      </c>
      <c r="C1127" t="s">
        <v>4008</v>
      </c>
      <c r="D1127" t="s">
        <v>4007</v>
      </c>
      <c r="E1127" t="s">
        <v>5690</v>
      </c>
      <c r="F1127">
        <v>1</v>
      </c>
      <c r="G1127" t="s">
        <v>5430</v>
      </c>
      <c r="H1127" t="s">
        <v>5640</v>
      </c>
      <c r="I1127" s="253" t="s">
        <v>3975</v>
      </c>
    </row>
    <row r="1128" spans="2:9" x14ac:dyDescent="0.25">
      <c r="B1128" s="213">
        <v>44005</v>
      </c>
      <c r="C1128" t="s">
        <v>4038</v>
      </c>
      <c r="D1128" t="s">
        <v>4087</v>
      </c>
      <c r="E1128" t="s">
        <v>5691</v>
      </c>
      <c r="F1128" t="s">
        <v>4345</v>
      </c>
      <c r="G1128" t="s">
        <v>3616</v>
      </c>
      <c r="I1128" s="253" t="s">
        <v>3975</v>
      </c>
    </row>
    <row r="1129" spans="2:9" x14ac:dyDescent="0.25">
      <c r="B1129" s="213">
        <v>44000</v>
      </c>
      <c r="C1129" t="s">
        <v>4137</v>
      </c>
      <c r="D1129" t="s">
        <v>4136</v>
      </c>
      <c r="E1129" t="s">
        <v>5440</v>
      </c>
      <c r="F1129">
        <v>4</v>
      </c>
      <c r="G1129" t="s">
        <v>5430</v>
      </c>
      <c r="H1129" t="s">
        <v>5640</v>
      </c>
      <c r="I1129" s="253" t="s">
        <v>3975</v>
      </c>
    </row>
    <row r="1130" spans="2:9" x14ac:dyDescent="0.25">
      <c r="B1130" s="213">
        <v>44012</v>
      </c>
      <c r="C1130" t="s">
        <v>4695</v>
      </c>
      <c r="D1130" t="s">
        <v>4694</v>
      </c>
      <c r="E1130" t="s">
        <v>5692</v>
      </c>
      <c r="F1130">
        <v>1</v>
      </c>
      <c r="G1130" t="s">
        <v>3648</v>
      </c>
      <c r="H1130" t="s">
        <v>5687</v>
      </c>
      <c r="I1130" s="253" t="s">
        <v>3975</v>
      </c>
    </row>
    <row r="1131" spans="2:9" x14ac:dyDescent="0.25">
      <c r="B1131" s="213">
        <v>44011</v>
      </c>
      <c r="C1131" t="s">
        <v>5278</v>
      </c>
      <c r="E1131" t="s">
        <v>5369</v>
      </c>
      <c r="F1131" t="s">
        <v>5370</v>
      </c>
      <c r="G1131" t="s">
        <v>5267</v>
      </c>
      <c r="H1131" t="s">
        <v>5280</v>
      </c>
      <c r="I1131" t="s">
        <v>777</v>
      </c>
    </row>
    <row r="1132" spans="2:9" x14ac:dyDescent="0.25">
      <c r="B1132" s="213">
        <v>44007</v>
      </c>
      <c r="C1132" t="s">
        <v>5346</v>
      </c>
      <c r="E1132" t="s">
        <v>5412</v>
      </c>
      <c r="F1132">
        <v>2</v>
      </c>
      <c r="G1132" t="s">
        <v>5267</v>
      </c>
      <c r="I1132" t="s">
        <v>5287</v>
      </c>
    </row>
    <row r="1133" spans="2:9" x14ac:dyDescent="0.25">
      <c r="B1133" s="213">
        <v>44011</v>
      </c>
      <c r="C1133" t="s">
        <v>5317</v>
      </c>
      <c r="D1133">
        <v>1</v>
      </c>
      <c r="E1133" t="s">
        <v>5371</v>
      </c>
      <c r="F1133">
        <v>2</v>
      </c>
      <c r="G1133" t="s">
        <v>5267</v>
      </c>
      <c r="I1133" t="s">
        <v>5584</v>
      </c>
    </row>
    <row r="1134" spans="2:9" x14ac:dyDescent="0.25">
      <c r="B1134" s="213">
        <v>44011</v>
      </c>
      <c r="C1134" t="s">
        <v>5317</v>
      </c>
      <c r="D1134">
        <v>1</v>
      </c>
      <c r="E1134" t="s">
        <v>5371</v>
      </c>
      <c r="F1134">
        <v>8</v>
      </c>
      <c r="G1134" t="s">
        <v>5267</v>
      </c>
      <c r="I1134" t="s">
        <v>777</v>
      </c>
    </row>
    <row r="1135" spans="2:9" x14ac:dyDescent="0.25">
      <c r="B1135" s="213">
        <v>44012</v>
      </c>
      <c r="C1135" t="s">
        <v>5317</v>
      </c>
      <c r="D1135">
        <v>1</v>
      </c>
      <c r="E1135" t="s">
        <v>5371</v>
      </c>
      <c r="F1135">
        <v>5</v>
      </c>
      <c r="G1135" t="s">
        <v>5267</v>
      </c>
      <c r="I1135" t="s">
        <v>777</v>
      </c>
    </row>
    <row r="1136" spans="2:9" x14ac:dyDescent="0.25">
      <c r="B1136" s="213">
        <v>43999</v>
      </c>
      <c r="C1136" t="s">
        <v>5268</v>
      </c>
      <c r="D1136" t="s">
        <v>5593</v>
      </c>
      <c r="E1136" t="s">
        <v>5594</v>
      </c>
      <c r="F1136">
        <v>1</v>
      </c>
      <c r="G1136" t="s">
        <v>5267</v>
      </c>
      <c r="I1136" t="s">
        <v>2031</v>
      </c>
    </row>
    <row r="1137" spans="2:9" x14ac:dyDescent="0.25">
      <c r="B1137" s="213">
        <v>44006</v>
      </c>
      <c r="C1137" t="s">
        <v>5268</v>
      </c>
      <c r="D1137" t="s">
        <v>5593</v>
      </c>
      <c r="E1137" t="s">
        <v>5594</v>
      </c>
      <c r="F1137">
        <v>3</v>
      </c>
      <c r="G1137" t="s">
        <v>5267</v>
      </c>
      <c r="I1137" t="s">
        <v>5323</v>
      </c>
    </row>
    <row r="1138" spans="2:9" x14ac:dyDescent="0.25">
      <c r="B1138" s="213">
        <v>44007</v>
      </c>
      <c r="C1138" t="s">
        <v>5268</v>
      </c>
      <c r="D1138" t="s">
        <v>5593</v>
      </c>
      <c r="E1138" t="s">
        <v>5594</v>
      </c>
      <c r="F1138">
        <v>2</v>
      </c>
      <c r="G1138" t="s">
        <v>5267</v>
      </c>
      <c r="I1138" t="s">
        <v>5323</v>
      </c>
    </row>
    <row r="1139" spans="2:9" x14ac:dyDescent="0.25">
      <c r="B1139" s="213">
        <v>43999</v>
      </c>
      <c r="C1139" t="s">
        <v>5268</v>
      </c>
      <c r="D1139" t="s">
        <v>5269</v>
      </c>
      <c r="E1139" t="s">
        <v>5353</v>
      </c>
      <c r="F1139">
        <v>5</v>
      </c>
      <c r="G1139" t="s">
        <v>5267</v>
      </c>
      <c r="I1139" t="s">
        <v>5323</v>
      </c>
    </row>
    <row r="1140" spans="2:9" x14ac:dyDescent="0.25">
      <c r="B1140" s="213">
        <v>44008</v>
      </c>
      <c r="C1140" t="s">
        <v>5268</v>
      </c>
      <c r="D1140" t="s">
        <v>5269</v>
      </c>
      <c r="E1140" t="s">
        <v>5353</v>
      </c>
      <c r="F1140">
        <v>1</v>
      </c>
      <c r="G1140" t="s">
        <v>5267</v>
      </c>
      <c r="I1140" t="s">
        <v>5323</v>
      </c>
    </row>
    <row r="1141" spans="2:9" x14ac:dyDescent="0.25">
      <c r="B1141" s="213">
        <v>44011</v>
      </c>
      <c r="C1141" t="s">
        <v>5268</v>
      </c>
      <c r="D1141" t="s">
        <v>5269</v>
      </c>
      <c r="E1141" t="s">
        <v>5353</v>
      </c>
      <c r="F1141">
        <v>2</v>
      </c>
      <c r="G1141" t="s">
        <v>5267</v>
      </c>
      <c r="I1141" t="s">
        <v>5323</v>
      </c>
    </row>
    <row r="1142" spans="2:9" x14ac:dyDescent="0.25">
      <c r="B1142" s="213">
        <v>43999</v>
      </c>
      <c r="C1142" t="s">
        <v>5268</v>
      </c>
      <c r="D1142" t="s">
        <v>5304</v>
      </c>
      <c r="E1142" t="s">
        <v>5372</v>
      </c>
      <c r="F1142">
        <v>1</v>
      </c>
      <c r="G1142" t="s">
        <v>5267</v>
      </c>
      <c r="I1142" t="s">
        <v>2031</v>
      </c>
    </row>
    <row r="1143" spans="2:9" x14ac:dyDescent="0.25">
      <c r="B1143" s="213">
        <v>44000</v>
      </c>
      <c r="C1143" t="s">
        <v>5268</v>
      </c>
      <c r="D1143" t="s">
        <v>5304</v>
      </c>
      <c r="E1143" t="s">
        <v>5372</v>
      </c>
      <c r="F1143">
        <v>5</v>
      </c>
      <c r="G1143" t="s">
        <v>5267</v>
      </c>
      <c r="I1143" t="s">
        <v>5323</v>
      </c>
    </row>
    <row r="1144" spans="2:9" x14ac:dyDescent="0.25">
      <c r="B1144" s="213">
        <v>44000</v>
      </c>
      <c r="C1144" t="s">
        <v>5268</v>
      </c>
      <c r="D1144" t="s">
        <v>5304</v>
      </c>
      <c r="E1144" t="s">
        <v>5372</v>
      </c>
      <c r="F1144">
        <v>1</v>
      </c>
      <c r="G1144" t="s">
        <v>5267</v>
      </c>
      <c r="I1144" t="s">
        <v>5693</v>
      </c>
    </row>
    <row r="1145" spans="2:9" x14ac:dyDescent="0.25">
      <c r="B1145" s="213">
        <v>44006</v>
      </c>
      <c r="C1145" t="s">
        <v>5268</v>
      </c>
      <c r="D1145" t="s">
        <v>5304</v>
      </c>
      <c r="E1145" t="s">
        <v>5372</v>
      </c>
      <c r="F1145">
        <v>3</v>
      </c>
      <c r="G1145" t="s">
        <v>5267</v>
      </c>
      <c r="I1145" t="s">
        <v>5323</v>
      </c>
    </row>
    <row r="1146" spans="2:9" x14ac:dyDescent="0.25">
      <c r="B1146" s="213">
        <v>44007</v>
      </c>
      <c r="C1146" t="s">
        <v>5268</v>
      </c>
      <c r="D1146" t="s">
        <v>5304</v>
      </c>
      <c r="E1146" t="s">
        <v>5372</v>
      </c>
      <c r="F1146">
        <v>2</v>
      </c>
      <c r="G1146" t="s">
        <v>5267</v>
      </c>
      <c r="I1146" t="s">
        <v>5323</v>
      </c>
    </row>
    <row r="1147" spans="2:9" x14ac:dyDescent="0.25">
      <c r="B1147" s="213">
        <v>44008</v>
      </c>
      <c r="C1147" t="s">
        <v>5268</v>
      </c>
      <c r="D1147" t="s">
        <v>5304</v>
      </c>
      <c r="E1147" t="s">
        <v>5372</v>
      </c>
      <c r="F1147">
        <v>3</v>
      </c>
      <c r="G1147" t="s">
        <v>5267</v>
      </c>
      <c r="I1147" t="s">
        <v>777</v>
      </c>
    </row>
    <row r="1148" spans="2:9" x14ac:dyDescent="0.25">
      <c r="B1148" s="213">
        <v>44008</v>
      </c>
      <c r="C1148" t="s">
        <v>5268</v>
      </c>
      <c r="D1148" t="s">
        <v>5304</v>
      </c>
      <c r="E1148" t="s">
        <v>5372</v>
      </c>
      <c r="F1148">
        <v>3</v>
      </c>
      <c r="G1148" t="s">
        <v>5267</v>
      </c>
      <c r="I1148" t="s">
        <v>5271</v>
      </c>
    </row>
    <row r="1149" spans="2:9" x14ac:dyDescent="0.25">
      <c r="B1149" s="213">
        <v>44009</v>
      </c>
      <c r="C1149" t="s">
        <v>5268</v>
      </c>
      <c r="D1149" t="s">
        <v>5304</v>
      </c>
      <c r="E1149" t="s">
        <v>5372</v>
      </c>
      <c r="F1149">
        <v>5</v>
      </c>
      <c r="G1149" t="s">
        <v>5267</v>
      </c>
      <c r="I1149" t="s">
        <v>5323</v>
      </c>
    </row>
    <row r="1150" spans="2:9" x14ac:dyDescent="0.25">
      <c r="B1150" s="213">
        <v>44010</v>
      </c>
      <c r="C1150" t="s">
        <v>5268</v>
      </c>
      <c r="D1150" t="s">
        <v>5304</v>
      </c>
      <c r="E1150" t="s">
        <v>5372</v>
      </c>
      <c r="F1150">
        <v>2</v>
      </c>
      <c r="G1150" t="s">
        <v>5267</v>
      </c>
      <c r="I1150" t="s">
        <v>5323</v>
      </c>
    </row>
    <row r="1151" spans="2:9" x14ac:dyDescent="0.25">
      <c r="B1151" s="213">
        <v>44011</v>
      </c>
      <c r="C1151" t="s">
        <v>5268</v>
      </c>
      <c r="D1151" t="s">
        <v>5304</v>
      </c>
      <c r="E1151" t="s">
        <v>5372</v>
      </c>
      <c r="F1151">
        <v>1</v>
      </c>
      <c r="G1151" t="s">
        <v>5267</v>
      </c>
      <c r="I1151" t="s">
        <v>5271</v>
      </c>
    </row>
    <row r="1152" spans="2:9" x14ac:dyDescent="0.25">
      <c r="B1152" s="213">
        <v>44012</v>
      </c>
      <c r="C1152" t="s">
        <v>5268</v>
      </c>
      <c r="D1152" t="s">
        <v>5304</v>
      </c>
      <c r="E1152" t="s">
        <v>5372</v>
      </c>
      <c r="F1152">
        <v>3</v>
      </c>
      <c r="G1152" t="s">
        <v>5267</v>
      </c>
      <c r="I1152" t="s">
        <v>5323</v>
      </c>
    </row>
    <row r="1153" spans="2:9" x14ac:dyDescent="0.25">
      <c r="B1153" s="213">
        <v>44012</v>
      </c>
      <c r="C1153" t="s">
        <v>5268</v>
      </c>
      <c r="D1153" t="s">
        <v>5304</v>
      </c>
      <c r="E1153" t="s">
        <v>5372</v>
      </c>
      <c r="F1153">
        <v>1</v>
      </c>
      <c r="G1153" t="s">
        <v>5267</v>
      </c>
      <c r="I1153" t="s">
        <v>5271</v>
      </c>
    </row>
    <row r="1154" spans="2:9" x14ac:dyDescent="0.25">
      <c r="B1154" s="213">
        <v>44006</v>
      </c>
      <c r="C1154" t="s">
        <v>5694</v>
      </c>
      <c r="D1154" t="s">
        <v>5695</v>
      </c>
      <c r="E1154" t="s">
        <v>5696</v>
      </c>
      <c r="F1154">
        <v>1</v>
      </c>
      <c r="G1154" t="s">
        <v>5267</v>
      </c>
      <c r="I1154" t="s">
        <v>978</v>
      </c>
    </row>
    <row r="1155" spans="2:9" x14ac:dyDescent="0.25">
      <c r="B1155" s="213">
        <v>44001</v>
      </c>
      <c r="C1155" t="s">
        <v>5373</v>
      </c>
      <c r="E1155" t="s">
        <v>5374</v>
      </c>
      <c r="F1155">
        <v>6</v>
      </c>
      <c r="G1155" t="s">
        <v>5267</v>
      </c>
      <c r="I1155" t="s">
        <v>5584</v>
      </c>
    </row>
    <row r="1156" spans="2:9" x14ac:dyDescent="0.25">
      <c r="B1156" s="213">
        <v>44002</v>
      </c>
      <c r="C1156" t="s">
        <v>5373</v>
      </c>
      <c r="E1156" t="s">
        <v>5374</v>
      </c>
      <c r="F1156">
        <v>6</v>
      </c>
      <c r="G1156" t="s">
        <v>5267</v>
      </c>
      <c r="I1156" t="s">
        <v>5584</v>
      </c>
    </row>
    <row r="1157" spans="2:9" x14ac:dyDescent="0.25">
      <c r="B1157" s="213">
        <v>44002</v>
      </c>
      <c r="C1157" t="s">
        <v>5373</v>
      </c>
      <c r="E1157" t="s">
        <v>5374</v>
      </c>
      <c r="F1157">
        <v>1</v>
      </c>
      <c r="G1157" t="s">
        <v>5267</v>
      </c>
      <c r="I1157" t="s">
        <v>5287</v>
      </c>
    </row>
    <row r="1158" spans="2:9" x14ac:dyDescent="0.25">
      <c r="B1158" s="213">
        <v>44004</v>
      </c>
      <c r="C1158" t="s">
        <v>5630</v>
      </c>
      <c r="E1158" t="s">
        <v>5631</v>
      </c>
      <c r="F1158">
        <v>1</v>
      </c>
      <c r="G1158" t="s">
        <v>5267</v>
      </c>
      <c r="I1158" t="s">
        <v>777</v>
      </c>
    </row>
    <row r="1159" spans="2:9" x14ac:dyDescent="0.25">
      <c r="B1159" s="213">
        <v>44005</v>
      </c>
      <c r="C1159" t="s">
        <v>5630</v>
      </c>
      <c r="E1159" t="s">
        <v>5697</v>
      </c>
      <c r="F1159">
        <v>1</v>
      </c>
      <c r="G1159" t="s">
        <v>5267</v>
      </c>
      <c r="I1159" t="s">
        <v>5271</v>
      </c>
    </row>
    <row r="1160" spans="2:9" x14ac:dyDescent="0.25">
      <c r="B1160" s="213">
        <v>44009</v>
      </c>
      <c r="C1160" t="s">
        <v>5319</v>
      </c>
      <c r="D1160" t="s">
        <v>5339</v>
      </c>
      <c r="E1160" t="s">
        <v>5321</v>
      </c>
      <c r="F1160" t="s">
        <v>5322</v>
      </c>
      <c r="G1160" t="s">
        <v>5267</v>
      </c>
      <c r="I1160" t="s">
        <v>5323</v>
      </c>
    </row>
    <row r="1161" spans="2:9" x14ac:dyDescent="0.25">
      <c r="B1161" s="213">
        <v>44005</v>
      </c>
      <c r="C1161" t="s">
        <v>5642</v>
      </c>
      <c r="D1161">
        <v>1</v>
      </c>
      <c r="E1161" t="s">
        <v>5643</v>
      </c>
      <c r="F1161">
        <v>1</v>
      </c>
      <c r="G1161" t="s">
        <v>5267</v>
      </c>
      <c r="I1161" t="s">
        <v>5323</v>
      </c>
    </row>
    <row r="1162" spans="2:9" x14ac:dyDescent="0.25">
      <c r="B1162" s="213">
        <v>44006</v>
      </c>
      <c r="C1162" t="s">
        <v>5642</v>
      </c>
      <c r="D1162">
        <v>1</v>
      </c>
      <c r="E1162" t="s">
        <v>5643</v>
      </c>
      <c r="F1162">
        <v>1</v>
      </c>
      <c r="G1162" t="s">
        <v>5267</v>
      </c>
      <c r="I1162" t="s">
        <v>828</v>
      </c>
    </row>
    <row r="1163" spans="2:9" x14ac:dyDescent="0.25">
      <c r="B1163" s="213">
        <v>44006</v>
      </c>
      <c r="C1163" t="s">
        <v>5642</v>
      </c>
      <c r="D1163">
        <v>1</v>
      </c>
      <c r="E1163" t="s">
        <v>5643</v>
      </c>
      <c r="F1163">
        <v>1</v>
      </c>
      <c r="G1163" t="s">
        <v>5267</v>
      </c>
      <c r="I1163" t="s">
        <v>5287</v>
      </c>
    </row>
    <row r="1164" spans="2:9" x14ac:dyDescent="0.25">
      <c r="B1164" s="213">
        <v>44010</v>
      </c>
      <c r="C1164" t="s">
        <v>5273</v>
      </c>
      <c r="E1164" t="s">
        <v>5383</v>
      </c>
      <c r="F1164">
        <v>1</v>
      </c>
      <c r="G1164" t="s">
        <v>5267</v>
      </c>
      <c r="I1164" t="s">
        <v>978</v>
      </c>
    </row>
    <row r="1165" spans="2:9" x14ac:dyDescent="0.25">
      <c r="B1165" s="213">
        <v>44011</v>
      </c>
      <c r="C1165" t="s">
        <v>5273</v>
      </c>
      <c r="E1165" t="s">
        <v>5383</v>
      </c>
      <c r="F1165">
        <v>1</v>
      </c>
      <c r="G1165" t="s">
        <v>5267</v>
      </c>
      <c r="I1165" t="s">
        <v>777</v>
      </c>
    </row>
    <row r="1166" spans="2:9" x14ac:dyDescent="0.25">
      <c r="B1166" s="213">
        <v>44007</v>
      </c>
      <c r="C1166" t="s">
        <v>5469</v>
      </c>
      <c r="E1166" t="s">
        <v>5470</v>
      </c>
      <c r="F1166">
        <v>1</v>
      </c>
      <c r="G1166" t="s">
        <v>5267</v>
      </c>
      <c r="I1166" t="s">
        <v>5584</v>
      </c>
    </row>
    <row r="1167" spans="2:9" x14ac:dyDescent="0.25">
      <c r="B1167" s="213">
        <v>44011</v>
      </c>
      <c r="C1167" t="s">
        <v>5469</v>
      </c>
      <c r="E1167" t="s">
        <v>5470</v>
      </c>
      <c r="F1167">
        <v>1</v>
      </c>
      <c r="G1167" t="s">
        <v>5267</v>
      </c>
      <c r="I1167" t="s">
        <v>5584</v>
      </c>
    </row>
    <row r="1168" spans="2:9" x14ac:dyDescent="0.25">
      <c r="B1168" s="213">
        <v>44007</v>
      </c>
      <c r="C1168" t="s">
        <v>5525</v>
      </c>
      <c r="E1168" t="s">
        <v>5526</v>
      </c>
      <c r="F1168">
        <v>1</v>
      </c>
      <c r="G1168" t="s">
        <v>5267</v>
      </c>
      <c r="I1168" t="s">
        <v>5698</v>
      </c>
    </row>
    <row r="1169" spans="2:9" x14ac:dyDescent="0.25">
      <c r="B1169" s="213">
        <v>44007</v>
      </c>
      <c r="C1169" t="s">
        <v>5525</v>
      </c>
      <c r="E1169" t="s">
        <v>5526</v>
      </c>
      <c r="F1169">
        <v>1</v>
      </c>
      <c r="G1169" t="s">
        <v>5267</v>
      </c>
      <c r="I1169" t="s">
        <v>1215</v>
      </c>
    </row>
    <row r="1170" spans="2:9" x14ac:dyDescent="0.25">
      <c r="B1170" s="213">
        <v>44005</v>
      </c>
      <c r="C1170" t="s">
        <v>5315</v>
      </c>
      <c r="E1170" t="s">
        <v>5316</v>
      </c>
      <c r="F1170">
        <v>1</v>
      </c>
      <c r="G1170" t="s">
        <v>5267</v>
      </c>
      <c r="I1170" t="s">
        <v>828</v>
      </c>
    </row>
    <row r="1171" spans="2:9" x14ac:dyDescent="0.25">
      <c r="B1171" s="213">
        <v>44002</v>
      </c>
      <c r="C1171" t="s">
        <v>5344</v>
      </c>
      <c r="E1171" t="s">
        <v>5387</v>
      </c>
      <c r="F1171">
        <v>1</v>
      </c>
      <c r="G1171" t="s">
        <v>5267</v>
      </c>
      <c r="I1171" t="s">
        <v>1215</v>
      </c>
    </row>
    <row r="1172" spans="2:9" x14ac:dyDescent="0.25">
      <c r="B1172" s="213">
        <v>44006</v>
      </c>
      <c r="C1172" t="s">
        <v>5344</v>
      </c>
      <c r="E1172" t="s">
        <v>5387</v>
      </c>
      <c r="F1172">
        <v>1</v>
      </c>
      <c r="G1172" t="s">
        <v>5267</v>
      </c>
      <c r="I1172" t="s">
        <v>828</v>
      </c>
    </row>
    <row r="1173" spans="2:9" x14ac:dyDescent="0.25">
      <c r="B1173" s="213">
        <v>44011</v>
      </c>
      <c r="C1173" t="s">
        <v>5344</v>
      </c>
      <c r="E1173" t="s">
        <v>5387</v>
      </c>
      <c r="F1173">
        <v>1</v>
      </c>
      <c r="G1173" t="s">
        <v>5267</v>
      </c>
      <c r="I1173" t="s">
        <v>5528</v>
      </c>
    </row>
    <row r="1174" spans="2:9" x14ac:dyDescent="0.25">
      <c r="B1174" s="213">
        <v>44001</v>
      </c>
      <c r="C1174" t="s">
        <v>5265</v>
      </c>
      <c r="E1174" t="s">
        <v>5306</v>
      </c>
      <c r="F1174" t="s">
        <v>5699</v>
      </c>
      <c r="G1174" t="s">
        <v>5267</v>
      </c>
      <c r="I1174" t="s">
        <v>5271</v>
      </c>
    </row>
    <row r="1175" spans="2:9" x14ac:dyDescent="0.25">
      <c r="B1175" s="213">
        <v>44003</v>
      </c>
      <c r="C1175" t="s">
        <v>5265</v>
      </c>
      <c r="E1175" t="s">
        <v>5306</v>
      </c>
      <c r="F1175">
        <v>1</v>
      </c>
      <c r="G1175" t="s">
        <v>5267</v>
      </c>
      <c r="I1175" t="s">
        <v>828</v>
      </c>
    </row>
    <row r="1176" spans="2:9" x14ac:dyDescent="0.25">
      <c r="B1176" s="213">
        <v>44003</v>
      </c>
      <c r="C1176" t="s">
        <v>5265</v>
      </c>
      <c r="E1176" t="s">
        <v>5306</v>
      </c>
      <c r="F1176">
        <v>1</v>
      </c>
      <c r="G1176" t="s">
        <v>5267</v>
      </c>
      <c r="I1176" t="s">
        <v>5271</v>
      </c>
    </row>
    <row r="1177" spans="2:9" x14ac:dyDescent="0.25">
      <c r="B1177" s="213">
        <v>44003</v>
      </c>
      <c r="C1177" t="s">
        <v>5265</v>
      </c>
      <c r="E1177" t="s">
        <v>5306</v>
      </c>
      <c r="F1177">
        <v>1</v>
      </c>
      <c r="G1177" t="s">
        <v>5267</v>
      </c>
      <c r="I1177" t="s">
        <v>5528</v>
      </c>
    </row>
    <row r="1178" spans="2:9" x14ac:dyDescent="0.25">
      <c r="B1178" s="213">
        <v>44003</v>
      </c>
      <c r="C1178" t="s">
        <v>5265</v>
      </c>
      <c r="E1178" t="s">
        <v>5306</v>
      </c>
      <c r="F1178">
        <v>1</v>
      </c>
      <c r="G1178" t="s">
        <v>5267</v>
      </c>
      <c r="I1178" t="s">
        <v>530</v>
      </c>
    </row>
    <row r="1179" spans="2:9" x14ac:dyDescent="0.25">
      <c r="B1179" s="213">
        <v>44005</v>
      </c>
      <c r="C1179" t="s">
        <v>5265</v>
      </c>
      <c r="E1179" t="s">
        <v>5306</v>
      </c>
      <c r="F1179">
        <v>1</v>
      </c>
      <c r="G1179" t="s">
        <v>5267</v>
      </c>
      <c r="I1179" t="s">
        <v>828</v>
      </c>
    </row>
    <row r="1180" spans="2:9" x14ac:dyDescent="0.25">
      <c r="B1180" s="213">
        <v>44005</v>
      </c>
      <c r="C1180" t="s">
        <v>5265</v>
      </c>
      <c r="E1180" t="s">
        <v>5306</v>
      </c>
      <c r="F1180">
        <v>1</v>
      </c>
      <c r="G1180" t="s">
        <v>5267</v>
      </c>
      <c r="I1180" t="s">
        <v>5287</v>
      </c>
    </row>
    <row r="1181" spans="2:9" x14ac:dyDescent="0.25">
      <c r="B1181" s="213">
        <v>44005</v>
      </c>
      <c r="C1181" t="s">
        <v>5265</v>
      </c>
      <c r="E1181" t="s">
        <v>5306</v>
      </c>
      <c r="F1181">
        <v>1</v>
      </c>
      <c r="G1181" t="s">
        <v>5267</v>
      </c>
      <c r="I1181" t="s">
        <v>5271</v>
      </c>
    </row>
    <row r="1182" spans="2:9" x14ac:dyDescent="0.25">
      <c r="B1182" s="213">
        <v>44006</v>
      </c>
      <c r="C1182" t="s">
        <v>5265</v>
      </c>
      <c r="E1182" t="s">
        <v>5306</v>
      </c>
      <c r="F1182">
        <v>1</v>
      </c>
      <c r="G1182" t="s">
        <v>5267</v>
      </c>
      <c r="I1182" t="s">
        <v>828</v>
      </c>
    </row>
    <row r="1183" spans="2:9" x14ac:dyDescent="0.25">
      <c r="B1183" s="213">
        <v>44008</v>
      </c>
      <c r="C1183" t="s">
        <v>5265</v>
      </c>
      <c r="E1183" t="s">
        <v>5306</v>
      </c>
      <c r="F1183">
        <v>1</v>
      </c>
      <c r="G1183" t="s">
        <v>5267</v>
      </c>
      <c r="I1183" t="s">
        <v>5271</v>
      </c>
    </row>
    <row r="1184" spans="2:9" x14ac:dyDescent="0.25">
      <c r="B1184" s="213">
        <v>44009</v>
      </c>
      <c r="C1184" t="s">
        <v>5265</v>
      </c>
      <c r="E1184" t="s">
        <v>5306</v>
      </c>
      <c r="F1184">
        <v>1</v>
      </c>
      <c r="G1184" t="s">
        <v>5267</v>
      </c>
      <c r="I1184" t="s">
        <v>5271</v>
      </c>
    </row>
    <row r="1185" spans="2:9" x14ac:dyDescent="0.25">
      <c r="B1185" s="213">
        <v>44009</v>
      </c>
      <c r="C1185" t="s">
        <v>5265</v>
      </c>
      <c r="E1185" t="s">
        <v>5306</v>
      </c>
      <c r="F1185">
        <v>1</v>
      </c>
      <c r="G1185" t="s">
        <v>5267</v>
      </c>
      <c r="I1185" t="s">
        <v>5323</v>
      </c>
    </row>
    <row r="1186" spans="2:9" x14ac:dyDescent="0.25">
      <c r="B1186" s="213">
        <v>44010</v>
      </c>
      <c r="C1186" t="s">
        <v>5265</v>
      </c>
      <c r="E1186" t="s">
        <v>5306</v>
      </c>
      <c r="F1186">
        <v>1</v>
      </c>
      <c r="G1186" t="s">
        <v>5267</v>
      </c>
      <c r="I1186" t="s">
        <v>1375</v>
      </c>
    </row>
    <row r="1187" spans="2:9" x14ac:dyDescent="0.25">
      <c r="B1187" s="213">
        <v>44010</v>
      </c>
      <c r="C1187" t="s">
        <v>5265</v>
      </c>
      <c r="E1187" t="s">
        <v>5306</v>
      </c>
      <c r="F1187">
        <v>1</v>
      </c>
      <c r="G1187" t="s">
        <v>5267</v>
      </c>
      <c r="I1187" t="s">
        <v>5275</v>
      </c>
    </row>
    <row r="1188" spans="2:9" x14ac:dyDescent="0.25">
      <c r="B1188" s="213">
        <v>44011</v>
      </c>
      <c r="C1188" t="s">
        <v>5265</v>
      </c>
      <c r="E1188" t="s">
        <v>5306</v>
      </c>
      <c r="F1188">
        <v>1</v>
      </c>
      <c r="G1188" t="s">
        <v>5267</v>
      </c>
      <c r="I1188" t="s">
        <v>5271</v>
      </c>
    </row>
    <row r="1189" spans="2:9" x14ac:dyDescent="0.25">
      <c r="B1189" s="213">
        <v>44012</v>
      </c>
      <c r="C1189" t="s">
        <v>5265</v>
      </c>
      <c r="E1189" t="s">
        <v>5306</v>
      </c>
      <c r="F1189">
        <v>1</v>
      </c>
      <c r="G1189" t="s">
        <v>5267</v>
      </c>
      <c r="I1189" t="s">
        <v>609</v>
      </c>
    </row>
    <row r="1190" spans="2:9" x14ac:dyDescent="0.25">
      <c r="B1190" s="213">
        <v>44012</v>
      </c>
      <c r="C1190" t="s">
        <v>5265</v>
      </c>
      <c r="E1190" t="s">
        <v>5306</v>
      </c>
      <c r="F1190">
        <v>1</v>
      </c>
      <c r="G1190" t="s">
        <v>5267</v>
      </c>
      <c r="I1190" t="s">
        <v>5271</v>
      </c>
    </row>
    <row r="1191" spans="2:9" x14ac:dyDescent="0.25">
      <c r="B1191" s="213">
        <v>44002</v>
      </c>
      <c r="C1191" t="s">
        <v>5529</v>
      </c>
      <c r="E1191" t="s">
        <v>5530</v>
      </c>
      <c r="F1191">
        <v>1</v>
      </c>
      <c r="G1191" t="s">
        <v>5267</v>
      </c>
      <c r="I1191" t="s">
        <v>609</v>
      </c>
    </row>
    <row r="1192" spans="2:9" x14ac:dyDescent="0.25">
      <c r="B1192" s="213">
        <v>44007</v>
      </c>
      <c r="C1192" t="s">
        <v>5529</v>
      </c>
      <c r="E1192" t="s">
        <v>5530</v>
      </c>
      <c r="F1192">
        <v>1</v>
      </c>
      <c r="G1192" t="s">
        <v>5267</v>
      </c>
      <c r="I1192" t="s">
        <v>1547</v>
      </c>
    </row>
    <row r="1193" spans="2:9" x14ac:dyDescent="0.25">
      <c r="B1193" s="213">
        <v>43998</v>
      </c>
      <c r="C1193" t="s">
        <v>3935</v>
      </c>
      <c r="D1193" t="s">
        <v>3934</v>
      </c>
      <c r="E1193" t="s">
        <v>5429</v>
      </c>
      <c r="F1193">
        <v>1</v>
      </c>
      <c r="G1193" t="s">
        <v>641</v>
      </c>
      <c r="I1193" t="s">
        <v>5700</v>
      </c>
    </row>
    <row r="1194" spans="2:9" x14ac:dyDescent="0.25">
      <c r="B1194" s="213">
        <v>43998</v>
      </c>
      <c r="C1194" t="s">
        <v>3932</v>
      </c>
      <c r="D1194" t="s">
        <v>3931</v>
      </c>
      <c r="E1194" t="s">
        <v>5701</v>
      </c>
      <c r="F1194">
        <v>1</v>
      </c>
      <c r="G1194" t="s">
        <v>641</v>
      </c>
      <c r="I1194" t="s">
        <v>5700</v>
      </c>
    </row>
    <row r="1195" spans="2:9" x14ac:dyDescent="0.25">
      <c r="B1195" s="213">
        <v>44009</v>
      </c>
      <c r="C1195" t="s">
        <v>3897</v>
      </c>
      <c r="D1195" t="s">
        <v>5702</v>
      </c>
      <c r="E1195" t="s">
        <v>5703</v>
      </c>
      <c r="F1195">
        <v>4</v>
      </c>
      <c r="G1195" t="s">
        <v>3616</v>
      </c>
      <c r="H1195" t="s">
        <v>5704</v>
      </c>
      <c r="I1195" t="s">
        <v>609</v>
      </c>
    </row>
    <row r="1196" spans="2:9" x14ac:dyDescent="0.25">
      <c r="B1196" s="213">
        <v>44005</v>
      </c>
      <c r="C1196" t="s">
        <v>3897</v>
      </c>
      <c r="D1196" t="s">
        <v>4093</v>
      </c>
      <c r="E1196" t="s">
        <v>5428</v>
      </c>
      <c r="F1196">
        <v>3</v>
      </c>
      <c r="G1196" t="s">
        <v>3616</v>
      </c>
      <c r="H1196" t="s">
        <v>5705</v>
      </c>
      <c r="I1196" t="s">
        <v>978</v>
      </c>
    </row>
    <row r="1197" spans="2:9" x14ac:dyDescent="0.25">
      <c r="B1197" s="213">
        <v>44011</v>
      </c>
      <c r="C1197" t="s">
        <v>3897</v>
      </c>
      <c r="D1197" t="s">
        <v>4093</v>
      </c>
      <c r="E1197" t="s">
        <v>5428</v>
      </c>
      <c r="F1197">
        <v>3</v>
      </c>
      <c r="G1197" t="s">
        <v>3616</v>
      </c>
      <c r="I1197" t="s">
        <v>978</v>
      </c>
    </row>
    <row r="1198" spans="2:9" x14ac:dyDescent="0.25">
      <c r="B1198" s="213">
        <v>44009</v>
      </c>
      <c r="C1198" t="s">
        <v>3897</v>
      </c>
      <c r="D1198" t="s">
        <v>5706</v>
      </c>
      <c r="E1198" t="s">
        <v>5707</v>
      </c>
      <c r="F1198">
        <v>2</v>
      </c>
      <c r="G1198" t="s">
        <v>3616</v>
      </c>
      <c r="H1198" t="s">
        <v>5704</v>
      </c>
      <c r="I1198" t="s">
        <v>609</v>
      </c>
    </row>
    <row r="1199" spans="2:9" x14ac:dyDescent="0.25">
      <c r="B1199" s="213">
        <v>44002</v>
      </c>
      <c r="C1199" t="s">
        <v>4558</v>
      </c>
      <c r="D1199" t="s">
        <v>5102</v>
      </c>
      <c r="E1199" t="s">
        <v>5708</v>
      </c>
      <c r="F1199">
        <v>1</v>
      </c>
      <c r="G1199" t="s">
        <v>3616</v>
      </c>
      <c r="H1199" t="s">
        <v>5709</v>
      </c>
      <c r="I1199" t="s">
        <v>609</v>
      </c>
    </row>
    <row r="1200" spans="2:9" x14ac:dyDescent="0.25">
      <c r="B1200" s="213">
        <v>44002</v>
      </c>
      <c r="C1200" t="s">
        <v>4558</v>
      </c>
      <c r="D1200" t="s">
        <v>5056</v>
      </c>
      <c r="E1200" t="s">
        <v>5682</v>
      </c>
      <c r="F1200">
        <v>1</v>
      </c>
      <c r="G1200" t="s">
        <v>3616</v>
      </c>
      <c r="H1200" t="s">
        <v>5709</v>
      </c>
      <c r="I1200" t="s">
        <v>609</v>
      </c>
    </row>
    <row r="1201" spans="2:9" x14ac:dyDescent="0.25">
      <c r="B1201" s="213">
        <v>44008</v>
      </c>
      <c r="C1201" t="s">
        <v>4035</v>
      </c>
      <c r="D1201" t="s">
        <v>4034</v>
      </c>
      <c r="E1201" t="s">
        <v>4036</v>
      </c>
      <c r="F1201">
        <v>1</v>
      </c>
      <c r="G1201" t="s">
        <v>3616</v>
      </c>
      <c r="I1201" t="s">
        <v>3951</v>
      </c>
    </row>
    <row r="1202" spans="2:9" x14ac:dyDescent="0.25">
      <c r="B1202" s="213">
        <v>43998</v>
      </c>
      <c r="C1202" t="s">
        <v>3926</v>
      </c>
      <c r="D1202" t="s">
        <v>3924</v>
      </c>
      <c r="E1202" t="s">
        <v>5710</v>
      </c>
      <c r="F1202">
        <v>1</v>
      </c>
      <c r="G1202" t="s">
        <v>641</v>
      </c>
      <c r="I1202" t="s">
        <v>5700</v>
      </c>
    </row>
    <row r="1203" spans="2:9" x14ac:dyDescent="0.25">
      <c r="B1203" s="213">
        <v>43998</v>
      </c>
      <c r="C1203" t="s">
        <v>5711</v>
      </c>
      <c r="D1203" t="s">
        <v>5712</v>
      </c>
      <c r="E1203" t="s">
        <v>5432</v>
      </c>
      <c r="F1203">
        <v>1</v>
      </c>
      <c r="G1203" t="s">
        <v>641</v>
      </c>
      <c r="I1203" t="s">
        <v>5700</v>
      </c>
    </row>
    <row r="1205" spans="2:9" x14ac:dyDescent="0.25">
      <c r="B1205" t="s">
        <v>5249</v>
      </c>
      <c r="C1205" t="s">
        <v>5260</v>
      </c>
      <c r="D1205" t="s">
        <v>3571</v>
      </c>
      <c r="E1205" t="s">
        <v>5443</v>
      </c>
      <c r="F1205" t="s">
        <v>5444</v>
      </c>
      <c r="G1205" t="s">
        <v>473</v>
      </c>
      <c r="H1205" t="s">
        <v>5445</v>
      </c>
      <c r="I1205" t="s">
        <v>5446</v>
      </c>
    </row>
    <row r="1206" spans="2:9" x14ac:dyDescent="0.25">
      <c r="B1206" s="213">
        <v>44013</v>
      </c>
      <c r="C1206" t="s">
        <v>5265</v>
      </c>
      <c r="E1206" t="s">
        <v>5306</v>
      </c>
      <c r="F1206">
        <v>1</v>
      </c>
      <c r="G1206" t="s">
        <v>5267</v>
      </c>
      <c r="I1206" t="s">
        <v>5584</v>
      </c>
    </row>
    <row r="1207" spans="2:9" x14ac:dyDescent="0.25">
      <c r="B1207" s="213">
        <v>44013</v>
      </c>
      <c r="C1207" t="s">
        <v>5268</v>
      </c>
      <c r="D1207" t="s">
        <v>5304</v>
      </c>
      <c r="E1207" t="s">
        <v>5372</v>
      </c>
      <c r="F1207">
        <v>1</v>
      </c>
      <c r="G1207" t="s">
        <v>5267</v>
      </c>
      <c r="I1207" t="s">
        <v>5323</v>
      </c>
    </row>
    <row r="1208" spans="2:9" x14ac:dyDescent="0.25">
      <c r="B1208" s="213">
        <v>44013</v>
      </c>
      <c r="C1208" t="s">
        <v>5265</v>
      </c>
      <c r="E1208" t="s">
        <v>5306</v>
      </c>
      <c r="F1208">
        <v>1</v>
      </c>
      <c r="G1208" t="s">
        <v>5267</v>
      </c>
      <c r="I1208" t="s">
        <v>5275</v>
      </c>
    </row>
    <row r="1209" spans="2:9" x14ac:dyDescent="0.25">
      <c r="B1209" s="213">
        <v>44013</v>
      </c>
      <c r="C1209" t="s">
        <v>5578</v>
      </c>
      <c r="D1209" t="s">
        <v>5579</v>
      </c>
      <c r="E1209" t="s">
        <v>5580</v>
      </c>
      <c r="F1209">
        <v>1</v>
      </c>
      <c r="G1209" t="s">
        <v>5267</v>
      </c>
      <c r="I1209" t="s">
        <v>3956</v>
      </c>
    </row>
    <row r="1210" spans="2:9" x14ac:dyDescent="0.25">
      <c r="B1210" s="213">
        <v>44013</v>
      </c>
      <c r="C1210" t="s">
        <v>5344</v>
      </c>
      <c r="E1210" t="s">
        <v>5387</v>
      </c>
      <c r="F1210">
        <v>1</v>
      </c>
      <c r="G1210" t="s">
        <v>5267</v>
      </c>
      <c r="I1210" t="s">
        <v>3956</v>
      </c>
    </row>
    <row r="1211" spans="2:9" x14ac:dyDescent="0.25">
      <c r="B1211" s="213">
        <v>44013</v>
      </c>
      <c r="C1211" t="s">
        <v>5265</v>
      </c>
      <c r="E1211" t="s">
        <v>5306</v>
      </c>
      <c r="F1211">
        <v>1</v>
      </c>
      <c r="G1211" t="s">
        <v>5267</v>
      </c>
      <c r="I1211" t="s">
        <v>5272</v>
      </c>
    </row>
    <row r="1212" spans="2:9" x14ac:dyDescent="0.25">
      <c r="B1212" s="213">
        <v>44013</v>
      </c>
      <c r="C1212" t="s">
        <v>5265</v>
      </c>
      <c r="E1212" t="s">
        <v>5306</v>
      </c>
      <c r="F1212">
        <v>1</v>
      </c>
      <c r="G1212" t="s">
        <v>5267</v>
      </c>
      <c r="I1212" t="s">
        <v>1547</v>
      </c>
    </row>
    <row r="1213" spans="2:9" x14ac:dyDescent="0.25">
      <c r="B1213" s="213">
        <v>44013</v>
      </c>
      <c r="C1213" t="s">
        <v>5265</v>
      </c>
      <c r="E1213" t="s">
        <v>5306</v>
      </c>
      <c r="F1213">
        <v>1</v>
      </c>
      <c r="G1213" t="s">
        <v>5267</v>
      </c>
      <c r="I1213" t="s">
        <v>3984</v>
      </c>
    </row>
    <row r="1214" spans="2:9" x14ac:dyDescent="0.25">
      <c r="B1214" s="213">
        <v>44013</v>
      </c>
      <c r="C1214" t="s">
        <v>5265</v>
      </c>
      <c r="E1214" t="s">
        <v>5306</v>
      </c>
      <c r="F1214">
        <v>1</v>
      </c>
      <c r="G1214" t="s">
        <v>5267</v>
      </c>
      <c r="I1214" t="s">
        <v>3975</v>
      </c>
    </row>
    <row r="1215" spans="2:9" x14ac:dyDescent="0.25">
      <c r="B1215" s="213">
        <v>44013</v>
      </c>
      <c r="C1215" t="s">
        <v>5265</v>
      </c>
      <c r="E1215" t="s">
        <v>5306</v>
      </c>
      <c r="F1215">
        <v>1</v>
      </c>
      <c r="G1215" t="s">
        <v>5267</v>
      </c>
      <c r="I1215" t="s">
        <v>5453</v>
      </c>
    </row>
    <row r="1216" spans="2:9" x14ac:dyDescent="0.25">
      <c r="B1216" s="213">
        <v>44013</v>
      </c>
      <c r="C1216" t="s">
        <v>5162</v>
      </c>
      <c r="D1216" t="s">
        <v>5161</v>
      </c>
      <c r="E1216" t="s">
        <v>8606</v>
      </c>
      <c r="F1216">
        <v>2</v>
      </c>
      <c r="G1216" t="s">
        <v>3616</v>
      </c>
      <c r="H1216" t="s">
        <v>8607</v>
      </c>
      <c r="I1216" t="s">
        <v>3956</v>
      </c>
    </row>
    <row r="1217" spans="2:9" x14ac:dyDescent="0.25">
      <c r="B1217" s="213">
        <v>44014</v>
      </c>
      <c r="C1217" t="s">
        <v>5671</v>
      </c>
      <c r="E1217" t="s">
        <v>8608</v>
      </c>
      <c r="F1217">
        <v>1</v>
      </c>
      <c r="G1217" t="s">
        <v>3616</v>
      </c>
      <c r="I1217" t="s">
        <v>5275</v>
      </c>
    </row>
    <row r="1218" spans="2:9" x14ac:dyDescent="0.25">
      <c r="B1218" s="213">
        <v>44014</v>
      </c>
      <c r="C1218" t="s">
        <v>5268</v>
      </c>
      <c r="D1218" t="s">
        <v>5304</v>
      </c>
      <c r="E1218" t="s">
        <v>5372</v>
      </c>
      <c r="F1218">
        <v>3</v>
      </c>
      <c r="G1218" t="s">
        <v>5267</v>
      </c>
      <c r="I1218" t="s">
        <v>5271</v>
      </c>
    </row>
    <row r="1219" spans="2:9" x14ac:dyDescent="0.25">
      <c r="B1219" s="213">
        <v>44014</v>
      </c>
      <c r="C1219" t="s">
        <v>5265</v>
      </c>
      <c r="E1219" t="s">
        <v>5306</v>
      </c>
      <c r="F1219">
        <v>1</v>
      </c>
      <c r="G1219" t="s">
        <v>5267</v>
      </c>
      <c r="I1219" t="s">
        <v>828</v>
      </c>
    </row>
    <row r="1220" spans="2:9" x14ac:dyDescent="0.25">
      <c r="B1220" s="213">
        <v>44014</v>
      </c>
      <c r="C1220" t="s">
        <v>5268</v>
      </c>
      <c r="D1220" t="s">
        <v>5304</v>
      </c>
      <c r="E1220" t="s">
        <v>5372</v>
      </c>
      <c r="F1220">
        <v>3</v>
      </c>
      <c r="G1220" t="s">
        <v>5267</v>
      </c>
      <c r="I1220" t="s">
        <v>5323</v>
      </c>
    </row>
    <row r="1221" spans="2:9" x14ac:dyDescent="0.25">
      <c r="B1221" s="213">
        <v>44014</v>
      </c>
      <c r="C1221" t="s">
        <v>5268</v>
      </c>
      <c r="D1221" t="s">
        <v>5405</v>
      </c>
      <c r="E1221" t="s">
        <v>5594</v>
      </c>
      <c r="F1221">
        <v>1</v>
      </c>
      <c r="G1221" t="s">
        <v>5267</v>
      </c>
      <c r="I1221" t="s">
        <v>5323</v>
      </c>
    </row>
    <row r="1222" spans="2:9" x14ac:dyDescent="0.25">
      <c r="B1222" s="213">
        <v>44015</v>
      </c>
      <c r="C1222" t="s">
        <v>5373</v>
      </c>
      <c r="E1222" t="s">
        <v>5374</v>
      </c>
      <c r="F1222">
        <v>6</v>
      </c>
      <c r="G1222" t="s">
        <v>5267</v>
      </c>
      <c r="I1222" t="s">
        <v>5584</v>
      </c>
    </row>
    <row r="1223" spans="2:9" x14ac:dyDescent="0.25">
      <c r="B1223" s="213">
        <v>44015</v>
      </c>
      <c r="C1223" t="s">
        <v>5265</v>
      </c>
      <c r="E1223" t="s">
        <v>5306</v>
      </c>
      <c r="F1223">
        <v>1</v>
      </c>
      <c r="G1223" t="s">
        <v>5267</v>
      </c>
      <c r="I1223" t="s">
        <v>5275</v>
      </c>
    </row>
    <row r="1224" spans="2:9" x14ac:dyDescent="0.25">
      <c r="B1224" s="213">
        <v>44015</v>
      </c>
      <c r="C1224" t="s">
        <v>5344</v>
      </c>
      <c r="E1224" t="s">
        <v>5387</v>
      </c>
      <c r="F1224">
        <v>2</v>
      </c>
      <c r="G1224" t="s">
        <v>5267</v>
      </c>
      <c r="I1224" t="s">
        <v>5272</v>
      </c>
    </row>
    <row r="1225" spans="2:9" x14ac:dyDescent="0.25">
      <c r="B1225" s="213">
        <v>44015</v>
      </c>
      <c r="C1225" t="s">
        <v>5268</v>
      </c>
      <c r="D1225" t="s">
        <v>5405</v>
      </c>
      <c r="E1225" t="s">
        <v>5594</v>
      </c>
      <c r="F1225">
        <v>1</v>
      </c>
      <c r="G1225" t="s">
        <v>5267</v>
      </c>
      <c r="I1225" t="s">
        <v>5323</v>
      </c>
    </row>
    <row r="1226" spans="2:9" x14ac:dyDescent="0.25">
      <c r="B1226" s="213">
        <v>44015</v>
      </c>
      <c r="C1226" t="s">
        <v>4035</v>
      </c>
      <c r="D1226" t="s">
        <v>4034</v>
      </c>
      <c r="E1226" t="s">
        <v>4036</v>
      </c>
      <c r="F1226">
        <v>1</v>
      </c>
      <c r="G1226" t="s">
        <v>3616</v>
      </c>
      <c r="I1226" t="s">
        <v>828</v>
      </c>
    </row>
    <row r="1227" spans="2:9" x14ac:dyDescent="0.25">
      <c r="B1227" s="213">
        <v>44016</v>
      </c>
      <c r="C1227" t="s">
        <v>5268</v>
      </c>
      <c r="D1227" t="s">
        <v>5304</v>
      </c>
      <c r="E1227" t="s">
        <v>5372</v>
      </c>
      <c r="F1227">
        <v>5</v>
      </c>
      <c r="G1227" t="s">
        <v>5267</v>
      </c>
      <c r="I1227" t="s">
        <v>5323</v>
      </c>
    </row>
    <row r="1228" spans="2:9" x14ac:dyDescent="0.25">
      <c r="B1228" s="213">
        <v>44016</v>
      </c>
      <c r="C1228" t="s">
        <v>5268</v>
      </c>
      <c r="D1228" t="s">
        <v>5405</v>
      </c>
      <c r="E1228" t="s">
        <v>5594</v>
      </c>
      <c r="F1228">
        <v>1</v>
      </c>
      <c r="G1228" t="s">
        <v>5267</v>
      </c>
      <c r="I1228" t="s">
        <v>5323</v>
      </c>
    </row>
    <row r="1229" spans="2:9" x14ac:dyDescent="0.25">
      <c r="B1229" s="213">
        <v>44016</v>
      </c>
      <c r="C1229" t="s">
        <v>5354</v>
      </c>
      <c r="D1229" t="s">
        <v>5355</v>
      </c>
      <c r="E1229" t="s">
        <v>5356</v>
      </c>
      <c r="F1229">
        <v>1</v>
      </c>
      <c r="G1229" t="s">
        <v>5267</v>
      </c>
      <c r="I1229" t="s">
        <v>5323</v>
      </c>
    </row>
    <row r="1230" spans="2:9" x14ac:dyDescent="0.25">
      <c r="B1230" s="213">
        <v>44016</v>
      </c>
      <c r="C1230" t="s">
        <v>5344</v>
      </c>
      <c r="E1230" t="s">
        <v>5387</v>
      </c>
      <c r="F1230">
        <v>1</v>
      </c>
      <c r="G1230" t="s">
        <v>5267</v>
      </c>
      <c r="I1230" t="s">
        <v>978</v>
      </c>
    </row>
    <row r="1231" spans="2:9" x14ac:dyDescent="0.25">
      <c r="B1231" s="213">
        <v>44017</v>
      </c>
      <c r="C1231" t="s">
        <v>5265</v>
      </c>
      <c r="E1231" t="s">
        <v>5306</v>
      </c>
      <c r="F1231">
        <v>1</v>
      </c>
      <c r="G1231" t="s">
        <v>5267</v>
      </c>
      <c r="I1231" t="s">
        <v>5271</v>
      </c>
    </row>
    <row r="1232" spans="2:9" x14ac:dyDescent="0.25">
      <c r="B1232" s="213">
        <v>44017</v>
      </c>
      <c r="C1232" t="s">
        <v>5319</v>
      </c>
      <c r="D1232" t="s">
        <v>5339</v>
      </c>
      <c r="E1232" t="s">
        <v>5321</v>
      </c>
      <c r="F1232" t="s">
        <v>5322</v>
      </c>
      <c r="G1232" t="s">
        <v>5267</v>
      </c>
      <c r="I1232" t="s">
        <v>5323</v>
      </c>
    </row>
    <row r="1233" spans="2:9" x14ac:dyDescent="0.25">
      <c r="B1233" s="213">
        <v>44017</v>
      </c>
      <c r="C1233" t="s">
        <v>5268</v>
      </c>
      <c r="D1233" t="s">
        <v>5304</v>
      </c>
      <c r="E1233" t="s">
        <v>5372</v>
      </c>
      <c r="F1233">
        <v>4</v>
      </c>
      <c r="G1233" t="s">
        <v>5267</v>
      </c>
      <c r="I1233" t="s">
        <v>5323</v>
      </c>
    </row>
    <row r="1234" spans="2:9" x14ac:dyDescent="0.25">
      <c r="B1234" s="213">
        <v>44017</v>
      </c>
      <c r="C1234" t="s">
        <v>5268</v>
      </c>
      <c r="D1234" t="s">
        <v>5405</v>
      </c>
      <c r="E1234" t="s">
        <v>5594</v>
      </c>
      <c r="F1234">
        <v>1</v>
      </c>
      <c r="G1234" t="s">
        <v>5267</v>
      </c>
      <c r="I1234" t="s">
        <v>5323</v>
      </c>
    </row>
    <row r="1235" spans="2:9" x14ac:dyDescent="0.25">
      <c r="B1235" s="213">
        <v>44018</v>
      </c>
      <c r="C1235" t="s">
        <v>5357</v>
      </c>
      <c r="E1235" t="s">
        <v>5358</v>
      </c>
      <c r="F1235">
        <v>1</v>
      </c>
      <c r="G1235" t="s">
        <v>5267</v>
      </c>
      <c r="I1235" t="s">
        <v>3975</v>
      </c>
    </row>
    <row r="1236" spans="2:9" x14ac:dyDescent="0.25">
      <c r="B1236" s="213">
        <v>44018</v>
      </c>
      <c r="C1236" t="s">
        <v>5268</v>
      </c>
      <c r="D1236" t="s">
        <v>5405</v>
      </c>
      <c r="E1236" t="s">
        <v>5594</v>
      </c>
      <c r="F1236">
        <v>1</v>
      </c>
      <c r="G1236" t="s">
        <v>5267</v>
      </c>
      <c r="I1236" t="s">
        <v>5323</v>
      </c>
    </row>
    <row r="1237" spans="2:9" x14ac:dyDescent="0.25">
      <c r="B1237" s="213">
        <v>44018</v>
      </c>
      <c r="C1237" t="s">
        <v>5268</v>
      </c>
      <c r="D1237" t="s">
        <v>5269</v>
      </c>
      <c r="E1237" t="s">
        <v>5353</v>
      </c>
      <c r="F1237">
        <v>2</v>
      </c>
      <c r="G1237" t="s">
        <v>5267</v>
      </c>
      <c r="I1237" t="s">
        <v>5323</v>
      </c>
    </row>
    <row r="1238" spans="2:9" x14ac:dyDescent="0.25">
      <c r="B1238" s="213">
        <v>44018</v>
      </c>
      <c r="C1238" t="s">
        <v>5265</v>
      </c>
      <c r="E1238" t="s">
        <v>5306</v>
      </c>
      <c r="F1238">
        <v>1</v>
      </c>
      <c r="G1238" t="s">
        <v>5267</v>
      </c>
      <c r="I1238" t="s">
        <v>5275</v>
      </c>
    </row>
    <row r="1239" spans="2:9" x14ac:dyDescent="0.25">
      <c r="B1239" s="213">
        <v>44018</v>
      </c>
      <c r="C1239" t="s">
        <v>5268</v>
      </c>
      <c r="D1239" t="s">
        <v>5304</v>
      </c>
      <c r="E1239" t="s">
        <v>5372</v>
      </c>
      <c r="F1239">
        <v>1</v>
      </c>
      <c r="G1239" t="s">
        <v>5267</v>
      </c>
      <c r="I1239" t="s">
        <v>5271</v>
      </c>
    </row>
    <row r="1240" spans="2:9" x14ac:dyDescent="0.25">
      <c r="B1240" s="213">
        <v>44018</v>
      </c>
      <c r="C1240" t="s">
        <v>5359</v>
      </c>
      <c r="E1240" t="s">
        <v>5473</v>
      </c>
      <c r="F1240">
        <v>1</v>
      </c>
      <c r="G1240" t="s">
        <v>5267</v>
      </c>
      <c r="I1240" t="s">
        <v>5584</v>
      </c>
    </row>
    <row r="1241" spans="2:9" x14ac:dyDescent="0.25">
      <c r="B1241" s="213">
        <v>44018</v>
      </c>
      <c r="C1241" t="s">
        <v>5265</v>
      </c>
      <c r="E1241" t="s">
        <v>5306</v>
      </c>
      <c r="F1241">
        <v>1</v>
      </c>
      <c r="G1241" t="s">
        <v>5267</v>
      </c>
      <c r="I1241" t="s">
        <v>5323</v>
      </c>
    </row>
    <row r="1242" spans="2:9" x14ac:dyDescent="0.25">
      <c r="B1242" s="213">
        <v>44018</v>
      </c>
      <c r="C1242" t="s">
        <v>5315</v>
      </c>
      <c r="E1242" t="s">
        <v>5316</v>
      </c>
      <c r="F1242">
        <v>2</v>
      </c>
      <c r="G1242" t="s">
        <v>5267</v>
      </c>
      <c r="I1242" t="s">
        <v>1547</v>
      </c>
    </row>
    <row r="1243" spans="2:9" x14ac:dyDescent="0.25">
      <c r="B1243" s="213">
        <v>44018</v>
      </c>
      <c r="C1243" t="s">
        <v>4038</v>
      </c>
      <c r="D1243" t="s">
        <v>4087</v>
      </c>
      <c r="E1243" t="s">
        <v>5691</v>
      </c>
      <c r="F1243" t="s">
        <v>4345</v>
      </c>
      <c r="G1243" t="s">
        <v>3616</v>
      </c>
      <c r="I1243" t="s">
        <v>5271</v>
      </c>
    </row>
    <row r="1244" spans="2:9" x14ac:dyDescent="0.25">
      <c r="B1244" s="213">
        <v>44019</v>
      </c>
      <c r="C1244" t="s">
        <v>5265</v>
      </c>
      <c r="E1244" t="s">
        <v>5306</v>
      </c>
      <c r="F1244">
        <v>1</v>
      </c>
      <c r="G1244" t="s">
        <v>5267</v>
      </c>
      <c r="I1244" t="s">
        <v>5584</v>
      </c>
    </row>
    <row r="1245" spans="2:9" x14ac:dyDescent="0.25">
      <c r="B1245" s="213">
        <v>44019</v>
      </c>
      <c r="C1245" t="s">
        <v>5265</v>
      </c>
      <c r="E1245" t="s">
        <v>5306</v>
      </c>
      <c r="F1245">
        <v>1</v>
      </c>
      <c r="G1245" t="s">
        <v>5267</v>
      </c>
      <c r="I1245" t="s">
        <v>828</v>
      </c>
    </row>
    <row r="1246" spans="2:9" x14ac:dyDescent="0.25">
      <c r="B1246" s="213">
        <v>44019</v>
      </c>
      <c r="C1246" t="s">
        <v>5268</v>
      </c>
      <c r="D1246" t="s">
        <v>5304</v>
      </c>
      <c r="E1246" t="s">
        <v>5372</v>
      </c>
      <c r="F1246">
        <v>4</v>
      </c>
      <c r="G1246" t="s">
        <v>5267</v>
      </c>
      <c r="I1246" t="s">
        <v>978</v>
      </c>
    </row>
    <row r="1247" spans="2:9" x14ac:dyDescent="0.25">
      <c r="B1247" s="213">
        <v>44019</v>
      </c>
      <c r="C1247" t="s">
        <v>5268</v>
      </c>
      <c r="D1247" t="s">
        <v>5405</v>
      </c>
      <c r="E1247" t="s">
        <v>5594</v>
      </c>
      <c r="F1247">
        <v>1</v>
      </c>
      <c r="G1247" t="s">
        <v>5267</v>
      </c>
      <c r="I1247" t="s">
        <v>5275</v>
      </c>
    </row>
    <row r="1248" spans="2:9" x14ac:dyDescent="0.25">
      <c r="B1248" s="213">
        <v>44019</v>
      </c>
      <c r="C1248" t="s">
        <v>5268</v>
      </c>
      <c r="D1248" t="s">
        <v>5304</v>
      </c>
      <c r="E1248" t="s">
        <v>5372</v>
      </c>
      <c r="F1248">
        <v>1</v>
      </c>
      <c r="G1248" t="s">
        <v>5267</v>
      </c>
      <c r="I1248" t="s">
        <v>5271</v>
      </c>
    </row>
    <row r="1249" spans="2:9" x14ac:dyDescent="0.25">
      <c r="B1249" s="213">
        <v>44019</v>
      </c>
      <c r="C1249" t="s">
        <v>5315</v>
      </c>
      <c r="E1249" t="s">
        <v>5316</v>
      </c>
      <c r="F1249">
        <v>1</v>
      </c>
      <c r="G1249" t="s">
        <v>5267</v>
      </c>
      <c r="I1249" t="s">
        <v>3975</v>
      </c>
    </row>
    <row r="1250" spans="2:9" x14ac:dyDescent="0.25">
      <c r="B1250" s="213">
        <v>44020</v>
      </c>
      <c r="C1250" t="s">
        <v>5265</v>
      </c>
      <c r="E1250" t="s">
        <v>5306</v>
      </c>
      <c r="F1250">
        <v>1</v>
      </c>
      <c r="G1250" t="s">
        <v>5267</v>
      </c>
      <c r="I1250" t="s">
        <v>5271</v>
      </c>
    </row>
    <row r="1251" spans="2:9" x14ac:dyDescent="0.25">
      <c r="B1251" s="213">
        <v>44020</v>
      </c>
      <c r="C1251" t="s">
        <v>5265</v>
      </c>
      <c r="E1251" t="s">
        <v>5306</v>
      </c>
      <c r="F1251">
        <v>1</v>
      </c>
      <c r="G1251" t="s">
        <v>5267</v>
      </c>
      <c r="I1251" t="s">
        <v>5275</v>
      </c>
    </row>
    <row r="1252" spans="2:9" x14ac:dyDescent="0.25">
      <c r="B1252" s="213">
        <v>44020</v>
      </c>
      <c r="C1252" t="s">
        <v>5268</v>
      </c>
      <c r="D1252" t="s">
        <v>5269</v>
      </c>
      <c r="E1252" t="s">
        <v>5353</v>
      </c>
      <c r="F1252">
        <v>1</v>
      </c>
      <c r="G1252" t="s">
        <v>5267</v>
      </c>
      <c r="I1252" t="s">
        <v>5323</v>
      </c>
    </row>
    <row r="1253" spans="2:9" x14ac:dyDescent="0.25">
      <c r="B1253" s="213">
        <v>44020</v>
      </c>
      <c r="C1253" t="s">
        <v>5268</v>
      </c>
      <c r="D1253" t="s">
        <v>5304</v>
      </c>
      <c r="E1253" t="s">
        <v>5372</v>
      </c>
      <c r="F1253">
        <v>5</v>
      </c>
      <c r="G1253" t="s">
        <v>5267</v>
      </c>
      <c r="I1253" t="s">
        <v>5323</v>
      </c>
    </row>
    <row r="1254" spans="2:9" x14ac:dyDescent="0.25">
      <c r="B1254" s="213">
        <v>44020</v>
      </c>
      <c r="C1254" t="s">
        <v>5265</v>
      </c>
      <c r="E1254" t="s">
        <v>5306</v>
      </c>
      <c r="F1254" t="s">
        <v>5645</v>
      </c>
      <c r="G1254" t="s">
        <v>5267</v>
      </c>
      <c r="I1254" t="s">
        <v>1547</v>
      </c>
    </row>
    <row r="1255" spans="2:9" x14ac:dyDescent="0.25">
      <c r="B1255" s="213">
        <v>44020</v>
      </c>
      <c r="C1255" t="s">
        <v>5404</v>
      </c>
      <c r="D1255" t="s">
        <v>5405</v>
      </c>
      <c r="E1255" t="s">
        <v>5406</v>
      </c>
      <c r="F1255">
        <v>1</v>
      </c>
      <c r="G1255" t="s">
        <v>5267</v>
      </c>
      <c r="I1255" t="s">
        <v>5584</v>
      </c>
    </row>
    <row r="1256" spans="2:9" x14ac:dyDescent="0.25">
      <c r="B1256" s="213">
        <v>44020</v>
      </c>
      <c r="C1256" t="s">
        <v>5268</v>
      </c>
      <c r="D1256" t="s">
        <v>5304</v>
      </c>
      <c r="E1256" t="s">
        <v>5372</v>
      </c>
      <c r="F1256">
        <v>3</v>
      </c>
      <c r="G1256" t="s">
        <v>5267</v>
      </c>
      <c r="I1256" t="s">
        <v>5528</v>
      </c>
    </row>
    <row r="1257" spans="2:9" x14ac:dyDescent="0.25">
      <c r="B1257" s="213">
        <v>44020</v>
      </c>
      <c r="C1257" t="s">
        <v>5344</v>
      </c>
      <c r="E1257" t="s">
        <v>5387</v>
      </c>
      <c r="F1257">
        <v>2</v>
      </c>
      <c r="G1257" t="s">
        <v>5267</v>
      </c>
      <c r="I1257" t="s">
        <v>5528</v>
      </c>
    </row>
    <row r="1258" spans="2:9" x14ac:dyDescent="0.25">
      <c r="B1258" s="213">
        <v>44021</v>
      </c>
      <c r="C1258" t="s">
        <v>5268</v>
      </c>
      <c r="D1258" t="s">
        <v>5304</v>
      </c>
      <c r="E1258" t="s">
        <v>5372</v>
      </c>
      <c r="F1258">
        <v>3</v>
      </c>
      <c r="G1258" t="s">
        <v>5267</v>
      </c>
      <c r="I1258" t="s">
        <v>5323</v>
      </c>
    </row>
    <row r="1259" spans="2:9" x14ac:dyDescent="0.25">
      <c r="B1259" s="213">
        <v>44021</v>
      </c>
      <c r="C1259" t="s">
        <v>5268</v>
      </c>
      <c r="D1259" t="s">
        <v>5405</v>
      </c>
      <c r="E1259" t="s">
        <v>5594</v>
      </c>
      <c r="F1259">
        <v>2</v>
      </c>
      <c r="G1259" t="s">
        <v>5267</v>
      </c>
      <c r="I1259" t="s">
        <v>5323</v>
      </c>
    </row>
    <row r="1260" spans="2:9" x14ac:dyDescent="0.25">
      <c r="B1260" s="213">
        <v>44021</v>
      </c>
      <c r="C1260" t="s">
        <v>5268</v>
      </c>
      <c r="D1260" t="s">
        <v>5269</v>
      </c>
      <c r="E1260" t="s">
        <v>5353</v>
      </c>
      <c r="F1260">
        <v>2</v>
      </c>
      <c r="G1260" t="s">
        <v>5267</v>
      </c>
      <c r="I1260" t="s">
        <v>5323</v>
      </c>
    </row>
    <row r="1261" spans="2:9" x14ac:dyDescent="0.25">
      <c r="B1261" s="213">
        <v>44021</v>
      </c>
      <c r="C1261" t="s">
        <v>5265</v>
      </c>
      <c r="E1261" t="s">
        <v>5306</v>
      </c>
      <c r="F1261" t="s">
        <v>5645</v>
      </c>
      <c r="G1261" t="s">
        <v>5267</v>
      </c>
      <c r="I1261" t="s">
        <v>3975</v>
      </c>
    </row>
    <row r="1262" spans="2:9" x14ac:dyDescent="0.25">
      <c r="B1262" s="213">
        <v>44021</v>
      </c>
      <c r="C1262" t="s">
        <v>5265</v>
      </c>
      <c r="E1262" t="s">
        <v>5306</v>
      </c>
      <c r="F1262">
        <v>1</v>
      </c>
      <c r="G1262" t="s">
        <v>5267</v>
      </c>
      <c r="I1262" t="s">
        <v>5271</v>
      </c>
    </row>
    <row r="1263" spans="2:9" x14ac:dyDescent="0.25">
      <c r="B1263" s="213">
        <v>44021</v>
      </c>
      <c r="C1263" t="s">
        <v>5525</v>
      </c>
      <c r="E1263" t="s">
        <v>5526</v>
      </c>
      <c r="F1263">
        <v>2</v>
      </c>
      <c r="G1263" t="s">
        <v>5267</v>
      </c>
      <c r="I1263" t="s">
        <v>1547</v>
      </c>
    </row>
    <row r="1264" spans="2:9" x14ac:dyDescent="0.25">
      <c r="B1264" s="213">
        <v>44021</v>
      </c>
      <c r="C1264" t="s">
        <v>5273</v>
      </c>
      <c r="E1264" t="s">
        <v>5383</v>
      </c>
      <c r="F1264">
        <v>1</v>
      </c>
      <c r="G1264" t="s">
        <v>5267</v>
      </c>
      <c r="I1264" t="s">
        <v>5528</v>
      </c>
    </row>
    <row r="1265" spans="2:9" x14ac:dyDescent="0.25">
      <c r="B1265" s="213">
        <v>44021</v>
      </c>
      <c r="C1265" t="s">
        <v>5268</v>
      </c>
      <c r="D1265" t="s">
        <v>5304</v>
      </c>
      <c r="E1265" t="s">
        <v>5372</v>
      </c>
      <c r="F1265">
        <v>2</v>
      </c>
      <c r="G1265" t="s">
        <v>5267</v>
      </c>
      <c r="I1265" t="s">
        <v>3984</v>
      </c>
    </row>
    <row r="1266" spans="2:9" x14ac:dyDescent="0.25">
      <c r="B1266" s="213">
        <v>44021</v>
      </c>
      <c r="C1266" t="s">
        <v>5265</v>
      </c>
      <c r="E1266" t="s">
        <v>5306</v>
      </c>
      <c r="F1266">
        <v>1</v>
      </c>
      <c r="G1266" t="s">
        <v>5267</v>
      </c>
      <c r="I1266" t="s">
        <v>5528</v>
      </c>
    </row>
    <row r="1267" spans="2:9" x14ac:dyDescent="0.25">
      <c r="B1267" s="213">
        <v>44022</v>
      </c>
      <c r="C1267" t="s">
        <v>5268</v>
      </c>
      <c r="E1267" t="s">
        <v>5372</v>
      </c>
      <c r="F1267">
        <v>3</v>
      </c>
      <c r="G1267" t="s">
        <v>5267</v>
      </c>
      <c r="I1267" t="s">
        <v>5271</v>
      </c>
    </row>
    <row r="1268" spans="2:9" x14ac:dyDescent="0.25">
      <c r="B1268" s="213">
        <v>44022</v>
      </c>
      <c r="C1268" t="s">
        <v>5268</v>
      </c>
      <c r="D1268" t="s">
        <v>5304</v>
      </c>
      <c r="E1268" t="s">
        <v>5372</v>
      </c>
      <c r="F1268">
        <v>6</v>
      </c>
      <c r="G1268" t="s">
        <v>5267</v>
      </c>
      <c r="I1268" t="s">
        <v>5528</v>
      </c>
    </row>
    <row r="1269" spans="2:9" x14ac:dyDescent="0.25">
      <c r="B1269" s="213">
        <v>44022</v>
      </c>
      <c r="C1269" t="s">
        <v>5268</v>
      </c>
      <c r="D1269" t="s">
        <v>5405</v>
      </c>
      <c r="E1269" t="s">
        <v>5594</v>
      </c>
      <c r="F1269">
        <v>2</v>
      </c>
      <c r="G1269" t="s">
        <v>5267</v>
      </c>
      <c r="I1269" t="s">
        <v>5528</v>
      </c>
    </row>
    <row r="1270" spans="2:9" x14ac:dyDescent="0.25">
      <c r="B1270" s="213">
        <v>44023</v>
      </c>
      <c r="C1270" t="s">
        <v>4558</v>
      </c>
      <c r="D1270" t="s">
        <v>8609</v>
      </c>
      <c r="E1270" t="s">
        <v>8610</v>
      </c>
      <c r="F1270">
        <v>1</v>
      </c>
      <c r="G1270" t="s">
        <v>3616</v>
      </c>
      <c r="H1270" t="s">
        <v>8611</v>
      </c>
      <c r="I1270" t="s">
        <v>886</v>
      </c>
    </row>
    <row r="1271" spans="2:9" x14ac:dyDescent="0.25">
      <c r="B1271" s="213">
        <v>44023</v>
      </c>
      <c r="C1271" t="s">
        <v>5265</v>
      </c>
      <c r="E1271" t="s">
        <v>5306</v>
      </c>
      <c r="F1271">
        <v>1</v>
      </c>
      <c r="G1271" t="s">
        <v>5267</v>
      </c>
      <c r="I1271" t="s">
        <v>5275</v>
      </c>
    </row>
    <row r="1272" spans="2:9" x14ac:dyDescent="0.25">
      <c r="B1272" s="213">
        <v>44023</v>
      </c>
      <c r="C1272" t="s">
        <v>5265</v>
      </c>
      <c r="E1272" t="s">
        <v>5306</v>
      </c>
      <c r="F1272" t="s">
        <v>5615</v>
      </c>
      <c r="G1272" t="s">
        <v>5267</v>
      </c>
      <c r="I1272" t="s">
        <v>828</v>
      </c>
    </row>
    <row r="1273" spans="2:9" x14ac:dyDescent="0.25">
      <c r="B1273" s="213">
        <v>44023</v>
      </c>
      <c r="C1273" t="s">
        <v>4298</v>
      </c>
      <c r="E1273" t="s">
        <v>5487</v>
      </c>
      <c r="F1273" t="s">
        <v>4300</v>
      </c>
      <c r="G1273" t="s">
        <v>5267</v>
      </c>
      <c r="H1273" t="s">
        <v>5468</v>
      </c>
      <c r="I1273" t="s">
        <v>5528</v>
      </c>
    </row>
    <row r="1274" spans="2:9" x14ac:dyDescent="0.25">
      <c r="B1274" s="213">
        <v>44023</v>
      </c>
      <c r="C1274" t="s">
        <v>5312</v>
      </c>
      <c r="E1274" t="s">
        <v>5632</v>
      </c>
      <c r="F1274" t="s">
        <v>5352</v>
      </c>
      <c r="G1274" t="s">
        <v>5267</v>
      </c>
      <c r="H1274" t="s">
        <v>5468</v>
      </c>
      <c r="I1274" t="s">
        <v>5528</v>
      </c>
    </row>
    <row r="1275" spans="2:9" x14ac:dyDescent="0.25">
      <c r="B1275" s="213">
        <v>44023</v>
      </c>
      <c r="C1275" t="s">
        <v>5273</v>
      </c>
      <c r="E1275" t="s">
        <v>5383</v>
      </c>
      <c r="F1275">
        <v>1</v>
      </c>
      <c r="G1275" t="s">
        <v>5267</v>
      </c>
      <c r="H1275" t="s">
        <v>5468</v>
      </c>
      <c r="I1275" t="s">
        <v>5528</v>
      </c>
    </row>
    <row r="1276" spans="2:9" x14ac:dyDescent="0.25">
      <c r="B1276" s="213">
        <v>44023</v>
      </c>
      <c r="C1276" t="s">
        <v>5268</v>
      </c>
      <c r="D1276" t="s">
        <v>5304</v>
      </c>
      <c r="E1276" t="s">
        <v>5372</v>
      </c>
      <c r="F1276">
        <v>5</v>
      </c>
      <c r="G1276" t="s">
        <v>5267</v>
      </c>
      <c r="I1276" t="s">
        <v>5323</v>
      </c>
    </row>
    <row r="1277" spans="2:9" x14ac:dyDescent="0.25">
      <c r="B1277" s="213">
        <v>44023</v>
      </c>
      <c r="C1277" t="s">
        <v>4298</v>
      </c>
      <c r="E1277" t="s">
        <v>5487</v>
      </c>
      <c r="F1277">
        <v>1</v>
      </c>
      <c r="G1277" t="s">
        <v>5267</v>
      </c>
      <c r="H1277" t="s">
        <v>498</v>
      </c>
      <c r="I1277" t="s">
        <v>1547</v>
      </c>
    </row>
    <row r="1278" spans="2:9" x14ac:dyDescent="0.25">
      <c r="B1278" s="213">
        <v>44023</v>
      </c>
      <c r="C1278" t="s">
        <v>5268</v>
      </c>
      <c r="D1278" t="s">
        <v>5405</v>
      </c>
      <c r="E1278" t="s">
        <v>5594</v>
      </c>
      <c r="F1278">
        <v>1</v>
      </c>
      <c r="G1278" t="s">
        <v>5267</v>
      </c>
      <c r="I1278" t="s">
        <v>5323</v>
      </c>
    </row>
    <row r="1279" spans="2:9" x14ac:dyDescent="0.25">
      <c r="B1279" s="213">
        <v>44023</v>
      </c>
      <c r="C1279" t="s">
        <v>5354</v>
      </c>
      <c r="D1279" t="s">
        <v>5355</v>
      </c>
      <c r="E1279" t="s">
        <v>5356</v>
      </c>
      <c r="F1279">
        <v>1</v>
      </c>
      <c r="G1279" t="s">
        <v>5267</v>
      </c>
      <c r="I1279" t="s">
        <v>5323</v>
      </c>
    </row>
    <row r="1280" spans="2:9" x14ac:dyDescent="0.25">
      <c r="B1280" s="213">
        <v>44024</v>
      </c>
      <c r="C1280" t="s">
        <v>5265</v>
      </c>
      <c r="E1280" t="s">
        <v>5306</v>
      </c>
      <c r="F1280">
        <v>1</v>
      </c>
      <c r="G1280" t="s">
        <v>5267</v>
      </c>
      <c r="I1280" t="s">
        <v>5323</v>
      </c>
    </row>
    <row r="1281" spans="2:9" x14ac:dyDescent="0.25">
      <c r="B1281" s="213">
        <v>44024</v>
      </c>
      <c r="C1281" t="s">
        <v>5273</v>
      </c>
      <c r="E1281" t="s">
        <v>5383</v>
      </c>
      <c r="F1281">
        <v>1</v>
      </c>
      <c r="G1281" t="s">
        <v>5267</v>
      </c>
      <c r="I1281" t="s">
        <v>5287</v>
      </c>
    </row>
    <row r="1282" spans="2:9" x14ac:dyDescent="0.25">
      <c r="B1282" s="213">
        <v>44024</v>
      </c>
      <c r="C1282" t="s">
        <v>5265</v>
      </c>
      <c r="E1282" t="s">
        <v>5306</v>
      </c>
      <c r="F1282">
        <v>1</v>
      </c>
      <c r="G1282" t="s">
        <v>5267</v>
      </c>
      <c r="I1282" t="s">
        <v>5271</v>
      </c>
    </row>
    <row r="1283" spans="2:9" x14ac:dyDescent="0.25">
      <c r="B1283" s="213">
        <v>44024</v>
      </c>
      <c r="C1283" t="s">
        <v>5265</v>
      </c>
      <c r="E1283" t="s">
        <v>5306</v>
      </c>
      <c r="F1283">
        <v>1</v>
      </c>
      <c r="G1283" t="s">
        <v>5267</v>
      </c>
      <c r="I1283" t="s">
        <v>828</v>
      </c>
    </row>
    <row r="1284" spans="2:9" x14ac:dyDescent="0.25">
      <c r="B1284" s="213">
        <v>44024</v>
      </c>
      <c r="C1284" t="s">
        <v>5268</v>
      </c>
      <c r="D1284" t="s">
        <v>5304</v>
      </c>
      <c r="E1284" t="s">
        <v>5372</v>
      </c>
      <c r="F1284">
        <v>5</v>
      </c>
      <c r="G1284" t="s">
        <v>5267</v>
      </c>
      <c r="I1284" t="s">
        <v>5323</v>
      </c>
    </row>
    <row r="1285" spans="2:9" x14ac:dyDescent="0.25">
      <c r="B1285" s="213">
        <v>44024</v>
      </c>
      <c r="C1285" t="s">
        <v>5268</v>
      </c>
      <c r="D1285" t="s">
        <v>5269</v>
      </c>
      <c r="E1285" t="s">
        <v>5353</v>
      </c>
      <c r="F1285">
        <v>1</v>
      </c>
      <c r="G1285" t="s">
        <v>5267</v>
      </c>
      <c r="I1285" t="s">
        <v>1547</v>
      </c>
    </row>
    <row r="1286" spans="2:9" x14ac:dyDescent="0.25">
      <c r="B1286" s="213">
        <v>44024</v>
      </c>
      <c r="C1286" t="s">
        <v>5031</v>
      </c>
      <c r="D1286" t="s">
        <v>5030</v>
      </c>
      <c r="E1286" t="s">
        <v>8612</v>
      </c>
      <c r="F1286">
        <v>1</v>
      </c>
      <c r="G1286" t="s">
        <v>5430</v>
      </c>
      <c r="H1286" t="s">
        <v>8613</v>
      </c>
      <c r="I1286" t="s">
        <v>3975</v>
      </c>
    </row>
    <row r="1287" spans="2:9" x14ac:dyDescent="0.25">
      <c r="B1287" s="213">
        <v>44025</v>
      </c>
      <c r="C1287" t="s">
        <v>5265</v>
      </c>
      <c r="E1287" t="s">
        <v>5306</v>
      </c>
      <c r="F1287">
        <v>1</v>
      </c>
      <c r="G1287" t="s">
        <v>5267</v>
      </c>
      <c r="I1287" t="s">
        <v>5271</v>
      </c>
    </row>
    <row r="1288" spans="2:9" x14ac:dyDescent="0.25">
      <c r="B1288" s="213">
        <v>44025</v>
      </c>
      <c r="C1288" t="s">
        <v>5265</v>
      </c>
      <c r="E1288" t="s">
        <v>5306</v>
      </c>
      <c r="F1288">
        <v>1</v>
      </c>
      <c r="G1288" t="s">
        <v>5267</v>
      </c>
      <c r="I1288" t="s">
        <v>828</v>
      </c>
    </row>
    <row r="1289" spans="2:9" x14ac:dyDescent="0.25">
      <c r="B1289" s="213">
        <v>44025</v>
      </c>
      <c r="C1289" t="s">
        <v>5268</v>
      </c>
      <c r="D1289" t="s">
        <v>5304</v>
      </c>
      <c r="E1289" t="s">
        <v>5372</v>
      </c>
      <c r="F1289">
        <v>5</v>
      </c>
      <c r="G1289" t="s">
        <v>5267</v>
      </c>
      <c r="I1289" t="s">
        <v>5275</v>
      </c>
    </row>
    <row r="1290" spans="2:9" x14ac:dyDescent="0.25">
      <c r="B1290" s="213">
        <v>44025</v>
      </c>
      <c r="C1290" t="s">
        <v>5315</v>
      </c>
      <c r="E1290" t="s">
        <v>5316</v>
      </c>
      <c r="F1290">
        <v>2</v>
      </c>
      <c r="G1290" t="s">
        <v>5267</v>
      </c>
      <c r="I1290" t="s">
        <v>5272</v>
      </c>
    </row>
    <row r="1291" spans="2:9" x14ac:dyDescent="0.25">
      <c r="B1291" s="213">
        <v>44025</v>
      </c>
      <c r="C1291" t="s">
        <v>5268</v>
      </c>
      <c r="D1291" t="s">
        <v>5405</v>
      </c>
      <c r="E1291" t="s">
        <v>5594</v>
      </c>
      <c r="F1291">
        <v>1</v>
      </c>
      <c r="G1291" t="s">
        <v>5267</v>
      </c>
      <c r="I1291" t="s">
        <v>5323</v>
      </c>
    </row>
    <row r="1292" spans="2:9" x14ac:dyDescent="0.25">
      <c r="B1292" s="213">
        <v>44026</v>
      </c>
      <c r="C1292" t="s">
        <v>5265</v>
      </c>
      <c r="E1292" t="s">
        <v>5306</v>
      </c>
      <c r="F1292">
        <v>1</v>
      </c>
      <c r="G1292" t="s">
        <v>5267</v>
      </c>
      <c r="I1292" t="s">
        <v>5271</v>
      </c>
    </row>
    <row r="1293" spans="2:9" x14ac:dyDescent="0.25">
      <c r="B1293" s="213">
        <v>44026</v>
      </c>
      <c r="C1293" t="s">
        <v>5268</v>
      </c>
      <c r="D1293" t="s">
        <v>5304</v>
      </c>
      <c r="E1293" t="s">
        <v>5372</v>
      </c>
      <c r="F1293">
        <v>2</v>
      </c>
      <c r="G1293" t="s">
        <v>5267</v>
      </c>
      <c r="I1293" t="s">
        <v>5275</v>
      </c>
    </row>
    <row r="1294" spans="2:9" x14ac:dyDescent="0.25">
      <c r="B1294" s="213">
        <v>44026</v>
      </c>
      <c r="C1294" t="s">
        <v>5529</v>
      </c>
      <c r="E1294" t="s">
        <v>5530</v>
      </c>
      <c r="F1294">
        <v>1</v>
      </c>
      <c r="G1294" t="s">
        <v>5267</v>
      </c>
      <c r="I1294" t="s">
        <v>1215</v>
      </c>
    </row>
    <row r="1295" spans="2:9" x14ac:dyDescent="0.25">
      <c r="B1295" s="213">
        <v>44026</v>
      </c>
      <c r="C1295" t="s">
        <v>5469</v>
      </c>
      <c r="E1295" t="s">
        <v>5470</v>
      </c>
      <c r="F1295">
        <v>1</v>
      </c>
      <c r="G1295" t="s">
        <v>5267</v>
      </c>
      <c r="I1295" t="s">
        <v>1215</v>
      </c>
    </row>
    <row r="1296" spans="2:9" x14ac:dyDescent="0.25">
      <c r="B1296" s="213">
        <v>44026</v>
      </c>
      <c r="C1296" t="s">
        <v>4233</v>
      </c>
      <c r="E1296" t="s">
        <v>4234</v>
      </c>
      <c r="F1296" t="s">
        <v>5352</v>
      </c>
      <c r="G1296" t="s">
        <v>5267</v>
      </c>
      <c r="I1296" t="s">
        <v>5450</v>
      </c>
    </row>
    <row r="1297" spans="2:9" x14ac:dyDescent="0.25">
      <c r="B1297" s="213">
        <v>44026</v>
      </c>
      <c r="C1297" t="s">
        <v>5268</v>
      </c>
      <c r="D1297" t="s">
        <v>5304</v>
      </c>
      <c r="E1297" t="s">
        <v>5372</v>
      </c>
      <c r="F1297">
        <v>1</v>
      </c>
      <c r="G1297" t="s">
        <v>5267</v>
      </c>
      <c r="I1297" t="s">
        <v>5323</v>
      </c>
    </row>
    <row r="1298" spans="2:9" x14ac:dyDescent="0.25">
      <c r="B1298" s="213">
        <v>44026</v>
      </c>
      <c r="C1298" t="s">
        <v>5268</v>
      </c>
      <c r="D1298" t="s">
        <v>5304</v>
      </c>
      <c r="E1298" t="s">
        <v>5372</v>
      </c>
      <c r="F1298">
        <v>2</v>
      </c>
      <c r="G1298" t="s">
        <v>5267</v>
      </c>
      <c r="I1298" t="s">
        <v>5271</v>
      </c>
    </row>
    <row r="1299" spans="2:9" x14ac:dyDescent="0.25">
      <c r="B1299" s="213">
        <v>44026</v>
      </c>
      <c r="C1299" t="s">
        <v>8614</v>
      </c>
      <c r="D1299" t="s">
        <v>8615</v>
      </c>
      <c r="E1299" t="s">
        <v>8616</v>
      </c>
      <c r="F1299">
        <v>1</v>
      </c>
      <c r="G1299" t="s">
        <v>3616</v>
      </c>
      <c r="I1299" t="s">
        <v>1215</v>
      </c>
    </row>
    <row r="1300" spans="2:9" x14ac:dyDescent="0.25">
      <c r="B1300" s="213">
        <v>44027</v>
      </c>
      <c r="C1300" t="s">
        <v>5265</v>
      </c>
      <c r="E1300" t="s">
        <v>5306</v>
      </c>
      <c r="F1300">
        <v>1</v>
      </c>
      <c r="G1300" t="s">
        <v>5267</v>
      </c>
      <c r="I1300" t="s">
        <v>5271</v>
      </c>
    </row>
    <row r="1301" spans="2:9" x14ac:dyDescent="0.25">
      <c r="B1301" s="213">
        <v>44027</v>
      </c>
      <c r="C1301" t="s">
        <v>5268</v>
      </c>
      <c r="D1301" t="s">
        <v>5304</v>
      </c>
      <c r="E1301" t="s">
        <v>5372</v>
      </c>
      <c r="F1301">
        <v>5</v>
      </c>
      <c r="G1301" t="s">
        <v>5267</v>
      </c>
      <c r="I1301" t="s">
        <v>5275</v>
      </c>
    </row>
    <row r="1302" spans="2:9" x14ac:dyDescent="0.25">
      <c r="B1302" s="213">
        <v>44027</v>
      </c>
      <c r="C1302" t="s">
        <v>5268</v>
      </c>
      <c r="D1302" t="s">
        <v>5304</v>
      </c>
      <c r="E1302" t="s">
        <v>5372</v>
      </c>
      <c r="F1302">
        <v>2</v>
      </c>
      <c r="G1302" t="s">
        <v>5267</v>
      </c>
      <c r="I1302" t="s">
        <v>5323</v>
      </c>
    </row>
    <row r="1303" spans="2:9" x14ac:dyDescent="0.25">
      <c r="B1303" s="213">
        <v>44027</v>
      </c>
      <c r="C1303" t="s">
        <v>5268</v>
      </c>
      <c r="D1303" t="s">
        <v>5593</v>
      </c>
      <c r="E1303" t="s">
        <v>5594</v>
      </c>
      <c r="F1303">
        <v>5</v>
      </c>
      <c r="G1303" t="s">
        <v>5267</v>
      </c>
      <c r="I1303" t="s">
        <v>5323</v>
      </c>
    </row>
    <row r="1304" spans="2:9" x14ac:dyDescent="0.25">
      <c r="B1304" s="213">
        <v>44027</v>
      </c>
      <c r="C1304" t="s">
        <v>5344</v>
      </c>
      <c r="E1304" t="s">
        <v>5387</v>
      </c>
      <c r="F1304">
        <v>1</v>
      </c>
      <c r="G1304" t="s">
        <v>5267</v>
      </c>
      <c r="I1304" t="s">
        <v>828</v>
      </c>
    </row>
    <row r="1307" spans="2:9" x14ac:dyDescent="0.25">
      <c r="B1307" t="s">
        <v>5249</v>
      </c>
      <c r="C1307" t="s">
        <v>5260</v>
      </c>
      <c r="D1307" t="s">
        <v>3571</v>
      </c>
      <c r="E1307" t="s">
        <v>5443</v>
      </c>
      <c r="F1307" t="s">
        <v>5444</v>
      </c>
      <c r="G1307" t="s">
        <v>473</v>
      </c>
      <c r="H1307" t="s">
        <v>5445</v>
      </c>
      <c r="I1307" t="s">
        <v>5446</v>
      </c>
    </row>
    <row r="1308" spans="2:9" x14ac:dyDescent="0.25">
      <c r="B1308" s="213">
        <v>44028</v>
      </c>
      <c r="C1308" t="s">
        <v>5278</v>
      </c>
      <c r="E1308" t="s">
        <v>5369</v>
      </c>
      <c r="F1308" t="s">
        <v>5370</v>
      </c>
      <c r="G1308" t="s">
        <v>5267</v>
      </c>
      <c r="I1308" t="s">
        <v>2031</v>
      </c>
    </row>
    <row r="1309" spans="2:9" x14ac:dyDescent="0.25">
      <c r="B1309" s="213">
        <v>44039</v>
      </c>
      <c r="C1309" t="s">
        <v>5278</v>
      </c>
      <c r="E1309" t="s">
        <v>5369</v>
      </c>
      <c r="F1309" t="s">
        <v>5370</v>
      </c>
      <c r="G1309" t="s">
        <v>5267</v>
      </c>
      <c r="I1309" t="s">
        <v>777</v>
      </c>
    </row>
    <row r="1310" spans="2:9" x14ac:dyDescent="0.25">
      <c r="B1310" s="213">
        <v>44032</v>
      </c>
      <c r="C1310" t="s">
        <v>5346</v>
      </c>
      <c r="E1310" t="s">
        <v>5412</v>
      </c>
      <c r="F1310">
        <v>1</v>
      </c>
      <c r="G1310" t="s">
        <v>5267</v>
      </c>
      <c r="I1310" t="s">
        <v>3951</v>
      </c>
    </row>
    <row r="1311" spans="2:9" x14ac:dyDescent="0.25">
      <c r="B1311" s="213">
        <v>44032</v>
      </c>
      <c r="C1311" t="s">
        <v>5317</v>
      </c>
      <c r="D1311">
        <v>1</v>
      </c>
      <c r="E1311" t="s">
        <v>5371</v>
      </c>
      <c r="F1311">
        <v>2</v>
      </c>
      <c r="G1311" t="s">
        <v>5267</v>
      </c>
      <c r="I1311" t="s">
        <v>828</v>
      </c>
    </row>
    <row r="1312" spans="2:9" x14ac:dyDescent="0.25">
      <c r="B1312" s="213">
        <v>44033</v>
      </c>
      <c r="C1312" t="s">
        <v>5317</v>
      </c>
      <c r="D1312">
        <v>1</v>
      </c>
      <c r="E1312" t="s">
        <v>5371</v>
      </c>
      <c r="F1312">
        <v>2</v>
      </c>
      <c r="G1312" t="s">
        <v>5267</v>
      </c>
      <c r="I1312" t="s">
        <v>5287</v>
      </c>
    </row>
    <row r="1313" spans="2:9" x14ac:dyDescent="0.25">
      <c r="B1313" s="213">
        <v>44033</v>
      </c>
      <c r="C1313" t="s">
        <v>5317</v>
      </c>
      <c r="D1313">
        <v>1</v>
      </c>
      <c r="E1313" t="s">
        <v>5371</v>
      </c>
      <c r="F1313">
        <v>2</v>
      </c>
      <c r="G1313" t="s">
        <v>5267</v>
      </c>
      <c r="I1313" t="s">
        <v>1215</v>
      </c>
    </row>
    <row r="1314" spans="2:9" x14ac:dyDescent="0.25">
      <c r="B1314" s="213">
        <v>44039</v>
      </c>
      <c r="C1314" t="s">
        <v>5317</v>
      </c>
      <c r="D1314">
        <v>1</v>
      </c>
      <c r="E1314" t="s">
        <v>5371</v>
      </c>
      <c r="F1314">
        <v>2</v>
      </c>
      <c r="G1314" t="s">
        <v>5267</v>
      </c>
      <c r="I1314" t="s">
        <v>978</v>
      </c>
    </row>
    <row r="1315" spans="2:9" x14ac:dyDescent="0.25">
      <c r="B1315" s="213">
        <v>44030</v>
      </c>
      <c r="C1315" t="s">
        <v>5268</v>
      </c>
      <c r="D1315" t="s">
        <v>5593</v>
      </c>
      <c r="E1315" t="s">
        <v>5594</v>
      </c>
      <c r="F1315">
        <v>1</v>
      </c>
      <c r="G1315" t="s">
        <v>5267</v>
      </c>
      <c r="I1315" t="s">
        <v>5323</v>
      </c>
    </row>
    <row r="1316" spans="2:9" x14ac:dyDescent="0.25">
      <c r="B1316" s="213">
        <v>44031</v>
      </c>
      <c r="C1316" t="s">
        <v>5268</v>
      </c>
      <c r="D1316" t="s">
        <v>5593</v>
      </c>
      <c r="E1316" t="s">
        <v>5594</v>
      </c>
      <c r="F1316">
        <v>1</v>
      </c>
      <c r="G1316" t="s">
        <v>5267</v>
      </c>
      <c r="I1316" t="s">
        <v>5323</v>
      </c>
    </row>
    <row r="1317" spans="2:9" x14ac:dyDescent="0.25">
      <c r="B1317" s="213">
        <v>44042</v>
      </c>
      <c r="C1317" t="s">
        <v>5268</v>
      </c>
      <c r="D1317" t="s">
        <v>5593</v>
      </c>
      <c r="E1317" t="s">
        <v>5594</v>
      </c>
      <c r="F1317">
        <v>2</v>
      </c>
      <c r="G1317" t="s">
        <v>5267</v>
      </c>
      <c r="I1317" t="s">
        <v>5323</v>
      </c>
    </row>
    <row r="1318" spans="2:9" x14ac:dyDescent="0.25">
      <c r="B1318" s="213">
        <v>44035</v>
      </c>
      <c r="C1318" t="s">
        <v>5268</v>
      </c>
      <c r="D1318" t="s">
        <v>5269</v>
      </c>
      <c r="E1318" t="s">
        <v>5353</v>
      </c>
      <c r="F1318">
        <v>1</v>
      </c>
      <c r="G1318" t="s">
        <v>5267</v>
      </c>
      <c r="I1318" t="s">
        <v>5271</v>
      </c>
    </row>
    <row r="1319" spans="2:9" x14ac:dyDescent="0.25">
      <c r="B1319" s="213">
        <v>44042</v>
      </c>
      <c r="C1319" t="s">
        <v>5268</v>
      </c>
      <c r="D1319" t="s">
        <v>5269</v>
      </c>
      <c r="E1319" t="s">
        <v>5353</v>
      </c>
      <c r="F1319">
        <v>6</v>
      </c>
      <c r="G1319" t="s">
        <v>5267</v>
      </c>
      <c r="I1319" t="s">
        <v>5323</v>
      </c>
    </row>
    <row r="1320" spans="2:9" x14ac:dyDescent="0.25">
      <c r="B1320" s="213">
        <v>44041</v>
      </c>
      <c r="C1320" t="s">
        <v>5268</v>
      </c>
      <c r="D1320" t="s">
        <v>5285</v>
      </c>
      <c r="E1320" t="s">
        <v>5467</v>
      </c>
      <c r="F1320">
        <v>1</v>
      </c>
      <c r="G1320" t="s">
        <v>5267</v>
      </c>
      <c r="I1320" t="s">
        <v>5323</v>
      </c>
    </row>
    <row r="1321" spans="2:9" x14ac:dyDescent="0.25">
      <c r="B1321" s="213">
        <v>44028</v>
      </c>
      <c r="C1321" t="s">
        <v>5268</v>
      </c>
      <c r="D1321" t="s">
        <v>5304</v>
      </c>
      <c r="E1321" t="s">
        <v>5372</v>
      </c>
      <c r="F1321">
        <v>1</v>
      </c>
      <c r="G1321" t="s">
        <v>5267</v>
      </c>
      <c r="I1321" t="s">
        <v>5323</v>
      </c>
    </row>
    <row r="1322" spans="2:9" x14ac:dyDescent="0.25">
      <c r="B1322" s="213">
        <v>44030</v>
      </c>
      <c r="C1322" t="s">
        <v>5268</v>
      </c>
      <c r="D1322" t="s">
        <v>5304</v>
      </c>
      <c r="E1322" t="s">
        <v>5372</v>
      </c>
      <c r="F1322">
        <v>1</v>
      </c>
      <c r="G1322" t="s">
        <v>5267</v>
      </c>
      <c r="I1322" t="s">
        <v>5323</v>
      </c>
    </row>
    <row r="1323" spans="2:9" x14ac:dyDescent="0.25">
      <c r="B1323" s="213">
        <v>44031</v>
      </c>
      <c r="C1323" t="s">
        <v>5268</v>
      </c>
      <c r="D1323" t="s">
        <v>5304</v>
      </c>
      <c r="E1323" t="s">
        <v>5372</v>
      </c>
      <c r="F1323">
        <v>5</v>
      </c>
      <c r="G1323" t="s">
        <v>5267</v>
      </c>
      <c r="I1323" t="s">
        <v>5323</v>
      </c>
    </row>
    <row r="1324" spans="2:9" x14ac:dyDescent="0.25">
      <c r="B1324" s="213">
        <v>44031</v>
      </c>
      <c r="C1324" t="s">
        <v>5268</v>
      </c>
      <c r="D1324" t="s">
        <v>5304</v>
      </c>
      <c r="E1324" t="s">
        <v>5372</v>
      </c>
      <c r="F1324">
        <v>3</v>
      </c>
      <c r="G1324" t="s">
        <v>5267</v>
      </c>
      <c r="I1324" t="s">
        <v>5275</v>
      </c>
    </row>
    <row r="1325" spans="2:9" x14ac:dyDescent="0.25">
      <c r="B1325" s="213">
        <v>44031</v>
      </c>
      <c r="C1325" t="s">
        <v>5268</v>
      </c>
      <c r="D1325" t="s">
        <v>5304</v>
      </c>
      <c r="E1325" t="s">
        <v>5372</v>
      </c>
      <c r="F1325">
        <v>2</v>
      </c>
      <c r="G1325" t="s">
        <v>5267</v>
      </c>
      <c r="I1325" t="s">
        <v>5271</v>
      </c>
    </row>
    <row r="1326" spans="2:9" x14ac:dyDescent="0.25">
      <c r="B1326" s="213">
        <v>44032</v>
      </c>
      <c r="C1326" t="s">
        <v>5268</v>
      </c>
      <c r="D1326" t="s">
        <v>5304</v>
      </c>
      <c r="E1326" t="s">
        <v>5372</v>
      </c>
      <c r="F1326">
        <v>5</v>
      </c>
      <c r="G1326" t="s">
        <v>5267</v>
      </c>
      <c r="I1326" t="s">
        <v>5323</v>
      </c>
    </row>
    <row r="1327" spans="2:9" x14ac:dyDescent="0.25">
      <c r="B1327" s="213">
        <v>44033</v>
      </c>
      <c r="C1327" t="s">
        <v>5268</v>
      </c>
      <c r="D1327" t="s">
        <v>5304</v>
      </c>
      <c r="E1327" t="s">
        <v>5372</v>
      </c>
      <c r="F1327">
        <v>1</v>
      </c>
      <c r="G1327" t="s">
        <v>5267</v>
      </c>
      <c r="I1327" t="s">
        <v>5287</v>
      </c>
    </row>
    <row r="1328" spans="2:9" x14ac:dyDescent="0.25">
      <c r="B1328" s="213">
        <v>44035</v>
      </c>
      <c r="C1328" t="s">
        <v>5268</v>
      </c>
      <c r="D1328" t="s">
        <v>5304</v>
      </c>
      <c r="E1328" t="s">
        <v>5372</v>
      </c>
      <c r="F1328">
        <v>1</v>
      </c>
      <c r="G1328" t="s">
        <v>5267</v>
      </c>
      <c r="I1328" t="s">
        <v>5271</v>
      </c>
    </row>
    <row r="1329" spans="2:9" x14ac:dyDescent="0.25">
      <c r="B1329" s="213">
        <v>44041</v>
      </c>
      <c r="C1329" t="s">
        <v>5268</v>
      </c>
      <c r="D1329" t="s">
        <v>5304</v>
      </c>
      <c r="E1329" t="s">
        <v>5372</v>
      </c>
      <c r="F1329">
        <v>1</v>
      </c>
      <c r="G1329" t="s">
        <v>5267</v>
      </c>
      <c r="I1329" t="s">
        <v>5287</v>
      </c>
    </row>
    <row r="1330" spans="2:9" x14ac:dyDescent="0.25">
      <c r="B1330" s="213">
        <v>44042</v>
      </c>
      <c r="C1330" t="s">
        <v>5268</v>
      </c>
      <c r="D1330" t="s">
        <v>5304</v>
      </c>
      <c r="E1330" t="s">
        <v>5372</v>
      </c>
      <c r="F1330">
        <v>2</v>
      </c>
      <c r="G1330" t="s">
        <v>5267</v>
      </c>
      <c r="I1330" t="s">
        <v>5271</v>
      </c>
    </row>
    <row r="1331" spans="2:9" x14ac:dyDescent="0.25">
      <c r="B1331" s="213">
        <v>44042</v>
      </c>
      <c r="C1331" t="s">
        <v>5268</v>
      </c>
      <c r="D1331" t="s">
        <v>5304</v>
      </c>
      <c r="E1331" t="s">
        <v>5372</v>
      </c>
      <c r="F1331">
        <v>13</v>
      </c>
      <c r="G1331" t="s">
        <v>5267</v>
      </c>
      <c r="I1331" t="s">
        <v>5323</v>
      </c>
    </row>
    <row r="1332" spans="2:9" x14ac:dyDescent="0.25">
      <c r="B1332" s="213">
        <v>44038</v>
      </c>
      <c r="C1332" t="s">
        <v>5373</v>
      </c>
      <c r="E1332" t="s">
        <v>5374</v>
      </c>
      <c r="F1332">
        <v>4</v>
      </c>
      <c r="G1332" t="s">
        <v>5267</v>
      </c>
      <c r="I1332" t="s">
        <v>5584</v>
      </c>
    </row>
    <row r="1333" spans="2:9" x14ac:dyDescent="0.25">
      <c r="B1333" s="213">
        <v>44030</v>
      </c>
      <c r="C1333" t="s">
        <v>5354</v>
      </c>
      <c r="D1333" t="s">
        <v>5355</v>
      </c>
      <c r="E1333" t="s">
        <v>5356</v>
      </c>
      <c r="F1333">
        <v>1</v>
      </c>
      <c r="G1333" t="s">
        <v>5267</v>
      </c>
      <c r="I1333" t="s">
        <v>5323</v>
      </c>
    </row>
    <row r="1334" spans="2:9" x14ac:dyDescent="0.25">
      <c r="B1334" s="213">
        <v>44031</v>
      </c>
      <c r="C1334" t="s">
        <v>5354</v>
      </c>
      <c r="D1334" t="s">
        <v>5355</v>
      </c>
      <c r="E1334" t="s">
        <v>5356</v>
      </c>
      <c r="F1334">
        <v>1</v>
      </c>
      <c r="G1334" t="s">
        <v>5267</v>
      </c>
      <c r="I1334" t="s">
        <v>5323</v>
      </c>
    </row>
    <row r="1335" spans="2:9" x14ac:dyDescent="0.25">
      <c r="B1335" s="213">
        <v>44042</v>
      </c>
      <c r="C1335" t="s">
        <v>5354</v>
      </c>
      <c r="D1335" t="s">
        <v>5355</v>
      </c>
      <c r="E1335" t="s">
        <v>5356</v>
      </c>
      <c r="F1335">
        <v>1</v>
      </c>
      <c r="G1335" t="s">
        <v>5267</v>
      </c>
      <c r="I1335" t="s">
        <v>5323</v>
      </c>
    </row>
    <row r="1336" spans="2:9" x14ac:dyDescent="0.25">
      <c r="B1336" s="213">
        <v>44042</v>
      </c>
      <c r="C1336" t="s">
        <v>5319</v>
      </c>
      <c r="D1336" t="s">
        <v>5339</v>
      </c>
      <c r="E1336" t="s">
        <v>5321</v>
      </c>
      <c r="F1336" t="s">
        <v>5322</v>
      </c>
      <c r="G1336" t="s">
        <v>5267</v>
      </c>
      <c r="I1336" t="s">
        <v>5323</v>
      </c>
    </row>
    <row r="1337" spans="2:9" x14ac:dyDescent="0.25">
      <c r="B1337" s="213">
        <v>44030</v>
      </c>
      <c r="C1337" t="s">
        <v>8622</v>
      </c>
      <c r="D1337" t="s">
        <v>8621</v>
      </c>
      <c r="E1337" s="274" t="s">
        <v>8680</v>
      </c>
      <c r="F1337">
        <v>4</v>
      </c>
      <c r="G1337" t="s">
        <v>3616</v>
      </c>
      <c r="I1337" t="s">
        <v>886</v>
      </c>
    </row>
    <row r="1338" spans="2:9" x14ac:dyDescent="0.25">
      <c r="B1338" s="213">
        <v>44035</v>
      </c>
      <c r="C1338" t="s">
        <v>5273</v>
      </c>
      <c r="E1338" t="s">
        <v>5383</v>
      </c>
      <c r="F1338">
        <v>1</v>
      </c>
      <c r="G1338" t="s">
        <v>5267</v>
      </c>
      <c r="I1338" t="s">
        <v>609</v>
      </c>
    </row>
    <row r="1339" spans="2:9" x14ac:dyDescent="0.25">
      <c r="B1339" s="213">
        <v>44030</v>
      </c>
      <c r="C1339" t="s">
        <v>4233</v>
      </c>
      <c r="E1339" s="274" t="s">
        <v>4234</v>
      </c>
      <c r="F1339" t="s">
        <v>5352</v>
      </c>
      <c r="G1339" t="s">
        <v>5267</v>
      </c>
      <c r="I1339" t="s">
        <v>5450</v>
      </c>
    </row>
    <row r="1340" spans="2:9" x14ac:dyDescent="0.25">
      <c r="B1340" s="213">
        <v>44037</v>
      </c>
      <c r="C1340" t="s">
        <v>4233</v>
      </c>
      <c r="E1340" s="274" t="s">
        <v>4234</v>
      </c>
      <c r="F1340" t="s">
        <v>5352</v>
      </c>
      <c r="G1340" t="s">
        <v>5267</v>
      </c>
      <c r="I1340" t="s">
        <v>5450</v>
      </c>
    </row>
    <row r="1341" spans="2:9" x14ac:dyDescent="0.25">
      <c r="B1341" s="213">
        <v>44041</v>
      </c>
      <c r="C1341" t="s">
        <v>4233</v>
      </c>
      <c r="E1341" s="274" t="s">
        <v>4234</v>
      </c>
      <c r="F1341" t="s">
        <v>5352</v>
      </c>
      <c r="G1341" t="s">
        <v>5267</v>
      </c>
      <c r="I1341" t="s">
        <v>5450</v>
      </c>
    </row>
    <row r="1342" spans="2:9" x14ac:dyDescent="0.25">
      <c r="B1342" s="213">
        <v>44036</v>
      </c>
      <c r="C1342" t="s">
        <v>5312</v>
      </c>
      <c r="D1342" s="416"/>
      <c r="E1342" s="274" t="s">
        <v>5582</v>
      </c>
      <c r="F1342" t="s">
        <v>8687</v>
      </c>
      <c r="G1342" t="s">
        <v>5267</v>
      </c>
      <c r="H1342" t="s">
        <v>8688</v>
      </c>
      <c r="I1342" t="s">
        <v>777</v>
      </c>
    </row>
    <row r="1343" spans="2:9" x14ac:dyDescent="0.25">
      <c r="B1343" s="213">
        <v>44037</v>
      </c>
      <c r="C1343" t="s">
        <v>4011</v>
      </c>
      <c r="D1343" s="416" t="s">
        <v>4010</v>
      </c>
      <c r="E1343" s="274" t="s">
        <v>5684</v>
      </c>
      <c r="F1343" t="s">
        <v>5442</v>
      </c>
      <c r="G1343" t="s">
        <v>5430</v>
      </c>
      <c r="I1343" t="s">
        <v>1215</v>
      </c>
    </row>
    <row r="1344" spans="2:9" x14ac:dyDescent="0.25">
      <c r="B1344" s="213">
        <v>44037</v>
      </c>
      <c r="C1344" t="s">
        <v>5525</v>
      </c>
      <c r="E1344" t="s">
        <v>5526</v>
      </c>
      <c r="F1344">
        <v>1</v>
      </c>
      <c r="G1344" t="s">
        <v>5267</v>
      </c>
      <c r="I1344" t="s">
        <v>3951</v>
      </c>
    </row>
    <row r="1345" spans="2:9" x14ac:dyDescent="0.25">
      <c r="B1345" s="213">
        <v>44042</v>
      </c>
      <c r="C1345" t="s">
        <v>5404</v>
      </c>
      <c r="D1345" t="s">
        <v>5405</v>
      </c>
      <c r="E1345" t="s">
        <v>5406</v>
      </c>
      <c r="F1345">
        <v>1</v>
      </c>
      <c r="G1345" t="s">
        <v>5267</v>
      </c>
      <c r="I1345" t="s">
        <v>5584</v>
      </c>
    </row>
    <row r="1346" spans="2:9" x14ac:dyDescent="0.25">
      <c r="B1346" s="213">
        <v>44030</v>
      </c>
      <c r="C1346" t="s">
        <v>5265</v>
      </c>
      <c r="E1346" t="s">
        <v>5306</v>
      </c>
      <c r="F1346">
        <v>1</v>
      </c>
      <c r="G1346" t="s">
        <v>5267</v>
      </c>
      <c r="I1346" t="s">
        <v>828</v>
      </c>
    </row>
    <row r="1347" spans="2:9" x14ac:dyDescent="0.25">
      <c r="B1347" s="213">
        <v>44031</v>
      </c>
      <c r="C1347" t="s">
        <v>5265</v>
      </c>
      <c r="E1347" t="s">
        <v>5306</v>
      </c>
      <c r="F1347">
        <v>1</v>
      </c>
      <c r="G1347" t="s">
        <v>5267</v>
      </c>
      <c r="I1347" t="s">
        <v>5271</v>
      </c>
    </row>
    <row r="1348" spans="2:9" x14ac:dyDescent="0.25">
      <c r="B1348" s="213">
        <v>44032</v>
      </c>
      <c r="C1348" t="s">
        <v>5265</v>
      </c>
      <c r="E1348" t="s">
        <v>5306</v>
      </c>
      <c r="F1348" t="s">
        <v>5544</v>
      </c>
      <c r="G1348" t="s">
        <v>5267</v>
      </c>
      <c r="I1348" t="s">
        <v>2031</v>
      </c>
    </row>
    <row r="1349" spans="2:9" x14ac:dyDescent="0.25">
      <c r="B1349" s="213">
        <v>44033</v>
      </c>
      <c r="C1349" t="s">
        <v>5265</v>
      </c>
      <c r="E1349" t="s">
        <v>5306</v>
      </c>
      <c r="F1349">
        <v>1</v>
      </c>
      <c r="G1349" t="s">
        <v>5267</v>
      </c>
      <c r="I1349" t="s">
        <v>828</v>
      </c>
    </row>
    <row r="1350" spans="2:9" x14ac:dyDescent="0.25">
      <c r="B1350" s="213">
        <v>44033</v>
      </c>
      <c r="C1350" t="s">
        <v>5265</v>
      </c>
      <c r="E1350" t="s">
        <v>5306</v>
      </c>
      <c r="F1350">
        <v>1</v>
      </c>
      <c r="G1350" t="s">
        <v>5267</v>
      </c>
      <c r="I1350" t="s">
        <v>5271</v>
      </c>
    </row>
    <row r="1351" spans="2:9" x14ac:dyDescent="0.25">
      <c r="B1351" s="213">
        <v>44034</v>
      </c>
      <c r="C1351" t="s">
        <v>5265</v>
      </c>
      <c r="E1351" t="s">
        <v>5306</v>
      </c>
      <c r="F1351">
        <v>1</v>
      </c>
      <c r="G1351" t="s">
        <v>5267</v>
      </c>
      <c r="I1351" t="s">
        <v>5323</v>
      </c>
    </row>
    <row r="1352" spans="2:9" x14ac:dyDescent="0.25">
      <c r="B1352" s="213">
        <v>44034</v>
      </c>
      <c r="C1352" t="s">
        <v>5265</v>
      </c>
      <c r="E1352" t="s">
        <v>5306</v>
      </c>
      <c r="F1352">
        <v>1</v>
      </c>
      <c r="G1352" t="s">
        <v>5267</v>
      </c>
      <c r="I1352" t="s">
        <v>5584</v>
      </c>
    </row>
    <row r="1353" spans="2:9" x14ac:dyDescent="0.25">
      <c r="B1353" s="213">
        <v>44035</v>
      </c>
      <c r="C1353" t="s">
        <v>5265</v>
      </c>
      <c r="E1353" t="s">
        <v>8686</v>
      </c>
      <c r="F1353">
        <v>1</v>
      </c>
      <c r="G1353" t="s">
        <v>5267</v>
      </c>
      <c r="I1353" t="s">
        <v>5271</v>
      </c>
    </row>
    <row r="1354" spans="2:9" x14ac:dyDescent="0.25">
      <c r="B1354" s="213">
        <v>44037</v>
      </c>
      <c r="C1354" t="s">
        <v>5265</v>
      </c>
      <c r="E1354" t="s">
        <v>5306</v>
      </c>
      <c r="F1354" t="s">
        <v>5544</v>
      </c>
      <c r="G1354" t="s">
        <v>5267</v>
      </c>
      <c r="I1354" t="s">
        <v>3951</v>
      </c>
    </row>
    <row r="1355" spans="2:9" x14ac:dyDescent="0.25">
      <c r="B1355" s="213">
        <v>44038</v>
      </c>
      <c r="C1355" t="s">
        <v>5265</v>
      </c>
      <c r="E1355" t="s">
        <v>5306</v>
      </c>
      <c r="F1355">
        <v>1</v>
      </c>
      <c r="G1355" t="s">
        <v>5267</v>
      </c>
      <c r="I1355" t="s">
        <v>828</v>
      </c>
    </row>
    <row r="1356" spans="2:9" x14ac:dyDescent="0.25">
      <c r="B1356" s="213">
        <v>44039</v>
      </c>
      <c r="C1356" t="s">
        <v>5265</v>
      </c>
      <c r="E1356" t="s">
        <v>5306</v>
      </c>
      <c r="F1356">
        <v>1</v>
      </c>
      <c r="G1356" t="s">
        <v>5267</v>
      </c>
      <c r="I1356" t="s">
        <v>5271</v>
      </c>
    </row>
    <row r="1357" spans="2:9" x14ac:dyDescent="0.25">
      <c r="B1357" s="213">
        <v>44040</v>
      </c>
      <c r="C1357" t="s">
        <v>5265</v>
      </c>
      <c r="E1357" t="s">
        <v>5306</v>
      </c>
      <c r="F1357">
        <v>1</v>
      </c>
      <c r="G1357" t="s">
        <v>5267</v>
      </c>
      <c r="I1357" t="s">
        <v>5271</v>
      </c>
    </row>
    <row r="1358" spans="2:9" x14ac:dyDescent="0.25">
      <c r="B1358" s="213">
        <v>44040</v>
      </c>
      <c r="C1358" t="s">
        <v>5265</v>
      </c>
      <c r="E1358" t="s">
        <v>5306</v>
      </c>
      <c r="F1358" t="s">
        <v>5615</v>
      </c>
      <c r="G1358" t="s">
        <v>5267</v>
      </c>
      <c r="I1358" t="s">
        <v>2031</v>
      </c>
    </row>
    <row r="1359" spans="2:9" x14ac:dyDescent="0.25">
      <c r="B1359" s="213">
        <v>44041</v>
      </c>
      <c r="C1359" t="s">
        <v>5265</v>
      </c>
      <c r="E1359" t="s">
        <v>5306</v>
      </c>
      <c r="F1359" t="s">
        <v>5544</v>
      </c>
      <c r="G1359" t="s">
        <v>5267</v>
      </c>
      <c r="I1359" t="s">
        <v>2031</v>
      </c>
    </row>
    <row r="1360" spans="2:9" x14ac:dyDescent="0.25">
      <c r="B1360" s="213">
        <v>44042</v>
      </c>
      <c r="C1360" t="s">
        <v>5265</v>
      </c>
      <c r="E1360" t="s">
        <v>5306</v>
      </c>
      <c r="F1360" t="s">
        <v>5615</v>
      </c>
      <c r="G1360" t="s">
        <v>5267</v>
      </c>
      <c r="I1360" t="s">
        <v>828</v>
      </c>
    </row>
    <row r="1361" spans="2:9" x14ac:dyDescent="0.25">
      <c r="B1361" s="213">
        <v>44033</v>
      </c>
      <c r="C1361" t="s">
        <v>5529</v>
      </c>
      <c r="E1361" t="s">
        <v>5530</v>
      </c>
      <c r="F1361">
        <v>1</v>
      </c>
      <c r="G1361" t="s">
        <v>5267</v>
      </c>
      <c r="I1361" t="s">
        <v>5287</v>
      </c>
    </row>
    <row r="1362" spans="2:9" x14ac:dyDescent="0.25">
      <c r="B1362" s="213">
        <v>44033</v>
      </c>
      <c r="C1362" t="s">
        <v>5529</v>
      </c>
      <c r="E1362" t="s">
        <v>5530</v>
      </c>
      <c r="F1362">
        <v>1</v>
      </c>
      <c r="G1362" t="s">
        <v>5267</v>
      </c>
      <c r="I1362" t="s">
        <v>1215</v>
      </c>
    </row>
    <row r="1363" spans="2:9" x14ac:dyDescent="0.25">
      <c r="B1363" s="213">
        <v>44033</v>
      </c>
      <c r="C1363" t="s">
        <v>8614</v>
      </c>
      <c r="D1363" t="s">
        <v>8615</v>
      </c>
      <c r="E1363" s="274" t="s">
        <v>8616</v>
      </c>
      <c r="F1363">
        <v>1</v>
      </c>
      <c r="G1363" t="s">
        <v>3616</v>
      </c>
      <c r="I1363" t="s">
        <v>5450</v>
      </c>
    </row>
    <row r="1364" spans="2:9" x14ac:dyDescent="0.25">
      <c r="B1364" s="213">
        <v>44032</v>
      </c>
      <c r="C1364" t="s">
        <v>4755</v>
      </c>
      <c r="D1364" s="416" t="s">
        <v>8625</v>
      </c>
      <c r="E1364" s="274" t="s">
        <v>8684</v>
      </c>
      <c r="F1364">
        <v>1</v>
      </c>
      <c r="G1364" t="s">
        <v>5430</v>
      </c>
      <c r="H1364" t="s">
        <v>8685</v>
      </c>
      <c r="I1364" t="s">
        <v>1215</v>
      </c>
    </row>
    <row r="1365" spans="2:9" x14ac:dyDescent="0.25">
      <c r="B1365" s="213">
        <v>44037</v>
      </c>
      <c r="C1365" t="s">
        <v>4755</v>
      </c>
      <c r="D1365" s="416" t="s">
        <v>8625</v>
      </c>
      <c r="E1365" s="274" t="s">
        <v>8684</v>
      </c>
      <c r="F1365">
        <v>1</v>
      </c>
      <c r="G1365" t="s">
        <v>5430</v>
      </c>
      <c r="H1365" t="s">
        <v>8692</v>
      </c>
      <c r="I1365" t="s">
        <v>1215</v>
      </c>
    </row>
    <row r="1366" spans="2:9" x14ac:dyDescent="0.25">
      <c r="B1366" s="213">
        <v>44029</v>
      </c>
      <c r="C1366" t="s">
        <v>3973</v>
      </c>
      <c r="D1366" t="s">
        <v>4161</v>
      </c>
      <c r="E1366" s="274" t="s">
        <v>3955</v>
      </c>
      <c r="F1366">
        <v>3</v>
      </c>
      <c r="G1366" t="s">
        <v>5267</v>
      </c>
      <c r="I1366" t="s">
        <v>609</v>
      </c>
    </row>
    <row r="1367" spans="2:9" x14ac:dyDescent="0.25">
      <c r="B1367" s="213">
        <v>44031</v>
      </c>
      <c r="C1367" t="s">
        <v>3973</v>
      </c>
      <c r="D1367" t="s">
        <v>8682</v>
      </c>
      <c r="E1367" s="274" t="s">
        <v>8683</v>
      </c>
      <c r="F1367">
        <v>1</v>
      </c>
      <c r="G1367" t="s">
        <v>5267</v>
      </c>
      <c r="I1367" t="s">
        <v>3951</v>
      </c>
    </row>
    <row r="1368" spans="2:9" x14ac:dyDescent="0.25">
      <c r="B1368" s="213">
        <v>44029</v>
      </c>
      <c r="C1368" t="s">
        <v>4038</v>
      </c>
      <c r="D1368" s="416" t="s">
        <v>4037</v>
      </c>
      <c r="E1368" s="274" t="s">
        <v>8678</v>
      </c>
      <c r="F1368" t="s">
        <v>4345</v>
      </c>
      <c r="G1368" t="s">
        <v>3616</v>
      </c>
      <c r="I1368" t="s">
        <v>5271</v>
      </c>
    </row>
    <row r="1369" spans="2:9" x14ac:dyDescent="0.25">
      <c r="B1369" s="213">
        <v>44039</v>
      </c>
      <c r="C1369" t="s">
        <v>4038</v>
      </c>
      <c r="D1369" t="s">
        <v>4124</v>
      </c>
      <c r="E1369" s="274" t="s">
        <v>8694</v>
      </c>
      <c r="F1369" t="s">
        <v>8695</v>
      </c>
      <c r="G1369" t="s">
        <v>3616</v>
      </c>
      <c r="I1369" t="s">
        <v>1215</v>
      </c>
    </row>
    <row r="1370" spans="2:9" x14ac:dyDescent="0.25">
      <c r="B1370" s="213">
        <v>44039</v>
      </c>
      <c r="C1370" t="s">
        <v>4038</v>
      </c>
      <c r="D1370" t="s">
        <v>4124</v>
      </c>
      <c r="E1370" s="274" t="s">
        <v>8694</v>
      </c>
      <c r="F1370" t="s">
        <v>4345</v>
      </c>
      <c r="G1370" t="s">
        <v>3616</v>
      </c>
      <c r="I1370" t="s">
        <v>886</v>
      </c>
    </row>
    <row r="1371" spans="2:9" x14ac:dyDescent="0.25">
      <c r="B1371" s="213">
        <v>44039</v>
      </c>
      <c r="C1371" t="s">
        <v>4038</v>
      </c>
      <c r="D1371" t="s">
        <v>4124</v>
      </c>
      <c r="E1371" s="274" t="s">
        <v>5655</v>
      </c>
      <c r="F1371">
        <v>1</v>
      </c>
      <c r="G1371" t="s">
        <v>3616</v>
      </c>
      <c r="I1371" t="s">
        <v>886</v>
      </c>
    </row>
    <row r="1372" spans="2:9" x14ac:dyDescent="0.25">
      <c r="B1372" s="213">
        <v>44031</v>
      </c>
      <c r="C1372" t="s">
        <v>4038</v>
      </c>
      <c r="D1372" t="s">
        <v>4087</v>
      </c>
      <c r="E1372" s="274" t="s">
        <v>5691</v>
      </c>
      <c r="F1372" t="s">
        <v>4345</v>
      </c>
      <c r="G1372" t="s">
        <v>3616</v>
      </c>
      <c r="I1372" t="s">
        <v>3956</v>
      </c>
    </row>
    <row r="1373" spans="2:9" x14ac:dyDescent="0.25">
      <c r="B1373" s="213">
        <v>44042</v>
      </c>
      <c r="C1373" t="s">
        <v>8669</v>
      </c>
      <c r="D1373">
        <v>2213</v>
      </c>
      <c r="E1373" s="274" t="s">
        <v>8696</v>
      </c>
      <c r="F1373">
        <v>10</v>
      </c>
      <c r="G1373" t="s">
        <v>3616</v>
      </c>
      <c r="H1373" t="s">
        <v>8611</v>
      </c>
      <c r="I1373" t="s">
        <v>777</v>
      </c>
    </row>
    <row r="1374" spans="2:9" x14ac:dyDescent="0.25">
      <c r="B1374" s="213">
        <v>44037</v>
      </c>
      <c r="C1374" t="s">
        <v>5346</v>
      </c>
      <c r="E1374" t="s">
        <v>5412</v>
      </c>
      <c r="F1374">
        <v>1</v>
      </c>
      <c r="G1374" t="s">
        <v>5267</v>
      </c>
      <c r="I1374" s="365" t="s">
        <v>5272</v>
      </c>
    </row>
    <row r="1375" spans="2:9" x14ac:dyDescent="0.25">
      <c r="B1375" s="213">
        <v>44038</v>
      </c>
      <c r="C1375" t="s">
        <v>5346</v>
      </c>
      <c r="E1375" t="s">
        <v>5412</v>
      </c>
      <c r="F1375">
        <v>1</v>
      </c>
      <c r="G1375" t="s">
        <v>5267</v>
      </c>
      <c r="I1375" s="365" t="s">
        <v>5275</v>
      </c>
    </row>
    <row r="1376" spans="2:9" x14ac:dyDescent="0.25">
      <c r="B1376" s="213">
        <v>44036</v>
      </c>
      <c r="C1376" t="s">
        <v>5268</v>
      </c>
      <c r="D1376" t="s">
        <v>5593</v>
      </c>
      <c r="E1376" t="s">
        <v>5594</v>
      </c>
      <c r="F1376">
        <v>2</v>
      </c>
      <c r="G1376" t="s">
        <v>5267</v>
      </c>
      <c r="I1376" s="365" t="s">
        <v>5323</v>
      </c>
    </row>
    <row r="1377" spans="2:9" x14ac:dyDescent="0.25">
      <c r="B1377" s="213">
        <v>44038</v>
      </c>
      <c r="C1377" t="s">
        <v>5268</v>
      </c>
      <c r="D1377" t="s">
        <v>5593</v>
      </c>
      <c r="E1377" t="s">
        <v>5594</v>
      </c>
      <c r="F1377">
        <v>3</v>
      </c>
      <c r="G1377" t="s">
        <v>5267</v>
      </c>
      <c r="I1377" s="365" t="s">
        <v>5323</v>
      </c>
    </row>
    <row r="1378" spans="2:9" x14ac:dyDescent="0.25">
      <c r="B1378" s="213">
        <v>44039</v>
      </c>
      <c r="C1378" t="s">
        <v>5268</v>
      </c>
      <c r="D1378" t="s">
        <v>5593</v>
      </c>
      <c r="E1378" t="s">
        <v>5594</v>
      </c>
      <c r="F1378">
        <v>1</v>
      </c>
      <c r="G1378" t="s">
        <v>5267</v>
      </c>
      <c r="I1378" s="365" t="s">
        <v>5323</v>
      </c>
    </row>
    <row r="1379" spans="2:9" x14ac:dyDescent="0.25">
      <c r="B1379" s="213">
        <v>44036</v>
      </c>
      <c r="C1379" t="s">
        <v>5268</v>
      </c>
      <c r="D1379" t="s">
        <v>5269</v>
      </c>
      <c r="E1379" t="s">
        <v>5353</v>
      </c>
      <c r="F1379">
        <v>1</v>
      </c>
      <c r="G1379" t="s">
        <v>5267</v>
      </c>
      <c r="I1379" s="365" t="s">
        <v>5323</v>
      </c>
    </row>
    <row r="1380" spans="2:9" x14ac:dyDescent="0.25">
      <c r="B1380" s="213">
        <v>44039</v>
      </c>
      <c r="C1380" t="s">
        <v>5268</v>
      </c>
      <c r="D1380" t="s">
        <v>5269</v>
      </c>
      <c r="E1380" t="s">
        <v>5353</v>
      </c>
      <c r="F1380">
        <v>3</v>
      </c>
      <c r="G1380" t="s">
        <v>5267</v>
      </c>
      <c r="I1380" s="365" t="s">
        <v>3975</v>
      </c>
    </row>
    <row r="1381" spans="2:9" x14ac:dyDescent="0.25">
      <c r="B1381" s="213">
        <v>44036</v>
      </c>
      <c r="C1381" t="s">
        <v>5268</v>
      </c>
      <c r="D1381" t="s">
        <v>5304</v>
      </c>
      <c r="E1381" t="s">
        <v>5372</v>
      </c>
      <c r="F1381">
        <v>2</v>
      </c>
      <c r="G1381" t="s">
        <v>5267</v>
      </c>
      <c r="I1381" s="365" t="s">
        <v>5323</v>
      </c>
    </row>
    <row r="1382" spans="2:9" x14ac:dyDescent="0.25">
      <c r="B1382" s="213">
        <v>44036</v>
      </c>
      <c r="C1382" t="s">
        <v>5268</v>
      </c>
      <c r="D1382" t="s">
        <v>5304</v>
      </c>
      <c r="E1382" t="s">
        <v>5372</v>
      </c>
      <c r="F1382">
        <v>2</v>
      </c>
      <c r="G1382" t="s">
        <v>5267</v>
      </c>
      <c r="I1382" s="365" t="s">
        <v>3984</v>
      </c>
    </row>
    <row r="1383" spans="2:9" x14ac:dyDescent="0.25">
      <c r="B1383" s="213">
        <v>44038</v>
      </c>
      <c r="C1383" t="s">
        <v>5268</v>
      </c>
      <c r="D1383" t="s">
        <v>5304</v>
      </c>
      <c r="E1383" t="s">
        <v>5372</v>
      </c>
      <c r="F1383">
        <v>3</v>
      </c>
      <c r="G1383" t="s">
        <v>5267</v>
      </c>
      <c r="I1383" s="365" t="s">
        <v>5323</v>
      </c>
    </row>
    <row r="1384" spans="2:9" x14ac:dyDescent="0.25">
      <c r="B1384" s="213">
        <v>44039</v>
      </c>
      <c r="C1384" t="s">
        <v>5268</v>
      </c>
      <c r="D1384" t="s">
        <v>5304</v>
      </c>
      <c r="E1384" t="s">
        <v>5372</v>
      </c>
      <c r="F1384">
        <v>2</v>
      </c>
      <c r="G1384" t="s">
        <v>5267</v>
      </c>
      <c r="I1384" s="365" t="s">
        <v>5323</v>
      </c>
    </row>
    <row r="1385" spans="2:9" x14ac:dyDescent="0.25">
      <c r="B1385" s="213">
        <v>44037</v>
      </c>
      <c r="C1385" t="s">
        <v>5373</v>
      </c>
      <c r="E1385" t="s">
        <v>5374</v>
      </c>
      <c r="F1385">
        <v>1</v>
      </c>
      <c r="G1385" t="s">
        <v>5267</v>
      </c>
      <c r="I1385" s="365" t="s">
        <v>5275</v>
      </c>
    </row>
    <row r="1386" spans="2:9" x14ac:dyDescent="0.25">
      <c r="B1386" s="213">
        <v>44036</v>
      </c>
      <c r="C1386" t="s">
        <v>5354</v>
      </c>
      <c r="D1386" t="s">
        <v>5355</v>
      </c>
      <c r="E1386" t="s">
        <v>5356</v>
      </c>
      <c r="F1386">
        <v>1</v>
      </c>
      <c r="G1386" t="s">
        <v>5267</v>
      </c>
      <c r="I1386" s="365" t="s">
        <v>5323</v>
      </c>
    </row>
    <row r="1387" spans="2:9" x14ac:dyDescent="0.25">
      <c r="B1387" s="213">
        <v>44037</v>
      </c>
      <c r="C1387" t="s">
        <v>5392</v>
      </c>
      <c r="D1387" t="s">
        <v>5393</v>
      </c>
      <c r="E1387" t="s">
        <v>5394</v>
      </c>
      <c r="F1387">
        <v>8</v>
      </c>
      <c r="G1387" t="s">
        <v>5267</v>
      </c>
      <c r="I1387" s="365" t="s">
        <v>5323</v>
      </c>
    </row>
    <row r="1388" spans="2:9" x14ac:dyDescent="0.25">
      <c r="B1388" s="213">
        <v>44037</v>
      </c>
      <c r="C1388" t="s">
        <v>8689</v>
      </c>
      <c r="D1388" t="s">
        <v>8690</v>
      </c>
      <c r="E1388" t="s">
        <v>8691</v>
      </c>
      <c r="F1388">
        <v>2</v>
      </c>
      <c r="G1388" t="s">
        <v>5267</v>
      </c>
      <c r="I1388" s="365" t="s">
        <v>5272</v>
      </c>
    </row>
    <row r="1389" spans="2:9" x14ac:dyDescent="0.25">
      <c r="B1389" s="213">
        <v>44038</v>
      </c>
      <c r="C1389" t="s">
        <v>8689</v>
      </c>
      <c r="D1389" t="s">
        <v>8690</v>
      </c>
      <c r="E1389" t="s">
        <v>8691</v>
      </c>
      <c r="F1389">
        <v>1</v>
      </c>
      <c r="G1389" t="s">
        <v>5267</v>
      </c>
      <c r="I1389" s="365" t="s">
        <v>3984</v>
      </c>
    </row>
    <row r="1390" spans="2:9" x14ac:dyDescent="0.25">
      <c r="B1390" s="213">
        <v>44035</v>
      </c>
      <c r="C1390" t="s">
        <v>5319</v>
      </c>
      <c r="D1390" t="s">
        <v>5348</v>
      </c>
      <c r="E1390" t="s">
        <v>5395</v>
      </c>
      <c r="F1390" t="s">
        <v>5322</v>
      </c>
      <c r="G1390" t="s">
        <v>5267</v>
      </c>
      <c r="I1390" s="365" t="s">
        <v>5323</v>
      </c>
    </row>
    <row r="1391" spans="2:9" x14ac:dyDescent="0.25">
      <c r="B1391" s="213">
        <v>44039</v>
      </c>
      <c r="C1391" t="s">
        <v>5319</v>
      </c>
      <c r="D1391" t="s">
        <v>5339</v>
      </c>
      <c r="E1391" t="s">
        <v>5321</v>
      </c>
      <c r="F1391" t="s">
        <v>5322</v>
      </c>
      <c r="G1391" t="s">
        <v>5267</v>
      </c>
      <c r="I1391" s="365" t="s">
        <v>5323</v>
      </c>
    </row>
    <row r="1392" spans="2:9" x14ac:dyDescent="0.25">
      <c r="B1392" s="213">
        <v>44040</v>
      </c>
      <c r="C1392" t="s">
        <v>5357</v>
      </c>
      <c r="E1392" t="s">
        <v>5358</v>
      </c>
      <c r="F1392">
        <v>1</v>
      </c>
      <c r="G1392" t="s">
        <v>5267</v>
      </c>
      <c r="I1392" s="365" t="s">
        <v>5272</v>
      </c>
    </row>
    <row r="1393" spans="2:9" x14ac:dyDescent="0.25">
      <c r="B1393" s="213">
        <v>44028</v>
      </c>
      <c r="C1393" t="s">
        <v>5312</v>
      </c>
      <c r="D1393" s="416"/>
      <c r="E1393" s="274" t="s">
        <v>5582</v>
      </c>
      <c r="F1393" t="s">
        <v>8677</v>
      </c>
      <c r="G1393" t="s">
        <v>5267</v>
      </c>
      <c r="I1393" s="365" t="s">
        <v>1547</v>
      </c>
    </row>
    <row r="1394" spans="2:9" x14ac:dyDescent="0.25">
      <c r="B1394" s="213">
        <v>44031</v>
      </c>
      <c r="C1394" t="s">
        <v>5551</v>
      </c>
      <c r="E1394" t="s">
        <v>8681</v>
      </c>
      <c r="F1394">
        <v>1</v>
      </c>
      <c r="G1394" t="s">
        <v>5267</v>
      </c>
      <c r="I1394" s="365" t="s">
        <v>3975</v>
      </c>
    </row>
    <row r="1395" spans="2:9" x14ac:dyDescent="0.25">
      <c r="B1395" s="213">
        <v>44033</v>
      </c>
      <c r="C1395" t="s">
        <v>5344</v>
      </c>
      <c r="E1395" t="s">
        <v>5387</v>
      </c>
      <c r="F1395">
        <v>1</v>
      </c>
      <c r="G1395" t="s">
        <v>5267</v>
      </c>
      <c r="I1395" s="365" t="s">
        <v>3975</v>
      </c>
    </row>
    <row r="1396" spans="2:9" x14ac:dyDescent="0.25">
      <c r="B1396" s="213">
        <v>44028</v>
      </c>
      <c r="C1396" t="s">
        <v>5265</v>
      </c>
      <c r="E1396" t="s">
        <v>5306</v>
      </c>
      <c r="F1396">
        <v>1</v>
      </c>
      <c r="G1396" t="s">
        <v>5267</v>
      </c>
      <c r="I1396" s="365" t="s">
        <v>5275</v>
      </c>
    </row>
    <row r="1397" spans="2:9" x14ac:dyDescent="0.25">
      <c r="B1397" s="213">
        <v>44028</v>
      </c>
      <c r="C1397" t="s">
        <v>5265</v>
      </c>
      <c r="E1397" t="s">
        <v>5358</v>
      </c>
      <c r="F1397">
        <v>1</v>
      </c>
      <c r="G1397" t="s">
        <v>5267</v>
      </c>
      <c r="I1397" s="365" t="s">
        <v>3975</v>
      </c>
    </row>
    <row r="1398" spans="2:9" x14ac:dyDescent="0.25">
      <c r="B1398" s="213">
        <v>44030</v>
      </c>
      <c r="C1398" t="s">
        <v>5265</v>
      </c>
      <c r="E1398" t="s">
        <v>5306</v>
      </c>
      <c r="F1398">
        <v>1</v>
      </c>
      <c r="G1398" t="s">
        <v>5267</v>
      </c>
      <c r="I1398" s="365" t="s">
        <v>3984</v>
      </c>
    </row>
    <row r="1399" spans="2:9" x14ac:dyDescent="0.25">
      <c r="B1399" s="213">
        <v>44030</v>
      </c>
      <c r="C1399" t="s">
        <v>5265</v>
      </c>
      <c r="E1399" t="s">
        <v>5306</v>
      </c>
      <c r="F1399">
        <v>1</v>
      </c>
      <c r="G1399" t="s">
        <v>5267</v>
      </c>
      <c r="I1399" s="365" t="s">
        <v>3975</v>
      </c>
    </row>
    <row r="1400" spans="2:9" x14ac:dyDescent="0.25">
      <c r="B1400" s="213">
        <v>44033</v>
      </c>
      <c r="C1400" t="s">
        <v>5265</v>
      </c>
      <c r="E1400" t="s">
        <v>5306</v>
      </c>
      <c r="F1400">
        <v>1</v>
      </c>
      <c r="G1400" t="s">
        <v>5267</v>
      </c>
      <c r="I1400" s="365" t="s">
        <v>5275</v>
      </c>
    </row>
    <row r="1401" spans="2:9" x14ac:dyDescent="0.25">
      <c r="B1401" s="213">
        <v>44033</v>
      </c>
      <c r="C1401" t="s">
        <v>5265</v>
      </c>
      <c r="E1401" t="s">
        <v>5306</v>
      </c>
      <c r="F1401">
        <v>1</v>
      </c>
      <c r="G1401" t="s">
        <v>5267</v>
      </c>
      <c r="I1401" s="365" t="s">
        <v>5272</v>
      </c>
    </row>
    <row r="1402" spans="2:9" x14ac:dyDescent="0.25">
      <c r="B1402" s="213">
        <v>44033</v>
      </c>
      <c r="C1402" t="s">
        <v>5265</v>
      </c>
      <c r="E1402" t="s">
        <v>5306</v>
      </c>
      <c r="F1402">
        <v>1</v>
      </c>
      <c r="G1402" t="s">
        <v>5267</v>
      </c>
      <c r="I1402" s="365" t="s">
        <v>3984</v>
      </c>
    </row>
    <row r="1403" spans="2:9" x14ac:dyDescent="0.25">
      <c r="B1403" s="213">
        <v>44033</v>
      </c>
      <c r="C1403" t="s">
        <v>5265</v>
      </c>
      <c r="E1403" t="s">
        <v>5306</v>
      </c>
      <c r="F1403">
        <v>1</v>
      </c>
      <c r="G1403" t="s">
        <v>5267</v>
      </c>
      <c r="I1403" s="365" t="s">
        <v>3975</v>
      </c>
    </row>
    <row r="1404" spans="2:9" x14ac:dyDescent="0.25">
      <c r="B1404" s="213">
        <v>44037</v>
      </c>
      <c r="C1404" t="s">
        <v>5265</v>
      </c>
      <c r="E1404" t="s">
        <v>5306</v>
      </c>
      <c r="F1404">
        <v>1</v>
      </c>
      <c r="G1404" t="s">
        <v>5267</v>
      </c>
      <c r="I1404" s="365" t="s">
        <v>5272</v>
      </c>
    </row>
    <row r="1405" spans="2:9" x14ac:dyDescent="0.25">
      <c r="B1405" s="213">
        <v>44037</v>
      </c>
      <c r="C1405" t="s">
        <v>5265</v>
      </c>
      <c r="E1405" t="s">
        <v>5306</v>
      </c>
      <c r="F1405">
        <v>1</v>
      </c>
      <c r="G1405" t="s">
        <v>5267</v>
      </c>
      <c r="I1405" s="365" t="s">
        <v>5453</v>
      </c>
    </row>
    <row r="1406" spans="2:9" x14ac:dyDescent="0.25">
      <c r="B1406" s="213">
        <v>44040</v>
      </c>
      <c r="C1406" t="s">
        <v>5265</v>
      </c>
      <c r="E1406" t="s">
        <v>5306</v>
      </c>
      <c r="F1406">
        <v>1</v>
      </c>
      <c r="G1406" t="s">
        <v>5267</v>
      </c>
      <c r="I1406" s="365" t="s">
        <v>5275</v>
      </c>
    </row>
    <row r="1407" spans="2:9" x14ac:dyDescent="0.25">
      <c r="B1407" s="213">
        <v>44029</v>
      </c>
      <c r="C1407" t="s">
        <v>5529</v>
      </c>
      <c r="E1407" t="s">
        <v>5530</v>
      </c>
      <c r="F1407">
        <v>1</v>
      </c>
      <c r="G1407" t="s">
        <v>5267</v>
      </c>
      <c r="I1407" s="365" t="s">
        <v>5272</v>
      </c>
    </row>
    <row r="1408" spans="2:9" x14ac:dyDescent="0.25">
      <c r="B1408" s="213">
        <v>44029</v>
      </c>
      <c r="C1408" t="s">
        <v>4162</v>
      </c>
      <c r="D1408" t="s">
        <v>3971</v>
      </c>
      <c r="E1408" s="274" t="s">
        <v>8679</v>
      </c>
      <c r="F1408" t="s">
        <v>4345</v>
      </c>
      <c r="G1408" t="s">
        <v>5267</v>
      </c>
      <c r="I1408" s="365" t="s">
        <v>3975</v>
      </c>
    </row>
    <row r="1409" spans="2:9" x14ac:dyDescent="0.25">
      <c r="B1409" s="213">
        <v>44038</v>
      </c>
      <c r="C1409" t="s">
        <v>8663</v>
      </c>
      <c r="D1409" s="416" t="s">
        <v>8665</v>
      </c>
      <c r="E1409" s="274" t="s">
        <v>8693</v>
      </c>
      <c r="F1409">
        <v>1</v>
      </c>
      <c r="G1409" t="s">
        <v>3783</v>
      </c>
      <c r="I1409" s="365" t="s">
        <v>3975</v>
      </c>
    </row>
    <row r="1410" spans="2:9" x14ac:dyDescent="0.25">
      <c r="B1410" s="213">
        <v>44038</v>
      </c>
      <c r="C1410" t="s">
        <v>4038</v>
      </c>
      <c r="D1410" s="416" t="s">
        <v>4087</v>
      </c>
      <c r="E1410" s="274" t="s">
        <v>5691</v>
      </c>
      <c r="F1410" t="s">
        <v>4345</v>
      </c>
      <c r="G1410" t="s">
        <v>3783</v>
      </c>
      <c r="I1410" s="365" t="s">
        <v>3975</v>
      </c>
    </row>
  </sheetData>
  <sortState xmlns:xlrd2="http://schemas.microsoft.com/office/spreadsheetml/2017/richdata2" ref="B1308:I1410">
    <sortCondition sortBy="cellColor" ref="I1308:I1410" dxfId="6"/>
    <sortCondition ref="C1308:C1410"/>
    <sortCondition ref="D1308:D1410"/>
  </sortState>
  <conditionalFormatting sqref="C278:C330 C353:C425 C531:C652">
    <cfRule type="containsText" dxfId="5" priority="8" operator="containsText" text="CNSPPE0006">
      <formula>NOT(ISERROR(SEARCH("CNSPPE0006",C278)))</formula>
    </cfRule>
  </conditionalFormatting>
  <conditionalFormatting sqref="C428:C489 C491:C503">
    <cfRule type="containsText" dxfId="4" priority="6" operator="containsText" text="CNSPPE0006">
      <formula>NOT(ISERROR(SEARCH("CNSPPE0006",C428)))</formula>
    </cfRule>
  </conditionalFormatting>
  <conditionalFormatting sqref="C677:C683">
    <cfRule type="containsText" dxfId="3" priority="4" operator="containsText" text="CNSPPE0006">
      <formula>NOT(ISERROR(SEARCH("CNSPPE0006",C677)))</formula>
    </cfRule>
  </conditionalFormatting>
  <conditionalFormatting sqref="C700:C703">
    <cfRule type="containsText" dxfId="2" priority="3" operator="containsText" text="CNSPPE0006">
      <formula>NOT(ISERROR(SEARCH("CNSPPE0006",C700)))</formula>
    </cfRule>
  </conditionalFormatting>
  <conditionalFormatting sqref="C490">
    <cfRule type="containsText" dxfId="1" priority="2" operator="containsText" text="CNSPPE0006">
      <formula>NOT(ISERROR(SEARCH("CNSPPE0006",C490)))</formula>
    </cfRule>
  </conditionalFormatting>
  <conditionalFormatting sqref="C709">
    <cfRule type="containsText" dxfId="0" priority="1" operator="containsText" text="CNSPPE0006">
      <formula>NOT(ISERROR(SEARCH("CNSPPE0006",C709)))</formula>
    </cfRule>
  </conditionalFormatting>
  <pageMargins left="0.7" right="0.7" top="0.75" bottom="0.75" header="0.3" footer="0.3"/>
  <pageSetup orientation="portrait" r:id="rId1"/>
  <legacy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06C68-C208-4E8E-BC50-566D956CD9AD}">
  <sheetPr>
    <pageSetUpPr fitToPage="1"/>
  </sheetPr>
  <dimension ref="A1:AL36"/>
  <sheetViews>
    <sheetView zoomScale="80" zoomScaleNormal="80" workbookViewId="0">
      <selection activeCell="AP3" sqref="AP2:AP3"/>
    </sheetView>
  </sheetViews>
  <sheetFormatPr defaultColWidth="9.140625" defaultRowHeight="12.75" x14ac:dyDescent="0.2"/>
  <cols>
    <col min="1" max="1" width="6.140625" style="132" customWidth="1"/>
    <col min="2" max="2" width="6" style="132" customWidth="1"/>
    <col min="3" max="3" width="28.28515625" style="132" customWidth="1"/>
    <col min="4" max="4" width="4.28515625" style="132" customWidth="1"/>
    <col min="5" max="6" width="3.7109375" style="132" customWidth="1"/>
    <col min="7" max="7" width="3.5703125" style="132" customWidth="1"/>
    <col min="8" max="21" width="3.7109375" style="132" customWidth="1"/>
    <col min="22" max="22" width="3.85546875" style="132" customWidth="1"/>
    <col min="23" max="34" width="3.7109375" style="132" customWidth="1"/>
    <col min="35" max="35" width="7.42578125" style="132" customWidth="1"/>
    <col min="36" max="36" width="3.42578125" style="168" bestFit="1" customWidth="1"/>
    <col min="37" max="37" width="3.42578125" style="173" bestFit="1" customWidth="1"/>
    <col min="38" max="16384" width="9.140625" style="132"/>
  </cols>
  <sheetData>
    <row r="1" spans="1:38" s="125" customFormat="1" ht="33" customHeight="1" x14ac:dyDescent="0.2">
      <c r="A1" s="515" t="s">
        <v>5713</v>
      </c>
      <c r="B1" s="515"/>
      <c r="C1" s="515"/>
      <c r="D1" s="515"/>
      <c r="E1" s="515"/>
      <c r="F1" s="515"/>
      <c r="G1" s="515"/>
      <c r="H1" s="515"/>
      <c r="I1" s="515"/>
      <c r="J1" s="515"/>
      <c r="K1" s="515"/>
      <c r="L1" s="515"/>
      <c r="M1" s="515"/>
      <c r="N1" s="515"/>
      <c r="O1" s="515"/>
      <c r="P1" s="515"/>
      <c r="Q1" s="515"/>
      <c r="R1" s="515"/>
      <c r="S1" s="515"/>
      <c r="T1" s="515"/>
      <c r="U1" s="515"/>
      <c r="V1" s="515"/>
      <c r="W1" s="515"/>
      <c r="X1" s="515"/>
      <c r="Y1" s="515"/>
      <c r="Z1" s="515"/>
      <c r="AA1" s="515"/>
      <c r="AB1" s="515"/>
      <c r="AC1" s="515"/>
      <c r="AD1" s="515"/>
      <c r="AE1" s="515"/>
      <c r="AF1" s="515"/>
      <c r="AG1" s="515"/>
      <c r="AH1" s="515"/>
      <c r="AI1" s="515"/>
      <c r="AJ1" s="152"/>
      <c r="AK1" s="210"/>
    </row>
    <row r="2" spans="1:38" s="125" customFormat="1" ht="33" customHeight="1" thickBot="1" x14ac:dyDescent="0.25">
      <c r="A2" s="516" t="s">
        <v>8630</v>
      </c>
      <c r="B2" s="516"/>
      <c r="C2" s="516"/>
      <c r="D2" s="516"/>
      <c r="E2" s="516"/>
      <c r="F2" s="516"/>
      <c r="G2" s="516"/>
      <c r="H2" s="516"/>
      <c r="I2" s="516"/>
      <c r="J2" s="516"/>
      <c r="K2" s="516"/>
      <c r="L2" s="516"/>
      <c r="M2" s="516"/>
      <c r="N2" s="516"/>
      <c r="O2" s="516"/>
      <c r="P2" s="516"/>
      <c r="Q2" s="516"/>
      <c r="R2" s="516"/>
      <c r="S2" s="516"/>
      <c r="T2" s="516"/>
      <c r="U2" s="516"/>
      <c r="V2" s="516"/>
      <c r="W2" s="516"/>
      <c r="X2" s="516"/>
      <c r="Y2" s="516"/>
      <c r="Z2" s="516"/>
      <c r="AA2" s="516"/>
      <c r="AB2" s="516"/>
      <c r="AC2" s="516"/>
      <c r="AD2" s="516"/>
      <c r="AE2" s="516"/>
      <c r="AF2" s="516"/>
      <c r="AG2" s="516"/>
      <c r="AH2" s="516"/>
      <c r="AI2" s="516"/>
      <c r="AJ2" s="152"/>
      <c r="AK2" s="210"/>
    </row>
    <row r="3" spans="1:38" ht="26.25" thickTop="1" x14ac:dyDescent="0.2">
      <c r="A3" s="126" t="s">
        <v>5714</v>
      </c>
      <c r="B3" s="127" t="s">
        <v>5715</v>
      </c>
      <c r="C3" s="128" t="s">
        <v>5716</v>
      </c>
      <c r="D3" s="366">
        <v>1</v>
      </c>
      <c r="E3" s="366">
        <v>2</v>
      </c>
      <c r="F3" s="366">
        <v>3</v>
      </c>
      <c r="G3" s="366">
        <v>4</v>
      </c>
      <c r="H3" s="169">
        <v>5</v>
      </c>
      <c r="I3" s="169">
        <v>6</v>
      </c>
      <c r="J3" s="366">
        <v>7</v>
      </c>
      <c r="K3" s="169">
        <v>8</v>
      </c>
      <c r="L3" s="169">
        <v>9</v>
      </c>
      <c r="M3" s="169">
        <v>10</v>
      </c>
      <c r="N3" s="169">
        <v>11</v>
      </c>
      <c r="O3" s="169">
        <v>12</v>
      </c>
      <c r="P3" s="169">
        <v>13</v>
      </c>
      <c r="Q3" s="366">
        <v>14</v>
      </c>
      <c r="R3" s="169">
        <v>15</v>
      </c>
      <c r="S3" s="169">
        <v>16</v>
      </c>
      <c r="T3" s="169">
        <v>17</v>
      </c>
      <c r="U3" s="169">
        <v>18</v>
      </c>
      <c r="V3" s="169">
        <v>19</v>
      </c>
      <c r="W3" s="169">
        <v>20</v>
      </c>
      <c r="X3" s="366">
        <v>21</v>
      </c>
      <c r="Y3" s="169">
        <v>22</v>
      </c>
      <c r="Z3" s="169">
        <v>23</v>
      </c>
      <c r="AA3" s="169">
        <v>24</v>
      </c>
      <c r="AB3" s="169">
        <v>25</v>
      </c>
      <c r="AC3" s="169">
        <v>26</v>
      </c>
      <c r="AD3" s="169">
        <v>27</v>
      </c>
      <c r="AE3" s="366">
        <v>28</v>
      </c>
      <c r="AF3" s="169">
        <v>29</v>
      </c>
      <c r="AG3" s="169">
        <v>30</v>
      </c>
      <c r="AH3" s="169">
        <v>31</v>
      </c>
      <c r="AI3" s="361" t="s">
        <v>5717</v>
      </c>
      <c r="AJ3" s="168" t="s">
        <v>5718</v>
      </c>
      <c r="AK3" s="173" t="s">
        <v>5719</v>
      </c>
    </row>
    <row r="4" spans="1:38" ht="15" x14ac:dyDescent="0.25">
      <c r="A4" s="129">
        <v>1</v>
      </c>
      <c r="B4" s="130">
        <v>2064</v>
      </c>
      <c r="C4" s="131" t="s">
        <v>5720</v>
      </c>
      <c r="D4" s="367"/>
      <c r="E4" s="367"/>
      <c r="F4" s="367"/>
      <c r="G4" s="367"/>
      <c r="H4" s="212"/>
      <c r="I4" s="212"/>
      <c r="J4" s="367"/>
      <c r="K4" s="212"/>
      <c r="L4" s="212"/>
      <c r="M4" s="212"/>
      <c r="N4" s="212"/>
      <c r="O4" s="212"/>
      <c r="P4" s="212"/>
      <c r="Q4" s="367"/>
      <c r="R4" s="212"/>
      <c r="S4" s="212"/>
      <c r="T4" s="212"/>
      <c r="U4" s="212"/>
      <c r="V4" s="212"/>
      <c r="W4" s="212"/>
      <c r="X4" s="367"/>
      <c r="Y4" s="212"/>
      <c r="Z4" s="212"/>
      <c r="AA4" s="212"/>
      <c r="AB4" s="212"/>
      <c r="AC4" s="212"/>
      <c r="AD4" s="212"/>
      <c r="AE4" s="367"/>
      <c r="AF4" s="212"/>
      <c r="AG4" s="212"/>
      <c r="AH4" s="212"/>
      <c r="AI4" s="223">
        <f>SUM(D4:AH4)</f>
        <v>0</v>
      </c>
      <c r="AJ4" s="168">
        <f>AI4-AK4</f>
        <v>0</v>
      </c>
      <c r="AK4" s="173">
        <f>D4+E4+F4+G4+J4+Q4+X4+AE4</f>
        <v>0</v>
      </c>
    </row>
    <row r="5" spans="1:38" ht="15" x14ac:dyDescent="0.25">
      <c r="A5" s="373">
        <v>2</v>
      </c>
      <c r="B5" s="374">
        <v>2560</v>
      </c>
      <c r="C5" s="135" t="s">
        <v>5721</v>
      </c>
      <c r="D5" s="368">
        <v>12</v>
      </c>
      <c r="E5" s="368">
        <v>12</v>
      </c>
      <c r="F5" s="368">
        <v>12</v>
      </c>
      <c r="G5" s="368">
        <v>12</v>
      </c>
      <c r="H5" s="211">
        <v>4</v>
      </c>
      <c r="I5" s="211">
        <v>4</v>
      </c>
      <c r="J5" s="368">
        <v>12</v>
      </c>
      <c r="K5" s="211">
        <v>4</v>
      </c>
      <c r="L5" s="211">
        <v>4</v>
      </c>
      <c r="M5" s="211">
        <v>4</v>
      </c>
      <c r="N5" s="211"/>
      <c r="O5" s="211"/>
      <c r="P5" s="211"/>
      <c r="Q5" s="368">
        <v>12</v>
      </c>
      <c r="R5" s="211">
        <v>4</v>
      </c>
      <c r="S5" s="211">
        <v>4</v>
      </c>
      <c r="T5" s="212">
        <v>4</v>
      </c>
      <c r="U5" s="211">
        <v>4</v>
      </c>
      <c r="V5" s="211">
        <v>4</v>
      </c>
      <c r="W5" s="211">
        <v>4</v>
      </c>
      <c r="X5" s="368">
        <v>12</v>
      </c>
      <c r="Y5" s="211">
        <v>4</v>
      </c>
      <c r="Z5" s="211">
        <v>4</v>
      </c>
      <c r="AA5" s="211">
        <v>4</v>
      </c>
      <c r="AB5" s="211"/>
      <c r="AC5" s="211"/>
      <c r="AD5" s="211"/>
      <c r="AE5" s="368">
        <v>12</v>
      </c>
      <c r="AF5" s="211">
        <v>4</v>
      </c>
      <c r="AG5" s="211">
        <v>4</v>
      </c>
      <c r="AH5" s="211">
        <v>4</v>
      </c>
      <c r="AI5" s="223">
        <f t="shared" ref="AI5:AI25" si="0">SUM(D5:AH5)</f>
        <v>164</v>
      </c>
      <c r="AJ5" s="360">
        <f t="shared" ref="AJ5:AJ25" si="1">AI5-AK5</f>
        <v>68</v>
      </c>
      <c r="AK5" s="173">
        <f t="shared" ref="AK5:AK25" si="2">D5+E5+F5+G5+J5+Q5+X5+AE5</f>
        <v>96</v>
      </c>
    </row>
    <row r="6" spans="1:38" ht="15" x14ac:dyDescent="0.25">
      <c r="A6" s="373">
        <v>3</v>
      </c>
      <c r="B6" s="130">
        <v>3102</v>
      </c>
      <c r="C6" s="140" t="s">
        <v>5722</v>
      </c>
      <c r="D6" s="368"/>
      <c r="E6" s="368"/>
      <c r="F6" s="368"/>
      <c r="G6" s="368"/>
      <c r="H6" s="211"/>
      <c r="I6" s="211"/>
      <c r="J6" s="368"/>
      <c r="K6" s="211"/>
      <c r="L6" s="211"/>
      <c r="M6" s="211"/>
      <c r="N6" s="211"/>
      <c r="O6" s="211"/>
      <c r="P6" s="211"/>
      <c r="Q6" s="368"/>
      <c r="R6" s="211"/>
      <c r="S6" s="165"/>
      <c r="T6" s="212"/>
      <c r="U6" s="211"/>
      <c r="V6" s="211"/>
      <c r="W6" s="211"/>
      <c r="X6" s="368"/>
      <c r="Y6" s="211"/>
      <c r="Z6" s="211"/>
      <c r="AA6" s="212"/>
      <c r="AB6" s="212"/>
      <c r="AC6" s="212"/>
      <c r="AD6" s="212"/>
      <c r="AE6" s="367"/>
      <c r="AF6" s="212"/>
      <c r="AG6" s="212"/>
      <c r="AH6" s="212"/>
      <c r="AI6" s="223">
        <f t="shared" si="0"/>
        <v>0</v>
      </c>
      <c r="AJ6" s="168">
        <f t="shared" si="1"/>
        <v>0</v>
      </c>
      <c r="AK6" s="173">
        <f t="shared" si="2"/>
        <v>0</v>
      </c>
    </row>
    <row r="7" spans="1:38" ht="15" x14ac:dyDescent="0.25">
      <c r="A7" s="129">
        <v>4</v>
      </c>
      <c r="B7" s="144">
        <v>3214</v>
      </c>
      <c r="C7" s="135" t="s">
        <v>5723</v>
      </c>
      <c r="D7" s="367">
        <v>12</v>
      </c>
      <c r="E7" s="367">
        <v>12</v>
      </c>
      <c r="F7" s="368">
        <v>0</v>
      </c>
      <c r="G7" s="368">
        <v>12</v>
      </c>
      <c r="H7" s="212">
        <v>4</v>
      </c>
      <c r="I7" s="211">
        <v>4</v>
      </c>
      <c r="J7" s="368">
        <v>12</v>
      </c>
      <c r="K7" s="211"/>
      <c r="L7" s="211"/>
      <c r="M7" s="211"/>
      <c r="N7" s="211">
        <v>4</v>
      </c>
      <c r="O7" s="211">
        <v>4</v>
      </c>
      <c r="P7" s="211">
        <v>4</v>
      </c>
      <c r="Q7" s="368">
        <v>12</v>
      </c>
      <c r="R7" s="212">
        <v>4</v>
      </c>
      <c r="S7" s="211">
        <v>4</v>
      </c>
      <c r="T7" s="211">
        <v>4</v>
      </c>
      <c r="U7" s="211">
        <v>4</v>
      </c>
      <c r="V7" s="211">
        <v>4</v>
      </c>
      <c r="W7" s="211">
        <v>4</v>
      </c>
      <c r="X7" s="368">
        <v>12</v>
      </c>
      <c r="Y7" s="211"/>
      <c r="Z7" s="211"/>
      <c r="AA7" s="211"/>
      <c r="AB7" s="211">
        <v>4</v>
      </c>
      <c r="AC7" s="212">
        <v>4</v>
      </c>
      <c r="AD7" s="211">
        <v>4</v>
      </c>
      <c r="AE7" s="368">
        <v>12</v>
      </c>
      <c r="AF7" s="211">
        <v>4</v>
      </c>
      <c r="AG7" s="211">
        <v>4</v>
      </c>
      <c r="AH7" s="211">
        <v>4</v>
      </c>
      <c r="AI7" s="223">
        <f t="shared" si="0"/>
        <v>152</v>
      </c>
      <c r="AJ7" s="360">
        <f t="shared" si="1"/>
        <v>68</v>
      </c>
      <c r="AK7" s="173">
        <f t="shared" si="2"/>
        <v>84</v>
      </c>
      <c r="AL7" s="132" t="s">
        <v>3003</v>
      </c>
    </row>
    <row r="8" spans="1:38" ht="15" x14ac:dyDescent="0.25">
      <c r="A8" s="373">
        <v>5</v>
      </c>
      <c r="B8" s="144">
        <v>3330</v>
      </c>
      <c r="C8" s="140" t="s">
        <v>3792</v>
      </c>
      <c r="D8" s="368">
        <v>12</v>
      </c>
      <c r="E8" s="414">
        <v>12</v>
      </c>
      <c r="F8" s="368">
        <v>0</v>
      </c>
      <c r="G8" s="368">
        <v>6</v>
      </c>
      <c r="H8" s="211">
        <v>4</v>
      </c>
      <c r="I8" s="211">
        <v>4</v>
      </c>
      <c r="J8" s="368">
        <v>12</v>
      </c>
      <c r="K8" s="211"/>
      <c r="L8" s="211"/>
      <c r="M8" s="211"/>
      <c r="N8" s="211">
        <v>4</v>
      </c>
      <c r="O8" s="211">
        <v>4</v>
      </c>
      <c r="P8" s="211">
        <v>4</v>
      </c>
      <c r="Q8" s="368">
        <v>8</v>
      </c>
      <c r="R8" s="211"/>
      <c r="S8" s="211"/>
      <c r="T8" s="211"/>
      <c r="U8" s="211"/>
      <c r="V8" s="211"/>
      <c r="W8" s="211"/>
      <c r="X8" s="294">
        <v>12</v>
      </c>
      <c r="Y8" s="294">
        <v>4</v>
      </c>
      <c r="Z8" s="294">
        <v>4</v>
      </c>
      <c r="AA8" s="294">
        <v>4</v>
      </c>
      <c r="AB8" s="294">
        <v>4</v>
      </c>
      <c r="AC8" s="296">
        <v>4</v>
      </c>
      <c r="AD8" s="294">
        <v>4</v>
      </c>
      <c r="AE8" s="296">
        <v>12</v>
      </c>
      <c r="AF8" s="294">
        <v>4</v>
      </c>
      <c r="AG8" s="294">
        <v>4</v>
      </c>
      <c r="AH8" s="294">
        <v>4</v>
      </c>
      <c r="AI8" s="223">
        <f t="shared" si="0"/>
        <v>130</v>
      </c>
      <c r="AJ8" s="168">
        <f t="shared" si="1"/>
        <v>56</v>
      </c>
      <c r="AK8" s="173">
        <f t="shared" si="2"/>
        <v>74</v>
      </c>
    </row>
    <row r="9" spans="1:38" ht="15" x14ac:dyDescent="0.25">
      <c r="A9" s="129">
        <v>6</v>
      </c>
      <c r="B9" s="144">
        <v>3406</v>
      </c>
      <c r="C9" s="142" t="s">
        <v>5724</v>
      </c>
      <c r="D9" s="368">
        <v>12</v>
      </c>
      <c r="E9" s="368">
        <v>12</v>
      </c>
      <c r="F9" s="368">
        <v>8</v>
      </c>
      <c r="G9" s="368">
        <v>0</v>
      </c>
      <c r="H9" s="211"/>
      <c r="I9" s="211"/>
      <c r="J9" s="368">
        <v>8</v>
      </c>
      <c r="K9" s="211">
        <v>4</v>
      </c>
      <c r="L9" s="211">
        <v>4</v>
      </c>
      <c r="M9" s="211">
        <v>4</v>
      </c>
      <c r="N9" s="211"/>
      <c r="O9" s="211"/>
      <c r="P9" s="211"/>
      <c r="Q9" s="368">
        <v>12</v>
      </c>
      <c r="R9" s="212">
        <v>4</v>
      </c>
      <c r="S9" s="211">
        <v>4</v>
      </c>
      <c r="T9" s="211">
        <v>4</v>
      </c>
      <c r="U9" s="211"/>
      <c r="V9" s="211"/>
      <c r="W9" s="211"/>
      <c r="X9" s="368">
        <v>8</v>
      </c>
      <c r="Y9" s="211">
        <v>4</v>
      </c>
      <c r="Z9" s="211">
        <v>4</v>
      </c>
      <c r="AA9" s="211">
        <v>4</v>
      </c>
      <c r="AB9" s="211">
        <v>4</v>
      </c>
      <c r="AC9" s="211">
        <v>4</v>
      </c>
      <c r="AD9" s="211">
        <v>4</v>
      </c>
      <c r="AE9" s="368">
        <v>12</v>
      </c>
      <c r="AF9" s="211">
        <v>4</v>
      </c>
      <c r="AG9" s="211">
        <v>4</v>
      </c>
      <c r="AH9" s="211">
        <v>4</v>
      </c>
      <c r="AI9" s="223">
        <f t="shared" si="0"/>
        <v>132</v>
      </c>
      <c r="AJ9" s="168">
        <f t="shared" si="1"/>
        <v>60</v>
      </c>
      <c r="AK9" s="173">
        <f t="shared" si="2"/>
        <v>72</v>
      </c>
    </row>
    <row r="10" spans="1:38" ht="15" x14ac:dyDescent="0.25">
      <c r="A10" s="373">
        <v>7</v>
      </c>
      <c r="B10" s="144">
        <v>3523</v>
      </c>
      <c r="C10" s="143" t="s">
        <v>5725</v>
      </c>
      <c r="D10" s="368">
        <v>12</v>
      </c>
      <c r="E10" s="368">
        <v>8</v>
      </c>
      <c r="F10" s="368">
        <v>0</v>
      </c>
      <c r="G10" s="368">
        <v>0</v>
      </c>
      <c r="H10" s="212"/>
      <c r="I10" s="211"/>
      <c r="J10" s="368">
        <v>8</v>
      </c>
      <c r="K10" s="211"/>
      <c r="L10" s="211"/>
      <c r="M10" s="211"/>
      <c r="N10" s="211"/>
      <c r="O10" s="211"/>
      <c r="P10" s="211"/>
      <c r="Q10" s="368">
        <v>0</v>
      </c>
      <c r="R10" s="211"/>
      <c r="S10" s="211"/>
      <c r="T10" s="211"/>
      <c r="U10" s="211"/>
      <c r="V10" s="211"/>
      <c r="W10" s="211"/>
      <c r="X10" s="368">
        <v>0</v>
      </c>
      <c r="Y10" s="211"/>
      <c r="Z10" s="211"/>
      <c r="AA10" s="211"/>
      <c r="AB10" s="211"/>
      <c r="AC10" s="211"/>
      <c r="AD10" s="211"/>
      <c r="AE10" s="368">
        <v>0</v>
      </c>
      <c r="AF10" s="211"/>
      <c r="AG10" s="211"/>
      <c r="AH10" s="211"/>
      <c r="AI10" s="223">
        <f t="shared" si="0"/>
        <v>28</v>
      </c>
      <c r="AJ10" s="168">
        <f t="shared" si="1"/>
        <v>0</v>
      </c>
      <c r="AK10" s="173">
        <f t="shared" si="2"/>
        <v>28</v>
      </c>
    </row>
    <row r="11" spans="1:38" ht="15" x14ac:dyDescent="0.25">
      <c r="A11" s="129">
        <v>8</v>
      </c>
      <c r="B11" s="144">
        <v>3533</v>
      </c>
      <c r="C11" s="143" t="s">
        <v>5726</v>
      </c>
      <c r="D11" s="368">
        <v>12</v>
      </c>
      <c r="E11" s="415">
        <v>12</v>
      </c>
      <c r="F11" s="368">
        <v>8</v>
      </c>
      <c r="G11" s="368">
        <v>12</v>
      </c>
      <c r="H11" s="211"/>
      <c r="I11" s="211"/>
      <c r="J11" s="294">
        <v>12</v>
      </c>
      <c r="K11" s="294">
        <v>4</v>
      </c>
      <c r="L11" s="296">
        <v>4</v>
      </c>
      <c r="M11" s="294">
        <v>4</v>
      </c>
      <c r="N11" s="294">
        <v>4</v>
      </c>
      <c r="O11" s="294">
        <v>4</v>
      </c>
      <c r="P11" s="294">
        <v>4</v>
      </c>
      <c r="Q11" s="294">
        <v>12</v>
      </c>
      <c r="R11" s="294">
        <v>4</v>
      </c>
      <c r="S11" s="296">
        <v>4</v>
      </c>
      <c r="T11" s="296">
        <v>4</v>
      </c>
      <c r="U11" s="294">
        <v>4</v>
      </c>
      <c r="V11" s="294">
        <v>4</v>
      </c>
      <c r="W11" s="294">
        <v>4</v>
      </c>
      <c r="X11" s="294">
        <v>0</v>
      </c>
      <c r="Y11" s="211"/>
      <c r="Z11" s="211"/>
      <c r="AA11" s="212"/>
      <c r="AB11" s="211">
        <v>4</v>
      </c>
      <c r="AC11" s="211">
        <v>4</v>
      </c>
      <c r="AD11" s="211">
        <v>4</v>
      </c>
      <c r="AE11" s="368">
        <v>12</v>
      </c>
      <c r="AF11" s="211"/>
      <c r="AG11" s="211"/>
      <c r="AH11" s="211"/>
      <c r="AI11" s="223">
        <f t="shared" si="0"/>
        <v>140</v>
      </c>
      <c r="AJ11" s="168">
        <f t="shared" si="1"/>
        <v>60</v>
      </c>
      <c r="AK11" s="173">
        <f t="shared" si="2"/>
        <v>80</v>
      </c>
    </row>
    <row r="12" spans="1:38" ht="15" x14ac:dyDescent="0.25">
      <c r="A12" s="129">
        <v>9</v>
      </c>
      <c r="B12" s="144">
        <v>4144</v>
      </c>
      <c r="C12" s="143" t="s">
        <v>5727</v>
      </c>
      <c r="D12" s="368">
        <v>0</v>
      </c>
      <c r="E12" s="368">
        <v>12</v>
      </c>
      <c r="F12" s="368">
        <v>12</v>
      </c>
      <c r="G12" s="368">
        <v>8</v>
      </c>
      <c r="H12" s="212"/>
      <c r="I12" s="211"/>
      <c r="J12" s="368">
        <v>12</v>
      </c>
      <c r="K12" s="211"/>
      <c r="L12" s="211"/>
      <c r="M12" s="211"/>
      <c r="N12" s="211">
        <v>4</v>
      </c>
      <c r="O12" s="211">
        <v>4</v>
      </c>
      <c r="P12" s="211">
        <v>4</v>
      </c>
      <c r="Q12" s="368">
        <v>8</v>
      </c>
      <c r="R12" s="212"/>
      <c r="S12" s="211"/>
      <c r="T12" s="212"/>
      <c r="U12" s="211">
        <v>4</v>
      </c>
      <c r="V12" s="212">
        <v>4</v>
      </c>
      <c r="W12" s="211">
        <v>4</v>
      </c>
      <c r="X12" s="368">
        <v>12</v>
      </c>
      <c r="Y12" s="211"/>
      <c r="Z12" s="211"/>
      <c r="AA12" s="212"/>
      <c r="AB12" s="211">
        <v>4</v>
      </c>
      <c r="AC12" s="211">
        <v>4</v>
      </c>
      <c r="AD12" s="211">
        <v>4</v>
      </c>
      <c r="AE12" s="368">
        <v>8</v>
      </c>
      <c r="AF12" s="211">
        <v>4</v>
      </c>
      <c r="AG12" s="211">
        <v>4</v>
      </c>
      <c r="AH12" s="212">
        <v>4</v>
      </c>
      <c r="AI12" s="223">
        <f t="shared" si="0"/>
        <v>120</v>
      </c>
      <c r="AJ12" s="168">
        <f t="shared" si="1"/>
        <v>48</v>
      </c>
      <c r="AK12" s="173">
        <f t="shared" si="2"/>
        <v>72</v>
      </c>
    </row>
    <row r="13" spans="1:38" ht="15" x14ac:dyDescent="0.25">
      <c r="A13" s="373">
        <v>10</v>
      </c>
      <c r="B13" s="144">
        <v>4196</v>
      </c>
      <c r="C13" s="137" t="s">
        <v>5728</v>
      </c>
      <c r="D13" s="294">
        <v>12</v>
      </c>
      <c r="E13" s="295">
        <v>12</v>
      </c>
      <c r="F13" s="294">
        <v>12</v>
      </c>
      <c r="G13" s="294">
        <v>12</v>
      </c>
      <c r="H13" s="294">
        <v>4</v>
      </c>
      <c r="I13" s="294">
        <v>4</v>
      </c>
      <c r="J13" s="296">
        <v>0</v>
      </c>
      <c r="K13" s="251" t="s">
        <v>8843</v>
      </c>
      <c r="L13" s="211"/>
      <c r="M13" s="211"/>
      <c r="N13" s="211">
        <v>4</v>
      </c>
      <c r="O13" s="211">
        <v>4</v>
      </c>
      <c r="P13" s="211">
        <v>4</v>
      </c>
      <c r="Q13" s="368">
        <v>12</v>
      </c>
      <c r="R13" s="211"/>
      <c r="S13" s="211"/>
      <c r="T13" s="211"/>
      <c r="U13" s="211">
        <v>4</v>
      </c>
      <c r="V13" s="211">
        <v>4</v>
      </c>
      <c r="W13" s="211">
        <v>4</v>
      </c>
      <c r="X13" s="367">
        <v>12</v>
      </c>
      <c r="Y13" s="212">
        <v>4</v>
      </c>
      <c r="Z13" s="211">
        <v>4</v>
      </c>
      <c r="AA13" s="211">
        <v>4</v>
      </c>
      <c r="AB13" s="211"/>
      <c r="AC13" s="211"/>
      <c r="AD13" s="211"/>
      <c r="AE13" s="368">
        <v>12</v>
      </c>
      <c r="AF13" s="211">
        <v>4</v>
      </c>
      <c r="AG13" s="211">
        <v>4</v>
      </c>
      <c r="AH13" s="211">
        <v>4</v>
      </c>
      <c r="AI13" s="223">
        <f t="shared" si="0"/>
        <v>140</v>
      </c>
      <c r="AJ13" s="168">
        <f t="shared" si="1"/>
        <v>56</v>
      </c>
      <c r="AK13" s="173">
        <f t="shared" si="2"/>
        <v>84</v>
      </c>
    </row>
    <row r="14" spans="1:38" ht="15" x14ac:dyDescent="0.25">
      <c r="A14" s="129">
        <v>11</v>
      </c>
      <c r="B14" s="144">
        <v>4280</v>
      </c>
      <c r="C14" s="137" t="s">
        <v>5729</v>
      </c>
      <c r="D14" s="368">
        <v>12</v>
      </c>
      <c r="E14" s="368">
        <v>12</v>
      </c>
      <c r="F14" s="368">
        <v>12</v>
      </c>
      <c r="G14" s="368">
        <v>12</v>
      </c>
      <c r="H14" s="211">
        <v>4</v>
      </c>
      <c r="I14" s="211">
        <v>4</v>
      </c>
      <c r="J14" s="368">
        <v>12</v>
      </c>
      <c r="K14" s="211">
        <v>4</v>
      </c>
      <c r="L14" s="211">
        <v>4</v>
      </c>
      <c r="M14" s="211">
        <v>4</v>
      </c>
      <c r="N14" s="211"/>
      <c r="O14" s="211"/>
      <c r="P14" s="211"/>
      <c r="Q14" s="368">
        <v>8</v>
      </c>
      <c r="R14" s="212">
        <v>4</v>
      </c>
      <c r="S14" s="211">
        <v>4</v>
      </c>
      <c r="T14" s="212">
        <v>4</v>
      </c>
      <c r="U14" s="211"/>
      <c r="V14" s="211"/>
      <c r="W14" s="211"/>
      <c r="X14" s="368">
        <v>8</v>
      </c>
      <c r="Y14" s="211">
        <v>4</v>
      </c>
      <c r="Z14" s="211">
        <v>4</v>
      </c>
      <c r="AA14" s="211">
        <v>4</v>
      </c>
      <c r="AB14" s="211"/>
      <c r="AC14" s="211"/>
      <c r="AD14" s="211"/>
      <c r="AE14" s="368">
        <v>8</v>
      </c>
      <c r="AF14" s="211"/>
      <c r="AG14" s="211"/>
      <c r="AH14" s="211"/>
      <c r="AI14" s="223">
        <f t="shared" si="0"/>
        <v>128</v>
      </c>
      <c r="AJ14" s="168">
        <f t="shared" si="1"/>
        <v>44</v>
      </c>
      <c r="AK14" s="173">
        <f t="shared" si="2"/>
        <v>84</v>
      </c>
    </row>
    <row r="15" spans="1:38" ht="15" x14ac:dyDescent="0.25">
      <c r="A15" s="373">
        <v>12</v>
      </c>
      <c r="B15" s="144">
        <v>4322</v>
      </c>
      <c r="C15" s="137" t="s">
        <v>5730</v>
      </c>
      <c r="D15" s="294">
        <v>12</v>
      </c>
      <c r="E15" s="295">
        <v>12</v>
      </c>
      <c r="F15" s="294">
        <v>12</v>
      </c>
      <c r="G15" s="294">
        <v>12</v>
      </c>
      <c r="H15" s="294">
        <v>4</v>
      </c>
      <c r="I15" s="294">
        <v>4</v>
      </c>
      <c r="J15" s="296">
        <v>0</v>
      </c>
      <c r="K15" s="211">
        <v>4</v>
      </c>
      <c r="L15" s="211">
        <v>4</v>
      </c>
      <c r="M15" s="211">
        <v>4</v>
      </c>
      <c r="N15" s="211"/>
      <c r="O15" s="211"/>
      <c r="P15" s="211"/>
      <c r="Q15" s="368">
        <v>12</v>
      </c>
      <c r="R15" s="212">
        <v>4</v>
      </c>
      <c r="S15" s="211">
        <v>4</v>
      </c>
      <c r="T15" s="211">
        <v>4</v>
      </c>
      <c r="U15" s="211"/>
      <c r="V15" s="211"/>
      <c r="W15" s="211"/>
      <c r="X15" s="368">
        <v>12</v>
      </c>
      <c r="Y15" s="211"/>
      <c r="Z15" s="211"/>
      <c r="AA15" s="211"/>
      <c r="AB15" s="211">
        <v>4</v>
      </c>
      <c r="AC15" s="211">
        <v>4</v>
      </c>
      <c r="AD15" s="211">
        <v>4</v>
      </c>
      <c r="AE15" s="368">
        <v>12</v>
      </c>
      <c r="AF15" s="211"/>
      <c r="AG15" s="211"/>
      <c r="AH15" s="211"/>
      <c r="AI15" s="223">
        <f t="shared" si="0"/>
        <v>128</v>
      </c>
      <c r="AJ15" s="168">
        <f t="shared" si="1"/>
        <v>44</v>
      </c>
      <c r="AK15" s="173">
        <f t="shared" si="2"/>
        <v>84</v>
      </c>
    </row>
    <row r="16" spans="1:38" ht="15" x14ac:dyDescent="0.25">
      <c r="A16" s="129">
        <v>13</v>
      </c>
      <c r="B16" s="144">
        <v>4540</v>
      </c>
      <c r="C16" s="137" t="s">
        <v>5731</v>
      </c>
      <c r="D16" s="368">
        <v>12</v>
      </c>
      <c r="E16" s="414">
        <v>12</v>
      </c>
      <c r="F16" s="368">
        <v>8</v>
      </c>
      <c r="G16" s="368">
        <v>12</v>
      </c>
      <c r="H16" s="211"/>
      <c r="I16" s="211"/>
      <c r="J16" s="367">
        <v>12</v>
      </c>
      <c r="K16" s="211">
        <v>4</v>
      </c>
      <c r="L16" s="211">
        <v>4</v>
      </c>
      <c r="M16" s="211">
        <v>4</v>
      </c>
      <c r="N16" s="211"/>
      <c r="O16" s="211"/>
      <c r="P16" s="211"/>
      <c r="Q16" s="368">
        <v>8</v>
      </c>
      <c r="R16" s="211">
        <v>4</v>
      </c>
      <c r="S16" s="211">
        <v>4</v>
      </c>
      <c r="T16" s="212">
        <v>4</v>
      </c>
      <c r="U16" s="212"/>
      <c r="V16" s="211"/>
      <c r="W16" s="211"/>
      <c r="X16" s="367">
        <v>12</v>
      </c>
      <c r="Y16" s="211">
        <v>4</v>
      </c>
      <c r="Z16" s="211">
        <v>4</v>
      </c>
      <c r="AA16" s="212">
        <v>4</v>
      </c>
      <c r="AB16" s="211"/>
      <c r="AC16" s="212"/>
      <c r="AD16" s="211"/>
      <c r="AE16" s="294">
        <v>12</v>
      </c>
      <c r="AF16" s="294">
        <v>4</v>
      </c>
      <c r="AG16" s="294">
        <v>4</v>
      </c>
      <c r="AH16" s="294">
        <v>4</v>
      </c>
      <c r="AI16" s="223">
        <f t="shared" si="0"/>
        <v>136</v>
      </c>
      <c r="AJ16" s="168">
        <f t="shared" si="1"/>
        <v>48</v>
      </c>
      <c r="AK16" s="173">
        <f t="shared" si="2"/>
        <v>88</v>
      </c>
    </row>
    <row r="17" spans="1:38" ht="15" x14ac:dyDescent="0.25">
      <c r="A17" s="373">
        <v>14</v>
      </c>
      <c r="B17" s="375">
        <v>4542</v>
      </c>
      <c r="C17" s="137" t="s">
        <v>5732</v>
      </c>
      <c r="D17" s="415">
        <v>12</v>
      </c>
      <c r="E17" s="367">
        <v>12</v>
      </c>
      <c r="F17" s="368">
        <v>8</v>
      </c>
      <c r="G17" s="368">
        <v>12</v>
      </c>
      <c r="H17" s="211"/>
      <c r="I17" s="252"/>
      <c r="J17" s="367"/>
      <c r="K17" s="211"/>
      <c r="L17" s="252"/>
      <c r="M17" s="211"/>
      <c r="N17" s="211"/>
      <c r="O17" s="211"/>
      <c r="P17" s="211"/>
      <c r="Q17" s="368"/>
      <c r="R17" s="212"/>
      <c r="S17" s="211"/>
      <c r="T17" s="212"/>
      <c r="U17" s="211"/>
      <c r="V17" s="211"/>
      <c r="W17" s="211"/>
      <c r="X17" s="368"/>
      <c r="Y17" s="211"/>
      <c r="Z17" s="212"/>
      <c r="AA17" s="211"/>
      <c r="AB17" s="211"/>
      <c r="AC17" s="211"/>
      <c r="AD17" s="211"/>
      <c r="AE17" s="368"/>
      <c r="AF17" s="211"/>
      <c r="AG17" s="211"/>
      <c r="AH17" s="211"/>
      <c r="AI17" s="223">
        <f t="shared" si="0"/>
        <v>44</v>
      </c>
      <c r="AJ17" s="168">
        <f t="shared" si="1"/>
        <v>0</v>
      </c>
      <c r="AK17" s="173">
        <f t="shared" si="2"/>
        <v>44</v>
      </c>
    </row>
    <row r="18" spans="1:38" ht="15" x14ac:dyDescent="0.25">
      <c r="A18" s="373">
        <v>15</v>
      </c>
      <c r="B18" s="144">
        <v>4611</v>
      </c>
      <c r="C18" s="146" t="s">
        <v>5733</v>
      </c>
      <c r="D18" s="415">
        <v>12</v>
      </c>
      <c r="E18" s="368">
        <v>8</v>
      </c>
      <c r="F18" s="368">
        <v>12</v>
      </c>
      <c r="G18" s="368">
        <v>12</v>
      </c>
      <c r="H18" s="211"/>
      <c r="I18" s="211"/>
      <c r="J18" s="368">
        <v>12</v>
      </c>
      <c r="K18" s="211"/>
      <c r="L18" s="211"/>
      <c r="M18" s="211"/>
      <c r="N18" s="211">
        <v>4</v>
      </c>
      <c r="O18" s="211">
        <v>4</v>
      </c>
      <c r="P18" s="211">
        <v>4</v>
      </c>
      <c r="Q18" s="368">
        <v>8</v>
      </c>
      <c r="R18" s="211"/>
      <c r="S18" s="211"/>
      <c r="T18" s="211"/>
      <c r="U18" s="211">
        <v>4</v>
      </c>
      <c r="V18" s="211">
        <v>4</v>
      </c>
      <c r="W18" s="211">
        <v>4</v>
      </c>
      <c r="X18" s="296">
        <v>12</v>
      </c>
      <c r="Y18" s="294">
        <v>4</v>
      </c>
      <c r="Z18" s="294">
        <v>4</v>
      </c>
      <c r="AA18" s="294">
        <v>4</v>
      </c>
      <c r="AB18" s="294">
        <v>4</v>
      </c>
      <c r="AC18" s="294">
        <v>4</v>
      </c>
      <c r="AD18" s="294">
        <v>4</v>
      </c>
      <c r="AE18" s="294">
        <v>12</v>
      </c>
      <c r="AF18" s="294">
        <v>4</v>
      </c>
      <c r="AG18" s="294">
        <v>4</v>
      </c>
      <c r="AH18" s="294">
        <v>4</v>
      </c>
      <c r="AI18" s="223">
        <f t="shared" si="0"/>
        <v>148</v>
      </c>
      <c r="AJ18" s="360">
        <f t="shared" si="1"/>
        <v>60</v>
      </c>
      <c r="AK18" s="173">
        <f t="shared" si="2"/>
        <v>88</v>
      </c>
      <c r="AL18" s="132" t="s">
        <v>3003</v>
      </c>
    </row>
    <row r="19" spans="1:38" ht="15" x14ac:dyDescent="0.25">
      <c r="A19" s="129">
        <v>16</v>
      </c>
      <c r="B19" s="376">
        <v>4513</v>
      </c>
      <c r="C19" s="146" t="s">
        <v>5734</v>
      </c>
      <c r="D19" s="367">
        <v>8</v>
      </c>
      <c r="E19" s="367">
        <v>8</v>
      </c>
      <c r="F19" s="367">
        <v>8</v>
      </c>
      <c r="G19" s="367">
        <v>8</v>
      </c>
      <c r="H19" s="212">
        <v>4</v>
      </c>
      <c r="I19" s="212">
        <v>4</v>
      </c>
      <c r="J19" s="367">
        <v>12</v>
      </c>
      <c r="K19" s="212">
        <v>4</v>
      </c>
      <c r="L19" s="212">
        <v>4</v>
      </c>
      <c r="M19" s="212">
        <v>4</v>
      </c>
      <c r="N19" s="212"/>
      <c r="O19" s="212"/>
      <c r="P19" s="212"/>
      <c r="Q19" s="367">
        <v>8</v>
      </c>
      <c r="R19" s="212">
        <v>4</v>
      </c>
      <c r="S19" s="212">
        <v>4</v>
      </c>
      <c r="T19" s="211">
        <v>4</v>
      </c>
      <c r="U19" s="211"/>
      <c r="V19" s="211"/>
      <c r="W19" s="211"/>
      <c r="X19" s="368">
        <v>12</v>
      </c>
      <c r="Y19" s="211">
        <v>4</v>
      </c>
      <c r="Z19" s="211">
        <v>4</v>
      </c>
      <c r="AA19" s="211">
        <v>4</v>
      </c>
      <c r="AB19" s="211"/>
      <c r="AC19" s="211"/>
      <c r="AD19" s="211"/>
      <c r="AE19" s="368">
        <v>8</v>
      </c>
      <c r="AF19" s="211"/>
      <c r="AG19" s="211"/>
      <c r="AH19" s="211"/>
      <c r="AI19" s="223">
        <f t="shared" si="0"/>
        <v>116</v>
      </c>
      <c r="AJ19" s="168">
        <f t="shared" si="1"/>
        <v>44</v>
      </c>
      <c r="AK19" s="173">
        <f t="shared" si="2"/>
        <v>72</v>
      </c>
    </row>
    <row r="20" spans="1:38" ht="15" x14ac:dyDescent="0.25">
      <c r="A20" s="373">
        <v>17</v>
      </c>
      <c r="B20" s="144">
        <v>4809</v>
      </c>
      <c r="C20" s="137" t="s">
        <v>5735</v>
      </c>
      <c r="D20" s="294">
        <v>12</v>
      </c>
      <c r="E20" s="294">
        <v>12</v>
      </c>
      <c r="F20" s="294">
        <v>12</v>
      </c>
      <c r="G20" s="294">
        <v>12</v>
      </c>
      <c r="H20" s="294">
        <v>4</v>
      </c>
      <c r="I20" s="294">
        <v>4</v>
      </c>
      <c r="J20" s="294">
        <v>12</v>
      </c>
      <c r="K20" s="294">
        <v>4</v>
      </c>
      <c r="L20" s="294">
        <v>4</v>
      </c>
      <c r="M20" s="294">
        <v>4</v>
      </c>
      <c r="N20" s="294">
        <v>4</v>
      </c>
      <c r="O20" s="294">
        <v>4</v>
      </c>
      <c r="P20" s="294">
        <v>4</v>
      </c>
      <c r="Q20" s="294">
        <v>0</v>
      </c>
      <c r="R20" s="211"/>
      <c r="S20" s="211"/>
      <c r="T20" s="211"/>
      <c r="U20" s="211"/>
      <c r="V20" s="211"/>
      <c r="W20" s="211"/>
      <c r="X20" s="368">
        <v>12</v>
      </c>
      <c r="Y20" s="211"/>
      <c r="Z20" s="211"/>
      <c r="AA20" s="211"/>
      <c r="AB20" s="211"/>
      <c r="AC20" s="211"/>
      <c r="AD20" s="211"/>
      <c r="AE20" s="368">
        <v>12</v>
      </c>
      <c r="AF20" s="211">
        <v>4</v>
      </c>
      <c r="AG20" s="211">
        <v>4</v>
      </c>
      <c r="AH20" s="211">
        <v>4</v>
      </c>
      <c r="AI20" s="223">
        <f t="shared" si="0"/>
        <v>128</v>
      </c>
      <c r="AJ20" s="360">
        <f t="shared" si="1"/>
        <v>44</v>
      </c>
      <c r="AK20" s="173">
        <f t="shared" si="2"/>
        <v>84</v>
      </c>
      <c r="AL20" s="132" t="s">
        <v>5736</v>
      </c>
    </row>
    <row r="21" spans="1:38" ht="15" x14ac:dyDescent="0.2">
      <c r="A21" s="129">
        <v>18</v>
      </c>
      <c r="B21" s="374">
        <v>5090</v>
      </c>
      <c r="C21" s="143" t="s">
        <v>5737</v>
      </c>
      <c r="D21" s="414">
        <v>12</v>
      </c>
      <c r="E21" s="414">
        <v>12</v>
      </c>
      <c r="F21" s="368">
        <v>12</v>
      </c>
      <c r="G21" s="368">
        <v>0</v>
      </c>
      <c r="H21" s="211"/>
      <c r="I21" s="211"/>
      <c r="J21" s="296">
        <v>12</v>
      </c>
      <c r="K21" s="296">
        <v>4</v>
      </c>
      <c r="L21" s="294">
        <v>4</v>
      </c>
      <c r="M21" s="294">
        <v>4</v>
      </c>
      <c r="N21" s="296">
        <v>4</v>
      </c>
      <c r="O21" s="294">
        <v>4</v>
      </c>
      <c r="P21" s="294">
        <v>4</v>
      </c>
      <c r="Q21" s="294">
        <v>12</v>
      </c>
      <c r="R21" s="296">
        <v>4</v>
      </c>
      <c r="S21" s="294">
        <v>4</v>
      </c>
      <c r="T21" s="294">
        <v>4</v>
      </c>
      <c r="U21" s="294">
        <v>4</v>
      </c>
      <c r="V21" s="294">
        <v>4</v>
      </c>
      <c r="W21" s="294">
        <v>4</v>
      </c>
      <c r="X21" s="294">
        <v>0</v>
      </c>
      <c r="Y21" s="211"/>
      <c r="Z21" s="211"/>
      <c r="AA21" s="211"/>
      <c r="AB21" s="211"/>
      <c r="AC21" s="211"/>
      <c r="AD21" s="211"/>
      <c r="AE21" s="368">
        <v>12</v>
      </c>
      <c r="AF21" s="211"/>
      <c r="AG21" s="211"/>
      <c r="AH21" s="211"/>
      <c r="AI21" s="223">
        <f t="shared" si="0"/>
        <v>120</v>
      </c>
      <c r="AJ21" s="168">
        <f t="shared" si="1"/>
        <v>48</v>
      </c>
      <c r="AK21" s="173">
        <f t="shared" si="2"/>
        <v>72</v>
      </c>
    </row>
    <row r="22" spans="1:38" ht="15" x14ac:dyDescent="0.2">
      <c r="A22" s="129">
        <v>19</v>
      </c>
      <c r="B22" s="374">
        <v>5493</v>
      </c>
      <c r="C22" s="143" t="s">
        <v>5738</v>
      </c>
      <c r="D22" s="368">
        <v>12</v>
      </c>
      <c r="E22" s="368">
        <v>12</v>
      </c>
      <c r="F22" s="368">
        <v>8</v>
      </c>
      <c r="G22" s="368">
        <v>0</v>
      </c>
      <c r="H22" s="211"/>
      <c r="I22" s="211"/>
      <c r="J22" s="368">
        <v>12</v>
      </c>
      <c r="K22" s="211">
        <v>4</v>
      </c>
      <c r="L22" s="211">
        <v>4</v>
      </c>
      <c r="M22" s="211">
        <v>4</v>
      </c>
      <c r="N22" s="211"/>
      <c r="O22" s="211"/>
      <c r="P22" s="211"/>
      <c r="Q22" s="368">
        <v>8</v>
      </c>
      <c r="R22" s="211">
        <v>4</v>
      </c>
      <c r="S22" s="211">
        <v>4</v>
      </c>
      <c r="T22" s="211">
        <v>4</v>
      </c>
      <c r="U22" s="211"/>
      <c r="V22" s="211"/>
      <c r="W22" s="211"/>
      <c r="X22" s="368">
        <v>12</v>
      </c>
      <c r="Y22" s="211">
        <v>4</v>
      </c>
      <c r="Z22" s="211">
        <v>4</v>
      </c>
      <c r="AA22" s="211">
        <v>4</v>
      </c>
      <c r="AB22" s="211"/>
      <c r="AC22" s="212"/>
      <c r="AD22" s="212"/>
      <c r="AE22" s="368">
        <v>8</v>
      </c>
      <c r="AF22" s="211">
        <v>4</v>
      </c>
      <c r="AG22" s="211">
        <v>4</v>
      </c>
      <c r="AH22" s="211">
        <v>4</v>
      </c>
      <c r="AI22" s="223">
        <f t="shared" si="0"/>
        <v>120</v>
      </c>
      <c r="AJ22" s="168">
        <f t="shared" si="1"/>
        <v>48</v>
      </c>
      <c r="AK22" s="173">
        <f t="shared" si="2"/>
        <v>72</v>
      </c>
    </row>
    <row r="23" spans="1:38" ht="15" x14ac:dyDescent="0.2">
      <c r="A23" s="373">
        <v>20</v>
      </c>
      <c r="B23" s="143">
        <v>5580</v>
      </c>
      <c r="C23" s="143" t="s">
        <v>5739</v>
      </c>
      <c r="D23" s="368">
        <v>12</v>
      </c>
      <c r="E23" s="367">
        <v>12</v>
      </c>
      <c r="F23" s="367">
        <v>8</v>
      </c>
      <c r="G23" s="367">
        <v>8</v>
      </c>
      <c r="H23" s="212"/>
      <c r="I23" s="212"/>
      <c r="J23" s="368">
        <v>12</v>
      </c>
      <c r="K23" s="212">
        <v>4</v>
      </c>
      <c r="L23" s="212">
        <v>4</v>
      </c>
      <c r="M23" s="212">
        <v>4</v>
      </c>
      <c r="N23" s="211">
        <v>4</v>
      </c>
      <c r="O23" s="211">
        <v>4</v>
      </c>
      <c r="P23" s="211">
        <v>4</v>
      </c>
      <c r="Q23" s="368">
        <v>8</v>
      </c>
      <c r="R23" s="212">
        <v>4</v>
      </c>
      <c r="S23" s="211">
        <v>4</v>
      </c>
      <c r="T23" s="212">
        <v>4</v>
      </c>
      <c r="U23" s="211"/>
      <c r="V23" s="211"/>
      <c r="W23" s="211"/>
      <c r="X23" s="368">
        <v>12</v>
      </c>
      <c r="Y23" s="211">
        <v>4</v>
      </c>
      <c r="Z23" s="211">
        <v>4</v>
      </c>
      <c r="AA23" s="211">
        <v>4</v>
      </c>
      <c r="AB23" s="211"/>
      <c r="AC23" s="211"/>
      <c r="AD23" s="211"/>
      <c r="AE23" s="368">
        <v>8</v>
      </c>
      <c r="AF23" s="211">
        <v>4</v>
      </c>
      <c r="AG23" s="211">
        <v>4</v>
      </c>
      <c r="AH23" s="211">
        <v>4</v>
      </c>
      <c r="AI23" s="223">
        <f t="shared" si="0"/>
        <v>140</v>
      </c>
      <c r="AJ23" s="360">
        <f t="shared" si="1"/>
        <v>60</v>
      </c>
      <c r="AK23" s="173">
        <f t="shared" si="2"/>
        <v>80</v>
      </c>
      <c r="AL23" s="132" t="s">
        <v>3003</v>
      </c>
    </row>
    <row r="24" spans="1:38" ht="15" x14ac:dyDescent="0.2">
      <c r="A24" s="377">
        <v>21</v>
      </c>
      <c r="B24" s="218">
        <v>5841</v>
      </c>
      <c r="C24" s="218" t="s">
        <v>5740</v>
      </c>
      <c r="D24" s="371">
        <v>12</v>
      </c>
      <c r="E24" s="370">
        <v>8</v>
      </c>
      <c r="F24" s="367">
        <v>8</v>
      </c>
      <c r="G24" s="370">
        <v>10</v>
      </c>
      <c r="H24" s="212">
        <v>4</v>
      </c>
      <c r="I24" s="220">
        <v>4</v>
      </c>
      <c r="J24" s="371">
        <v>8</v>
      </c>
      <c r="K24" s="212"/>
      <c r="L24" s="220"/>
      <c r="M24" s="220"/>
      <c r="N24" s="219"/>
      <c r="O24" s="219"/>
      <c r="P24" s="219"/>
      <c r="Q24" s="364">
        <v>12</v>
      </c>
      <c r="R24" s="372">
        <v>4</v>
      </c>
      <c r="S24" s="294">
        <v>4</v>
      </c>
      <c r="T24" s="372">
        <v>4</v>
      </c>
      <c r="U24" s="364">
        <v>4</v>
      </c>
      <c r="V24" s="364">
        <v>4</v>
      </c>
      <c r="W24" s="294">
        <v>4</v>
      </c>
      <c r="X24" s="364">
        <v>12</v>
      </c>
      <c r="Y24" s="364">
        <v>4</v>
      </c>
      <c r="Z24" s="364">
        <v>4</v>
      </c>
      <c r="AA24" s="364">
        <v>4</v>
      </c>
      <c r="AB24" s="364">
        <v>4</v>
      </c>
      <c r="AC24" s="364">
        <v>4</v>
      </c>
      <c r="AD24" s="294">
        <v>4</v>
      </c>
      <c r="AE24" s="364">
        <v>0</v>
      </c>
      <c r="AF24" s="219"/>
      <c r="AG24" s="219"/>
      <c r="AH24" s="219"/>
      <c r="AI24" s="223">
        <f t="shared" si="0"/>
        <v>126</v>
      </c>
      <c r="AJ24" s="168">
        <f t="shared" si="1"/>
        <v>56</v>
      </c>
      <c r="AK24" s="173">
        <f t="shared" si="2"/>
        <v>70</v>
      </c>
    </row>
    <row r="25" spans="1:38" ht="15.75" thickBot="1" x14ac:dyDescent="0.25">
      <c r="A25" s="378">
        <v>22</v>
      </c>
      <c r="B25" s="149">
        <v>6187</v>
      </c>
      <c r="C25" s="149" t="s">
        <v>4213</v>
      </c>
      <c r="D25" s="413">
        <v>12</v>
      </c>
      <c r="E25" s="413">
        <v>8</v>
      </c>
      <c r="F25" s="369">
        <v>0</v>
      </c>
      <c r="G25" s="413">
        <v>12</v>
      </c>
      <c r="H25" s="188">
        <v>4</v>
      </c>
      <c r="I25" s="167">
        <v>4</v>
      </c>
      <c r="J25" s="413">
        <v>8</v>
      </c>
      <c r="K25" s="188">
        <v>4</v>
      </c>
      <c r="L25" s="167">
        <v>4</v>
      </c>
      <c r="M25" s="167">
        <v>4</v>
      </c>
      <c r="N25" s="188"/>
      <c r="O25" s="188"/>
      <c r="P25" s="188"/>
      <c r="Q25" s="369">
        <v>12</v>
      </c>
      <c r="R25" s="188"/>
      <c r="S25" s="188"/>
      <c r="T25" s="167"/>
      <c r="U25" s="188">
        <v>4</v>
      </c>
      <c r="V25" s="188">
        <v>4</v>
      </c>
      <c r="W25" s="188">
        <v>4</v>
      </c>
      <c r="X25" s="369">
        <v>8</v>
      </c>
      <c r="Y25" s="188">
        <v>4</v>
      </c>
      <c r="Z25" s="188">
        <v>4</v>
      </c>
      <c r="AA25" s="188">
        <v>4</v>
      </c>
      <c r="AB25" s="188">
        <v>4</v>
      </c>
      <c r="AC25" s="188">
        <v>4</v>
      </c>
      <c r="AD25" s="188">
        <v>4</v>
      </c>
      <c r="AE25" s="369">
        <v>12</v>
      </c>
      <c r="AF25" s="188"/>
      <c r="AG25" s="188"/>
      <c r="AH25" s="188"/>
      <c r="AI25" s="223">
        <f t="shared" si="0"/>
        <v>128</v>
      </c>
      <c r="AJ25" s="168">
        <f t="shared" si="1"/>
        <v>56</v>
      </c>
      <c r="AK25" s="173">
        <f t="shared" si="2"/>
        <v>72</v>
      </c>
    </row>
    <row r="26" spans="1:38" ht="14.25" thickTop="1" thickBot="1" x14ac:dyDescent="0.25">
      <c r="A26" s="150"/>
      <c r="B26" s="150"/>
      <c r="C26" s="150"/>
      <c r="D26" s="150"/>
      <c r="E26" s="150"/>
      <c r="F26" s="150"/>
      <c r="G26" s="150"/>
      <c r="H26" s="150"/>
      <c r="I26" s="150"/>
      <c r="J26" s="150"/>
      <c r="K26" s="150"/>
      <c r="L26" s="150"/>
      <c r="M26" s="150"/>
      <c r="N26" s="150"/>
      <c r="O26" s="150"/>
      <c r="P26" s="150"/>
      <c r="Q26" s="150"/>
      <c r="R26" s="151"/>
      <c r="S26" s="150"/>
      <c r="T26" s="150"/>
      <c r="U26" s="209"/>
      <c r="V26" s="209"/>
      <c r="W26" s="150"/>
      <c r="X26" s="150"/>
      <c r="Y26" s="151"/>
      <c r="Z26" s="150"/>
      <c r="AA26" s="150"/>
      <c r="AB26" s="150"/>
      <c r="AC26" s="125"/>
      <c r="AD26" s="125"/>
      <c r="AE26" s="517" t="s">
        <v>7</v>
      </c>
      <c r="AF26" s="518"/>
      <c r="AG26" s="518"/>
      <c r="AH26" s="519"/>
      <c r="AI26" s="362">
        <f>SUM(AI4:AI25)</f>
        <v>2468</v>
      </c>
    </row>
    <row r="27" spans="1:38" ht="13.5" thickTop="1" x14ac:dyDescent="0.2">
      <c r="A27" s="125"/>
      <c r="B27" s="125"/>
      <c r="C27" s="125"/>
      <c r="D27" s="210"/>
      <c r="E27" s="210"/>
      <c r="F27" s="210"/>
      <c r="G27" s="210"/>
      <c r="H27" s="210"/>
      <c r="I27" s="210"/>
      <c r="J27" s="210"/>
      <c r="K27" s="210"/>
      <c r="L27" s="210"/>
      <c r="M27" s="210"/>
      <c r="N27" s="210"/>
      <c r="O27" s="210"/>
      <c r="P27" s="210"/>
      <c r="Q27" s="210"/>
      <c r="R27" s="210"/>
      <c r="S27" s="210"/>
      <c r="T27" s="210"/>
      <c r="U27" s="210"/>
      <c r="V27" s="210"/>
      <c r="W27" s="210"/>
      <c r="X27" s="210"/>
      <c r="Y27" s="210"/>
      <c r="Z27" s="210"/>
      <c r="AA27" s="210"/>
      <c r="AB27" s="210"/>
      <c r="AC27" s="152"/>
      <c r="AD27" s="152"/>
      <c r="AE27" s="152"/>
      <c r="AF27" s="152"/>
      <c r="AG27" s="152"/>
      <c r="AH27" s="152"/>
      <c r="AI27" s="168"/>
    </row>
    <row r="28" spans="1:38" x14ac:dyDescent="0.2">
      <c r="A28" s="125"/>
      <c r="B28" s="125"/>
      <c r="C28" s="125"/>
      <c r="D28" s="210"/>
      <c r="E28" s="210"/>
      <c r="F28" s="210"/>
      <c r="G28" s="210"/>
      <c r="H28" s="210"/>
      <c r="I28" s="210"/>
      <c r="J28" s="210"/>
      <c r="K28" s="210"/>
      <c r="L28" s="210"/>
      <c r="M28" s="210"/>
      <c r="N28" s="210"/>
      <c r="O28" s="210"/>
      <c r="P28" s="210"/>
      <c r="Q28" s="210"/>
      <c r="R28" s="210"/>
      <c r="S28" s="210"/>
      <c r="T28" s="210"/>
      <c r="U28" s="210"/>
      <c r="V28" s="210"/>
      <c r="W28" s="210"/>
      <c r="X28" s="210"/>
      <c r="Y28" s="210"/>
      <c r="Z28" s="210"/>
      <c r="AA28" s="210"/>
      <c r="AB28" s="210"/>
      <c r="AC28" s="152"/>
      <c r="AD28" s="152"/>
      <c r="AE28" s="152"/>
      <c r="AF28" s="152"/>
      <c r="AG28" s="152"/>
      <c r="AH28" s="152"/>
      <c r="AI28" s="168"/>
    </row>
    <row r="29" spans="1:38" x14ac:dyDescent="0.2">
      <c r="A29" s="125"/>
      <c r="B29" s="125"/>
      <c r="C29" s="125"/>
      <c r="D29" s="210"/>
      <c r="E29" s="210"/>
      <c r="F29" s="210"/>
      <c r="G29" s="210"/>
      <c r="H29" s="210"/>
      <c r="I29" s="210"/>
      <c r="J29" s="210"/>
      <c r="K29" s="210"/>
      <c r="L29" s="210"/>
      <c r="M29" s="210"/>
      <c r="N29" s="210"/>
      <c r="O29" s="210"/>
      <c r="P29" s="210"/>
      <c r="Q29" s="210"/>
      <c r="R29" s="210"/>
      <c r="S29" s="210"/>
      <c r="T29" s="210"/>
      <c r="U29" s="210"/>
      <c r="V29" s="210"/>
      <c r="W29" s="210"/>
      <c r="X29" s="210"/>
      <c r="Y29" s="210"/>
      <c r="Z29" s="210"/>
      <c r="AA29" s="210"/>
      <c r="AB29" s="210"/>
      <c r="AC29" s="152"/>
      <c r="AD29" s="152"/>
      <c r="AE29" s="152"/>
      <c r="AF29" s="152"/>
      <c r="AG29" s="152"/>
      <c r="AH29" s="152"/>
      <c r="AI29" s="168"/>
    </row>
    <row r="30" spans="1:38" x14ac:dyDescent="0.2">
      <c r="A30" s="125"/>
      <c r="B30" s="125"/>
      <c r="C30" s="125"/>
      <c r="D30" s="210"/>
      <c r="E30" s="210"/>
      <c r="F30" s="210"/>
      <c r="G30" s="210"/>
      <c r="H30" s="210"/>
      <c r="I30" s="210"/>
      <c r="J30" s="210"/>
      <c r="K30" s="210"/>
      <c r="L30" s="210"/>
      <c r="M30" s="210"/>
      <c r="N30" s="210"/>
      <c r="O30" s="210"/>
      <c r="P30" s="210"/>
      <c r="Q30" s="210"/>
      <c r="R30" s="210"/>
      <c r="S30" s="210"/>
      <c r="T30" s="210"/>
      <c r="U30" s="210"/>
      <c r="V30" s="210"/>
      <c r="W30" s="210"/>
      <c r="X30" s="210"/>
      <c r="Y30" s="210"/>
      <c r="Z30" s="210"/>
      <c r="AA30" s="210"/>
      <c r="AB30" s="210"/>
      <c r="AC30" s="152"/>
      <c r="AD30" s="152"/>
      <c r="AE30" s="152"/>
      <c r="AF30" s="152"/>
      <c r="AG30" s="152"/>
      <c r="AH30" s="152"/>
      <c r="AI30" s="168"/>
    </row>
    <row r="31" spans="1:38" x14ac:dyDescent="0.2">
      <c r="A31" s="125"/>
      <c r="B31" s="153"/>
      <c r="C31" s="138"/>
      <c r="D31" s="154"/>
      <c r="E31" s="210"/>
      <c r="F31" s="210"/>
      <c r="G31" s="210"/>
      <c r="H31" s="210"/>
      <c r="I31" s="210"/>
      <c r="J31" s="210"/>
      <c r="K31" s="210"/>
      <c r="L31" s="210"/>
      <c r="M31" s="210"/>
      <c r="N31" s="210"/>
      <c r="O31" s="210"/>
      <c r="P31" s="210"/>
      <c r="Q31" s="210"/>
      <c r="R31" s="210"/>
      <c r="S31" s="210"/>
      <c r="T31" s="210"/>
      <c r="U31" s="210"/>
      <c r="V31" s="210"/>
      <c r="W31" s="210"/>
      <c r="X31" s="210"/>
      <c r="Y31" s="210"/>
      <c r="Z31" s="210"/>
      <c r="AA31" s="210"/>
      <c r="AB31" s="210"/>
      <c r="AC31" s="210"/>
      <c r="AD31" s="210"/>
      <c r="AE31" s="210"/>
      <c r="AF31" s="210"/>
      <c r="AG31" s="210"/>
      <c r="AH31" s="210"/>
    </row>
    <row r="32" spans="1:38" s="168" customFormat="1" x14ac:dyDescent="0.2">
      <c r="A32" s="151" t="s">
        <v>5741</v>
      </c>
      <c r="B32" s="153"/>
      <c r="C32" s="138"/>
      <c r="D32" s="154"/>
      <c r="E32" s="125"/>
      <c r="F32" s="151" t="s">
        <v>5742</v>
      </c>
      <c r="G32" s="125"/>
      <c r="H32" s="125"/>
      <c r="I32" s="125"/>
      <c r="J32" s="125"/>
      <c r="K32" s="125"/>
      <c r="L32" s="125"/>
      <c r="M32" s="125"/>
      <c r="N32" s="125"/>
      <c r="O32" s="125"/>
      <c r="P32" s="210"/>
      <c r="Q32" s="210"/>
      <c r="R32" s="210"/>
      <c r="S32" s="210"/>
      <c r="T32" s="210"/>
      <c r="U32" s="520" t="s">
        <v>5743</v>
      </c>
      <c r="V32" s="520"/>
      <c r="W32" s="520"/>
      <c r="X32" s="520"/>
      <c r="Y32" s="520"/>
      <c r="Z32" s="520"/>
      <c r="AA32" s="520"/>
      <c r="AB32" s="520"/>
      <c r="AC32" s="520"/>
      <c r="AD32" s="520"/>
      <c r="AE32" s="520"/>
      <c r="AF32" s="520"/>
      <c r="AG32" s="520"/>
      <c r="AH32" s="520"/>
      <c r="AI32" s="520"/>
      <c r="AK32" s="173"/>
    </row>
    <row r="33" spans="1:37" s="168" customFormat="1" x14ac:dyDescent="0.2">
      <c r="A33" s="125"/>
      <c r="B33" s="153"/>
      <c r="C33" s="138"/>
      <c r="D33" s="154"/>
      <c r="E33" s="210"/>
      <c r="F33" s="210"/>
      <c r="G33" s="210"/>
      <c r="H33" s="210"/>
      <c r="I33" s="210"/>
      <c r="J33" s="210"/>
      <c r="K33" s="210"/>
      <c r="L33" s="210"/>
      <c r="M33" s="210"/>
      <c r="N33" s="210"/>
      <c r="O33" s="210"/>
      <c r="P33" s="210"/>
      <c r="Q33" s="210"/>
      <c r="R33" s="210"/>
      <c r="S33" s="210"/>
      <c r="T33" s="210"/>
      <c r="U33" s="210"/>
      <c r="V33" s="210"/>
      <c r="W33" s="210"/>
      <c r="X33" s="210"/>
      <c r="Y33" s="210"/>
      <c r="Z33" s="210"/>
      <c r="AA33" s="210"/>
      <c r="AB33" s="210"/>
      <c r="AC33" s="210"/>
      <c r="AD33" s="210"/>
      <c r="AE33" s="210"/>
      <c r="AF33" s="210"/>
      <c r="AG33" s="210"/>
      <c r="AH33" s="210"/>
      <c r="AI33" s="132"/>
      <c r="AK33" s="173"/>
    </row>
    <row r="34" spans="1:37" s="168" customFormat="1" x14ac:dyDescent="0.2">
      <c r="A34" s="125"/>
      <c r="B34" s="153"/>
      <c r="C34" s="138"/>
      <c r="D34" s="154"/>
      <c r="E34" s="210"/>
      <c r="F34" s="210"/>
      <c r="G34" s="210"/>
      <c r="H34" s="210"/>
      <c r="I34" s="210"/>
      <c r="J34" s="210"/>
      <c r="K34" s="210"/>
      <c r="L34" s="210"/>
      <c r="M34" s="210"/>
      <c r="N34" s="210"/>
      <c r="O34" s="210"/>
      <c r="P34" s="210"/>
      <c r="Q34" s="210"/>
      <c r="R34" s="210"/>
      <c r="S34" s="210"/>
      <c r="T34" s="210"/>
      <c r="U34" s="210"/>
      <c r="V34" s="210"/>
      <c r="W34" s="210"/>
      <c r="X34" s="210"/>
      <c r="Y34" s="210"/>
      <c r="Z34" s="210"/>
      <c r="AA34" s="210"/>
      <c r="AB34" s="210"/>
      <c r="AC34" s="210"/>
      <c r="AD34" s="210"/>
      <c r="AE34" s="210"/>
      <c r="AF34" s="210"/>
      <c r="AG34" s="210"/>
      <c r="AH34" s="210"/>
      <c r="AI34" s="132"/>
      <c r="AK34" s="173"/>
    </row>
    <row r="35" spans="1:37" s="168" customFormat="1" x14ac:dyDescent="0.2">
      <c r="A35" s="125"/>
      <c r="B35" s="125"/>
      <c r="C35" s="125"/>
      <c r="D35" s="210"/>
      <c r="E35" s="210"/>
      <c r="F35" s="210"/>
      <c r="G35" s="210"/>
      <c r="H35" s="210"/>
      <c r="I35" s="210"/>
      <c r="J35" s="210"/>
      <c r="K35" s="210"/>
      <c r="L35" s="210"/>
      <c r="M35" s="210"/>
      <c r="N35" s="210"/>
      <c r="O35" s="210"/>
      <c r="P35" s="210"/>
      <c r="Q35" s="210"/>
      <c r="R35" s="210"/>
      <c r="S35" s="210"/>
      <c r="T35" s="210"/>
      <c r="U35" s="210"/>
      <c r="V35" s="411"/>
      <c r="W35" s="411"/>
      <c r="X35" s="411"/>
      <c r="Y35" s="411"/>
      <c r="Z35" s="411"/>
      <c r="AA35" s="411"/>
      <c r="AB35" s="411"/>
      <c r="AC35" s="411"/>
      <c r="AD35" s="411"/>
      <c r="AE35" s="411"/>
      <c r="AF35" s="411"/>
      <c r="AG35" s="411"/>
      <c r="AH35" s="411"/>
      <c r="AI35" s="363"/>
      <c r="AK35" s="173"/>
    </row>
    <row r="36" spans="1:37" s="168" customFormat="1" x14ac:dyDescent="0.2">
      <c r="A36" s="125"/>
      <c r="B36" s="125"/>
      <c r="C36" s="125"/>
      <c r="D36" s="210"/>
      <c r="E36" s="210"/>
      <c r="F36" s="210"/>
      <c r="G36" s="210"/>
      <c r="H36" s="210"/>
      <c r="I36" s="210"/>
      <c r="J36" s="210"/>
      <c r="K36" s="210"/>
      <c r="L36" s="210"/>
      <c r="M36" s="210"/>
      <c r="N36" s="210"/>
      <c r="O36" s="210"/>
      <c r="P36" s="210"/>
      <c r="Q36" s="210"/>
      <c r="R36" s="125"/>
      <c r="S36" s="210"/>
      <c r="T36" s="210"/>
      <c r="U36" s="411" t="s">
        <v>5744</v>
      </c>
      <c r="V36" s="210"/>
      <c r="W36" s="210"/>
      <c r="X36" s="210"/>
      <c r="Y36" s="210"/>
      <c r="Z36" s="210"/>
      <c r="AA36" s="210"/>
      <c r="AB36" s="210"/>
      <c r="AC36" s="210"/>
      <c r="AD36" s="210"/>
      <c r="AE36" s="210"/>
      <c r="AF36" s="210"/>
      <c r="AG36" s="210"/>
      <c r="AH36" s="210"/>
      <c r="AI36" s="132"/>
      <c r="AK36" s="173"/>
    </row>
  </sheetData>
  <mergeCells count="4">
    <mergeCell ref="A1:AI1"/>
    <mergeCell ref="A2:AI2"/>
    <mergeCell ref="AE26:AH26"/>
    <mergeCell ref="U32:AI32"/>
  </mergeCells>
  <conditionalFormatting sqref="AJ4:AK25">
    <cfRule type="dataBar" priority="2">
      <dataBar>
        <cfvo type="min"/>
        <cfvo type="max"/>
        <color rgb="FFFF555A"/>
      </dataBar>
      <extLst>
        <ext xmlns:x14="http://schemas.microsoft.com/office/spreadsheetml/2009/9/main" uri="{B025F937-C7B1-47D3-B67F-A62EFF666E3E}">
          <x14:id>{1FA62D0D-0059-412A-B811-2BDEB7A18EA8}</x14:id>
        </ext>
      </extLst>
    </cfRule>
  </conditionalFormatting>
  <conditionalFormatting sqref="AJ3:AK25">
    <cfRule type="dataBar" priority="1">
      <dataBar>
        <cfvo type="min"/>
        <cfvo type="max"/>
        <color rgb="FFFFB628"/>
      </dataBar>
      <extLst>
        <ext xmlns:x14="http://schemas.microsoft.com/office/spreadsheetml/2009/9/main" uri="{B025F937-C7B1-47D3-B67F-A62EFF666E3E}">
          <x14:id>{A9C5BDF5-D02B-4A46-B92D-E6B95FE766E0}</x14:id>
        </ext>
      </extLst>
    </cfRule>
  </conditionalFormatting>
  <pageMargins left="0.44" right="0.34" top="0.62" bottom="0.82" header="0.3" footer="0.37"/>
  <pageSetup paperSize="9" scale="84" orientation="landscape" r:id="rId1"/>
  <headerFooter>
    <oddFooter>&amp;CPage 1</oddFooter>
  </headerFooter>
  <extLst>
    <ext xmlns:x14="http://schemas.microsoft.com/office/spreadsheetml/2009/9/main" uri="{78C0D931-6437-407d-A8EE-F0AAD7539E65}">
      <x14:conditionalFormattings>
        <x14:conditionalFormatting xmlns:xm="http://schemas.microsoft.com/office/excel/2006/main">
          <x14:cfRule type="dataBar" id="{1FA62D0D-0059-412A-B811-2BDEB7A18EA8}">
            <x14:dataBar minLength="0" maxLength="100" gradient="0">
              <x14:cfvo type="autoMin"/>
              <x14:cfvo type="autoMax"/>
              <x14:negativeFillColor rgb="FFFF0000"/>
              <x14:axisColor rgb="FF000000"/>
            </x14:dataBar>
          </x14:cfRule>
          <xm:sqref>AJ4:AK25</xm:sqref>
        </x14:conditionalFormatting>
        <x14:conditionalFormatting xmlns:xm="http://schemas.microsoft.com/office/excel/2006/main">
          <x14:cfRule type="dataBar" id="{A9C5BDF5-D02B-4A46-B92D-E6B95FE766E0}">
            <x14:dataBar minLength="0" maxLength="100" gradient="0">
              <x14:cfvo type="autoMin"/>
              <x14:cfvo type="autoMax"/>
              <x14:negativeFillColor rgb="FFFF0000"/>
              <x14:axisColor rgb="FF000000"/>
            </x14:dataBar>
          </x14:cfRule>
          <xm:sqref>AJ3:AK25</xm:sqref>
        </x14:conditionalFormatting>
      </x14:conditionalFormatting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12E50-6D69-41EB-A441-8FEBA0A3A2F0}">
  <dimension ref="A1:AK36"/>
  <sheetViews>
    <sheetView zoomScale="80" zoomScaleNormal="80" workbookViewId="0">
      <selection activeCell="L36" sqref="L36"/>
    </sheetView>
  </sheetViews>
  <sheetFormatPr defaultColWidth="9.140625" defaultRowHeight="12.75" x14ac:dyDescent="0.2"/>
  <cols>
    <col min="1" max="1" width="6.140625" style="132" customWidth="1"/>
    <col min="2" max="2" width="6" style="132" customWidth="1"/>
    <col min="3" max="3" width="28.28515625" style="132" customWidth="1"/>
    <col min="4" max="4" width="11.5703125" style="132" customWidth="1"/>
    <col min="5" max="5" width="12.85546875" style="132" customWidth="1"/>
    <col min="6" max="6" width="10.5703125" style="132" customWidth="1"/>
    <col min="7" max="7" width="9.28515625" style="132" customWidth="1"/>
    <col min="8" max="21" width="3.7109375" style="132" customWidth="1"/>
    <col min="22" max="22" width="3.85546875" style="132" customWidth="1"/>
    <col min="23" max="34" width="3.7109375" style="132" customWidth="1"/>
    <col min="35" max="35" width="7.42578125" style="132" customWidth="1"/>
    <col min="36" max="36" width="9.140625" style="168"/>
    <col min="37" max="37" width="9.140625" style="173"/>
    <col min="38" max="16384" width="9.140625" style="132"/>
  </cols>
  <sheetData>
    <row r="1" spans="1:37" s="125" customFormat="1" ht="33" customHeight="1" x14ac:dyDescent="0.2">
      <c r="A1" s="515" t="s">
        <v>5713</v>
      </c>
      <c r="B1" s="515"/>
      <c r="C1" s="515"/>
      <c r="D1" s="515"/>
      <c r="E1" s="515"/>
      <c r="F1" s="515"/>
      <c r="G1" s="515"/>
      <c r="H1" s="515"/>
      <c r="I1" s="515"/>
      <c r="J1" s="515"/>
      <c r="K1" s="515"/>
      <c r="L1" s="515"/>
      <c r="M1" s="515"/>
      <c r="N1" s="515"/>
      <c r="O1" s="515"/>
      <c r="P1" s="515"/>
      <c r="Q1" s="515"/>
      <c r="R1" s="515"/>
      <c r="S1" s="515"/>
      <c r="T1" s="515"/>
      <c r="U1" s="515"/>
      <c r="V1" s="515"/>
      <c r="W1" s="515"/>
      <c r="X1" s="515"/>
      <c r="Y1" s="515"/>
      <c r="Z1" s="515"/>
      <c r="AA1" s="515"/>
      <c r="AB1" s="515"/>
      <c r="AC1" s="515"/>
      <c r="AD1" s="515"/>
      <c r="AE1" s="515"/>
      <c r="AF1" s="515"/>
      <c r="AG1" s="515"/>
      <c r="AH1" s="515"/>
      <c r="AI1" s="515"/>
      <c r="AJ1" s="152"/>
      <c r="AK1" s="210"/>
    </row>
    <row r="2" spans="1:37" s="125" customFormat="1" ht="33" customHeight="1" thickBot="1" x14ac:dyDescent="0.25">
      <c r="A2" s="516" t="s">
        <v>5745</v>
      </c>
      <c r="B2" s="516"/>
      <c r="C2" s="516"/>
      <c r="D2" s="516"/>
      <c r="E2" s="516"/>
      <c r="F2" s="516"/>
      <c r="G2" s="516"/>
      <c r="H2" s="516"/>
      <c r="I2" s="516"/>
      <c r="J2" s="516"/>
      <c r="K2" s="516"/>
      <c r="L2" s="516"/>
      <c r="M2" s="516"/>
      <c r="N2" s="516"/>
      <c r="O2" s="516"/>
      <c r="P2" s="516"/>
      <c r="Q2" s="516"/>
      <c r="R2" s="516"/>
      <c r="S2" s="516"/>
      <c r="T2" s="516"/>
      <c r="U2" s="516"/>
      <c r="V2" s="516"/>
      <c r="W2" s="516"/>
      <c r="X2" s="516"/>
      <c r="Y2" s="516"/>
      <c r="Z2" s="516"/>
      <c r="AA2" s="516"/>
      <c r="AB2" s="516"/>
      <c r="AC2" s="516"/>
      <c r="AD2" s="516"/>
      <c r="AE2" s="516"/>
      <c r="AF2" s="516"/>
      <c r="AG2" s="516"/>
      <c r="AH2" s="516"/>
      <c r="AI2" s="516"/>
      <c r="AJ2" s="152"/>
      <c r="AK2" s="210"/>
    </row>
    <row r="3" spans="1:37" ht="26.25" thickTop="1" x14ac:dyDescent="0.2">
      <c r="A3" s="126" t="s">
        <v>5714</v>
      </c>
      <c r="B3" s="127" t="s">
        <v>5715</v>
      </c>
      <c r="C3" s="128" t="s">
        <v>5716</v>
      </c>
      <c r="D3" s="169">
        <v>1</v>
      </c>
      <c r="E3" s="169">
        <v>2</v>
      </c>
      <c r="F3" s="169">
        <v>3</v>
      </c>
      <c r="G3" s="169">
        <v>4</v>
      </c>
      <c r="H3" s="169">
        <v>5</v>
      </c>
      <c r="I3" s="169">
        <v>6</v>
      </c>
      <c r="J3" s="169">
        <v>7</v>
      </c>
      <c r="K3" s="169">
        <v>8</v>
      </c>
      <c r="L3" s="169">
        <v>9</v>
      </c>
      <c r="M3" s="169">
        <v>10</v>
      </c>
      <c r="N3" s="169">
        <v>11</v>
      </c>
      <c r="O3" s="169">
        <v>12</v>
      </c>
      <c r="P3" s="169">
        <v>13</v>
      </c>
      <c r="Q3" s="169">
        <v>14</v>
      </c>
      <c r="R3" s="169">
        <v>15</v>
      </c>
      <c r="S3" s="169">
        <v>16</v>
      </c>
      <c r="T3" s="169">
        <v>17</v>
      </c>
      <c r="U3" s="169">
        <v>18</v>
      </c>
      <c r="V3" s="169">
        <v>19</v>
      </c>
      <c r="W3" s="169">
        <v>20</v>
      </c>
      <c r="X3" s="169">
        <v>21</v>
      </c>
      <c r="Y3" s="169">
        <v>22</v>
      </c>
      <c r="Z3" s="169">
        <v>23</v>
      </c>
      <c r="AA3" s="169">
        <v>24</v>
      </c>
      <c r="AB3" s="169">
        <v>25</v>
      </c>
      <c r="AC3" s="169">
        <v>26</v>
      </c>
      <c r="AD3" s="169">
        <v>27</v>
      </c>
      <c r="AE3" s="169">
        <v>28</v>
      </c>
      <c r="AF3" s="169">
        <v>29</v>
      </c>
      <c r="AG3" s="169">
        <v>30</v>
      </c>
      <c r="AH3" s="169">
        <v>31</v>
      </c>
      <c r="AI3" s="222" t="s">
        <v>5717</v>
      </c>
    </row>
    <row r="4" spans="1:37" ht="15" x14ac:dyDescent="0.25">
      <c r="A4" s="129">
        <v>1</v>
      </c>
      <c r="B4" s="130">
        <v>2064</v>
      </c>
      <c r="C4" s="131" t="s">
        <v>5720</v>
      </c>
      <c r="D4" s="212"/>
      <c r="E4" s="212"/>
      <c r="F4" s="212"/>
      <c r="G4" s="212"/>
      <c r="H4" s="212"/>
      <c r="I4" s="212"/>
      <c r="J4" s="212"/>
      <c r="K4" s="212"/>
      <c r="L4" s="212"/>
      <c r="M4" s="212"/>
      <c r="N4" s="212"/>
      <c r="O4" s="212"/>
      <c r="P4" s="212"/>
      <c r="Q4" s="212"/>
      <c r="R4" s="212"/>
      <c r="S4" s="212"/>
      <c r="T4" s="212"/>
      <c r="U4" s="212"/>
      <c r="V4" s="212"/>
      <c r="W4" s="212"/>
      <c r="X4" s="212"/>
      <c r="Y4" s="212"/>
      <c r="Z4" s="212"/>
      <c r="AA4" s="212"/>
      <c r="AB4" s="212"/>
      <c r="AC4" s="212"/>
      <c r="AD4" s="212"/>
      <c r="AE4" s="212"/>
      <c r="AF4" s="212"/>
      <c r="AG4" s="212"/>
      <c r="AH4" s="212"/>
      <c r="AI4" s="223"/>
    </row>
    <row r="5" spans="1:37" ht="15" x14ac:dyDescent="0.25">
      <c r="A5" s="133">
        <v>2</v>
      </c>
      <c r="B5" s="134">
        <v>2560</v>
      </c>
      <c r="C5" s="135" t="s">
        <v>5721</v>
      </c>
      <c r="D5" s="211"/>
      <c r="E5" s="211"/>
      <c r="F5" s="211"/>
      <c r="G5" s="211"/>
      <c r="H5" s="211"/>
      <c r="I5" s="211"/>
      <c r="J5" s="211"/>
      <c r="K5" s="211"/>
      <c r="L5" s="211"/>
      <c r="M5" s="211"/>
      <c r="N5" s="211"/>
      <c r="O5" s="211"/>
      <c r="P5" s="211"/>
      <c r="Q5" s="211"/>
      <c r="R5" s="211"/>
      <c r="S5" s="211"/>
      <c r="T5" s="212"/>
      <c r="U5" s="211"/>
      <c r="V5" s="211"/>
      <c r="W5" s="211"/>
      <c r="X5" s="211"/>
      <c r="Y5" s="211"/>
      <c r="Z5" s="211"/>
      <c r="AA5" s="211"/>
      <c r="AB5" s="211"/>
      <c r="AC5" s="211"/>
      <c r="AD5" s="211"/>
      <c r="AE5" s="211"/>
      <c r="AF5" s="211"/>
      <c r="AG5" s="211"/>
      <c r="AH5" s="211"/>
      <c r="AI5" s="223"/>
    </row>
    <row r="6" spans="1:37" ht="15" x14ac:dyDescent="0.25">
      <c r="A6" s="133">
        <v>3</v>
      </c>
      <c r="B6" s="139">
        <v>3102</v>
      </c>
      <c r="C6" s="140" t="s">
        <v>5722</v>
      </c>
      <c r="D6" s="211"/>
      <c r="E6" s="211"/>
      <c r="F6" s="211"/>
      <c r="G6" s="211"/>
      <c r="H6" s="211"/>
      <c r="I6" s="211"/>
      <c r="J6" s="211"/>
      <c r="K6" s="211"/>
      <c r="L6" s="211"/>
      <c r="M6" s="211"/>
      <c r="N6" s="211"/>
      <c r="O6" s="211"/>
      <c r="P6" s="211"/>
      <c r="Q6" s="211"/>
      <c r="R6" s="211"/>
      <c r="S6" s="165"/>
      <c r="T6" s="212"/>
      <c r="U6" s="211"/>
      <c r="V6" s="211"/>
      <c r="W6" s="211"/>
      <c r="X6" s="211"/>
      <c r="Y6" s="211"/>
      <c r="Z6" s="211"/>
      <c r="AA6" s="212"/>
      <c r="AB6" s="212"/>
      <c r="AC6" s="212"/>
      <c r="AD6" s="212"/>
      <c r="AE6" s="212"/>
      <c r="AF6" s="212"/>
      <c r="AG6" s="212"/>
      <c r="AH6" s="212"/>
      <c r="AI6" s="223"/>
    </row>
    <row r="7" spans="1:37" ht="15" x14ac:dyDescent="0.25">
      <c r="A7" s="136">
        <v>4</v>
      </c>
      <c r="B7" s="141">
        <v>3214</v>
      </c>
      <c r="C7" s="135" t="s">
        <v>5723</v>
      </c>
      <c r="D7" s="212"/>
      <c r="E7" s="212"/>
      <c r="F7" s="211"/>
      <c r="G7" s="211"/>
      <c r="H7" s="212"/>
      <c r="I7" s="211"/>
      <c r="J7" s="211"/>
      <c r="K7" s="211"/>
      <c r="L7" s="211"/>
      <c r="M7" s="211"/>
      <c r="N7" s="211"/>
      <c r="O7" s="211"/>
      <c r="P7" s="211"/>
      <c r="Q7" s="211"/>
      <c r="R7" s="212"/>
      <c r="S7" s="211"/>
      <c r="T7" s="211"/>
      <c r="U7" s="211"/>
      <c r="V7" s="211"/>
      <c r="W7" s="211"/>
      <c r="X7" s="211"/>
      <c r="Y7" s="211"/>
      <c r="Z7" s="211"/>
      <c r="AA7" s="211"/>
      <c r="AB7" s="211"/>
      <c r="AC7" s="212"/>
      <c r="AD7" s="211"/>
      <c r="AE7" s="211"/>
      <c r="AF7" s="211"/>
      <c r="AG7" s="251"/>
      <c r="AH7" s="211"/>
      <c r="AI7" s="223"/>
    </row>
    <row r="8" spans="1:37" ht="15" x14ac:dyDescent="0.25">
      <c r="A8" s="133">
        <v>5</v>
      </c>
      <c r="B8" s="141">
        <v>3330</v>
      </c>
      <c r="C8" s="140" t="s">
        <v>3792</v>
      </c>
      <c r="D8" s="211"/>
      <c r="E8" s="166"/>
      <c r="F8" s="211"/>
      <c r="G8" s="211"/>
      <c r="H8" s="211"/>
      <c r="I8" s="211"/>
      <c r="J8" s="211"/>
      <c r="K8" s="211"/>
      <c r="L8" s="211"/>
      <c r="M8" s="211"/>
      <c r="N8" s="211"/>
      <c r="O8" s="211"/>
      <c r="P8" s="211"/>
      <c r="Q8" s="211"/>
      <c r="R8" s="211"/>
      <c r="S8" s="211"/>
      <c r="T8" s="211"/>
      <c r="U8" s="211"/>
      <c r="V8" s="211"/>
      <c r="W8" s="211"/>
      <c r="X8" s="211"/>
      <c r="Y8" s="211"/>
      <c r="Z8" s="211"/>
      <c r="AA8" s="211"/>
      <c r="AB8" s="187"/>
      <c r="AC8" s="212"/>
      <c r="AD8" s="211"/>
      <c r="AE8" s="212"/>
      <c r="AF8" s="211"/>
      <c r="AG8" s="211"/>
      <c r="AH8" s="211"/>
      <c r="AI8" s="223"/>
    </row>
    <row r="9" spans="1:37" ht="38.25" x14ac:dyDescent="0.25">
      <c r="A9" s="136">
        <v>6</v>
      </c>
      <c r="B9" s="141">
        <v>3406</v>
      </c>
      <c r="C9" s="142" t="s">
        <v>5724</v>
      </c>
      <c r="D9" s="211" t="s">
        <v>5746</v>
      </c>
      <c r="E9" s="211" t="s">
        <v>5747</v>
      </c>
      <c r="F9" s="211" t="s">
        <v>5748</v>
      </c>
      <c r="G9" s="211" t="s">
        <v>5749</v>
      </c>
      <c r="H9" s="211"/>
      <c r="I9" s="211"/>
      <c r="J9" s="211"/>
      <c r="K9" s="211"/>
      <c r="L9" s="251"/>
      <c r="M9" s="211"/>
      <c r="N9" s="251"/>
      <c r="O9" s="211"/>
      <c r="P9" s="211"/>
      <c r="Q9" s="211"/>
      <c r="R9" s="212"/>
      <c r="S9" s="211"/>
      <c r="T9" s="211"/>
      <c r="U9" s="211"/>
      <c r="V9" s="211"/>
      <c r="W9" s="211"/>
      <c r="X9" s="211"/>
      <c r="Y9" s="251"/>
      <c r="Z9" s="211"/>
      <c r="AA9" s="211"/>
      <c r="AB9" s="211"/>
      <c r="AC9" s="211"/>
      <c r="AD9" s="211"/>
      <c r="AE9" s="211"/>
      <c r="AF9" s="211"/>
      <c r="AG9" s="211"/>
      <c r="AH9" s="211"/>
      <c r="AI9" s="223"/>
    </row>
    <row r="10" spans="1:37" ht="15" x14ac:dyDescent="0.25">
      <c r="A10" s="133">
        <v>7</v>
      </c>
      <c r="B10" s="141">
        <v>3523</v>
      </c>
      <c r="C10" s="143" t="s">
        <v>5725</v>
      </c>
      <c r="D10" s="211"/>
      <c r="E10" s="211"/>
      <c r="F10" s="211"/>
      <c r="G10" s="211"/>
      <c r="H10" s="212"/>
      <c r="I10" s="211"/>
      <c r="J10" s="211"/>
      <c r="K10" s="211"/>
      <c r="L10" s="211"/>
      <c r="M10" s="211"/>
      <c r="N10" s="211"/>
      <c r="O10" s="211"/>
      <c r="P10" s="211"/>
      <c r="Q10" s="211"/>
      <c r="R10" s="211"/>
      <c r="S10" s="211"/>
      <c r="T10" s="211"/>
      <c r="U10" s="211"/>
      <c r="V10" s="211"/>
      <c r="W10" s="211"/>
      <c r="X10" s="251"/>
      <c r="Y10" s="251"/>
      <c r="Z10" s="251"/>
      <c r="AA10" s="251"/>
      <c r="AB10" s="251"/>
      <c r="AC10" s="251"/>
      <c r="AD10" s="251"/>
      <c r="AE10" s="251"/>
      <c r="AF10" s="251"/>
      <c r="AG10" s="251"/>
      <c r="AH10" s="251"/>
      <c r="AI10" s="223"/>
    </row>
    <row r="11" spans="1:37" ht="38.25" x14ac:dyDescent="0.25">
      <c r="A11" s="136">
        <v>8</v>
      </c>
      <c r="B11" s="141">
        <v>3533</v>
      </c>
      <c r="C11" s="143" t="s">
        <v>5726</v>
      </c>
      <c r="D11" s="211" t="s">
        <v>5750</v>
      </c>
      <c r="E11" s="211" t="s">
        <v>5751</v>
      </c>
      <c r="F11" s="211"/>
      <c r="G11" s="211"/>
      <c r="H11" s="211"/>
      <c r="I11" s="211"/>
      <c r="J11" s="211"/>
      <c r="K11" s="211"/>
      <c r="L11" s="212"/>
      <c r="M11" s="211"/>
      <c r="N11" s="211"/>
      <c r="O11" s="211"/>
      <c r="P11" s="211"/>
      <c r="Q11" s="211"/>
      <c r="R11" s="211"/>
      <c r="S11" s="212"/>
      <c r="T11" s="212"/>
      <c r="U11" s="211"/>
      <c r="V11" s="211"/>
      <c r="W11" s="211"/>
      <c r="X11" s="211"/>
      <c r="Y11" s="211"/>
      <c r="Z11" s="187"/>
      <c r="AA11" s="212"/>
      <c r="AB11" s="211"/>
      <c r="AC11" s="211"/>
      <c r="AD11" s="211"/>
      <c r="AE11" s="211"/>
      <c r="AF11" s="211"/>
      <c r="AG11" s="211"/>
      <c r="AH11" s="211"/>
      <c r="AI11" s="223"/>
    </row>
    <row r="12" spans="1:37" ht="38.25" x14ac:dyDescent="0.25">
      <c r="A12" s="136">
        <v>9</v>
      </c>
      <c r="B12" s="141">
        <v>4144</v>
      </c>
      <c r="C12" s="143" t="s">
        <v>5727</v>
      </c>
      <c r="D12" s="211" t="s">
        <v>5746</v>
      </c>
      <c r="E12" s="211"/>
      <c r="F12" s="211"/>
      <c r="G12" s="211"/>
      <c r="H12" s="212"/>
      <c r="I12" s="211"/>
      <c r="J12" s="211"/>
      <c r="K12" s="211"/>
      <c r="L12" s="251"/>
      <c r="M12" s="211"/>
      <c r="N12" s="211"/>
      <c r="O12" s="211"/>
      <c r="P12" s="211"/>
      <c r="Q12" s="211"/>
      <c r="R12" s="212"/>
      <c r="S12" s="211"/>
      <c r="T12" s="212"/>
      <c r="U12" s="211"/>
      <c r="V12" s="212"/>
      <c r="W12" s="211"/>
      <c r="X12" s="211"/>
      <c r="Y12" s="211"/>
      <c r="Z12" s="211"/>
      <c r="AA12" s="212"/>
      <c r="AB12" s="211"/>
      <c r="AC12" s="211"/>
      <c r="AD12" s="211"/>
      <c r="AE12" s="211"/>
      <c r="AF12" s="211"/>
      <c r="AG12" s="211"/>
      <c r="AH12" s="212"/>
      <c r="AI12" s="223"/>
    </row>
    <row r="13" spans="1:37" ht="38.25" x14ac:dyDescent="0.25">
      <c r="A13" s="133">
        <v>10</v>
      </c>
      <c r="B13" s="144">
        <v>4196</v>
      </c>
      <c r="C13" s="137" t="s">
        <v>5728</v>
      </c>
      <c r="D13" s="211" t="s">
        <v>5752</v>
      </c>
      <c r="E13" s="211" t="s">
        <v>5753</v>
      </c>
      <c r="F13" s="211" t="s">
        <v>5754</v>
      </c>
      <c r="G13" s="211" t="s">
        <v>5755</v>
      </c>
      <c r="H13" s="211"/>
      <c r="I13" s="211"/>
      <c r="J13" s="212"/>
      <c r="K13" s="211"/>
      <c r="L13" s="211"/>
      <c r="M13" s="211"/>
      <c r="N13" s="211"/>
      <c r="O13" s="211"/>
      <c r="P13" s="211"/>
      <c r="Q13" s="251"/>
      <c r="R13" s="251"/>
      <c r="S13" s="211"/>
      <c r="T13" s="212"/>
      <c r="U13" s="211"/>
      <c r="V13" s="251"/>
      <c r="W13" s="211"/>
      <c r="X13" s="212"/>
      <c r="Y13" s="212"/>
      <c r="Z13" s="211"/>
      <c r="AA13" s="211"/>
      <c r="AB13" s="211"/>
      <c r="AC13" s="211"/>
      <c r="AD13" s="211"/>
      <c r="AE13" s="211"/>
      <c r="AF13" s="211"/>
      <c r="AG13" s="211"/>
      <c r="AH13" s="211"/>
      <c r="AI13" s="223"/>
    </row>
    <row r="14" spans="1:37" ht="38.25" x14ac:dyDescent="0.25">
      <c r="A14" s="136">
        <v>11</v>
      </c>
      <c r="B14" s="144">
        <v>4280</v>
      </c>
      <c r="C14" s="137" t="s">
        <v>5729</v>
      </c>
      <c r="D14" s="211" t="s">
        <v>5752</v>
      </c>
      <c r="E14" s="211"/>
      <c r="F14" s="211"/>
      <c r="G14" s="211"/>
      <c r="H14" s="211"/>
      <c r="I14" s="211"/>
      <c r="J14" s="211"/>
      <c r="K14" s="211"/>
      <c r="L14" s="211"/>
      <c r="M14" s="211"/>
      <c r="N14" s="211"/>
      <c r="O14" s="251"/>
      <c r="P14" s="251"/>
      <c r="Q14" s="211"/>
      <c r="R14" s="212"/>
      <c r="S14" s="211"/>
      <c r="T14" s="212"/>
      <c r="U14" s="251"/>
      <c r="V14" s="251"/>
      <c r="W14" s="251"/>
      <c r="X14" s="211"/>
      <c r="Y14" s="211"/>
      <c r="Z14" s="211"/>
      <c r="AA14" s="211"/>
      <c r="AB14" s="211"/>
      <c r="AC14" s="211"/>
      <c r="AD14" s="211"/>
      <c r="AE14" s="211"/>
      <c r="AF14" s="211"/>
      <c r="AG14" s="211"/>
      <c r="AH14" s="211"/>
      <c r="AI14" s="223"/>
    </row>
    <row r="15" spans="1:37" ht="38.25" x14ac:dyDescent="0.25">
      <c r="A15" s="133">
        <v>12</v>
      </c>
      <c r="B15" s="141">
        <v>4322</v>
      </c>
      <c r="C15" s="137" t="s">
        <v>5730</v>
      </c>
      <c r="D15" s="211" t="s">
        <v>5756</v>
      </c>
      <c r="E15" s="211" t="s">
        <v>5757</v>
      </c>
      <c r="F15" s="211" t="s">
        <v>5754</v>
      </c>
      <c r="G15" s="211" t="s">
        <v>5758</v>
      </c>
      <c r="H15" s="211"/>
      <c r="I15" s="211"/>
      <c r="J15" s="212"/>
      <c r="K15" s="211"/>
      <c r="L15" s="211"/>
      <c r="M15" s="211"/>
      <c r="N15" s="211"/>
      <c r="O15" s="211"/>
      <c r="P15" s="211"/>
      <c r="Q15" s="211"/>
      <c r="R15" s="212"/>
      <c r="S15" s="211"/>
      <c r="T15" s="211"/>
      <c r="U15" s="211"/>
      <c r="V15" s="211"/>
      <c r="W15" s="211"/>
      <c r="X15" s="211"/>
      <c r="Y15" s="211"/>
      <c r="Z15" s="211"/>
      <c r="AA15" s="211"/>
      <c r="AB15" s="211"/>
      <c r="AC15" s="211"/>
      <c r="AD15" s="211"/>
      <c r="AE15" s="211"/>
      <c r="AF15" s="211"/>
      <c r="AG15" s="211"/>
      <c r="AH15" s="211"/>
      <c r="AI15" s="223"/>
    </row>
    <row r="16" spans="1:37" ht="15" x14ac:dyDescent="0.25">
      <c r="A16" s="136">
        <v>13</v>
      </c>
      <c r="B16" s="141">
        <v>4540</v>
      </c>
      <c r="C16" s="137" t="s">
        <v>5731</v>
      </c>
      <c r="D16" s="211"/>
      <c r="E16" s="166"/>
      <c r="F16" s="211"/>
      <c r="G16" s="211"/>
      <c r="H16" s="211"/>
      <c r="I16" s="251"/>
      <c r="J16" s="333"/>
      <c r="K16" s="211"/>
      <c r="L16" s="211"/>
      <c r="M16" s="211"/>
      <c r="N16" s="211"/>
      <c r="O16" s="211"/>
      <c r="P16" s="211"/>
      <c r="Q16" s="211"/>
      <c r="R16" s="211"/>
      <c r="S16" s="211"/>
      <c r="T16" s="212"/>
      <c r="U16" s="212"/>
      <c r="V16" s="211"/>
      <c r="W16" s="211"/>
      <c r="X16" s="212"/>
      <c r="Y16" s="211"/>
      <c r="Z16" s="211"/>
      <c r="AA16" s="212"/>
      <c r="AB16" s="211"/>
      <c r="AC16" s="212"/>
      <c r="AD16" s="211"/>
      <c r="AE16" s="211"/>
      <c r="AF16" s="211"/>
      <c r="AG16" s="211"/>
      <c r="AH16" s="211"/>
      <c r="AI16" s="223"/>
    </row>
    <row r="17" spans="1:37" ht="15" x14ac:dyDescent="0.25">
      <c r="A17" s="133">
        <v>14</v>
      </c>
      <c r="B17" s="145">
        <v>4542</v>
      </c>
      <c r="C17" s="137" t="s">
        <v>5732</v>
      </c>
      <c r="D17" s="165"/>
      <c r="E17" s="212"/>
      <c r="F17" s="211"/>
      <c r="G17" s="211"/>
      <c r="H17" s="211"/>
      <c r="I17" s="252"/>
      <c r="J17" s="212"/>
      <c r="K17" s="211"/>
      <c r="L17" s="252"/>
      <c r="M17" s="211"/>
      <c r="N17" s="211"/>
      <c r="O17" s="211"/>
      <c r="P17" s="211"/>
      <c r="Q17" s="211"/>
      <c r="R17" s="212"/>
      <c r="S17" s="211"/>
      <c r="T17" s="212"/>
      <c r="U17" s="211"/>
      <c r="V17" s="211"/>
      <c r="W17" s="211"/>
      <c r="X17" s="211"/>
      <c r="Y17" s="211"/>
      <c r="Z17" s="212"/>
      <c r="AA17" s="211"/>
      <c r="AB17" s="211"/>
      <c r="AC17" s="211"/>
      <c r="AD17" s="211"/>
      <c r="AE17" s="211"/>
      <c r="AF17" s="211"/>
      <c r="AG17" s="211"/>
      <c r="AH17" s="211"/>
      <c r="AI17" s="223"/>
    </row>
    <row r="18" spans="1:37" ht="15" x14ac:dyDescent="0.25">
      <c r="A18" s="133">
        <v>15</v>
      </c>
      <c r="B18" s="141">
        <v>4611</v>
      </c>
      <c r="C18" s="146" t="s">
        <v>5733</v>
      </c>
      <c r="D18" s="165"/>
      <c r="E18" s="211"/>
      <c r="F18" s="211"/>
      <c r="G18" s="211"/>
      <c r="H18" s="211"/>
      <c r="I18" s="211"/>
      <c r="J18" s="211"/>
      <c r="K18" s="211"/>
      <c r="L18" s="211"/>
      <c r="M18" s="211"/>
      <c r="N18" s="211"/>
      <c r="O18" s="211"/>
      <c r="P18" s="211"/>
      <c r="Q18" s="211"/>
      <c r="R18" s="211"/>
      <c r="S18" s="211"/>
      <c r="T18" s="211"/>
      <c r="U18" s="211"/>
      <c r="V18" s="211"/>
      <c r="W18" s="211"/>
      <c r="X18" s="212"/>
      <c r="Y18" s="211"/>
      <c r="Z18" s="211"/>
      <c r="AA18" s="211"/>
      <c r="AB18" s="211"/>
      <c r="AC18" s="211"/>
      <c r="AD18" s="211"/>
      <c r="AE18" s="211"/>
      <c r="AF18" s="211"/>
      <c r="AG18" s="211"/>
      <c r="AH18" s="211"/>
      <c r="AI18" s="223"/>
    </row>
    <row r="19" spans="1:37" ht="15" x14ac:dyDescent="0.25">
      <c r="A19" s="136">
        <v>16</v>
      </c>
      <c r="B19" s="147">
        <v>4513</v>
      </c>
      <c r="C19" s="146" t="s">
        <v>5734</v>
      </c>
      <c r="D19" s="212"/>
      <c r="E19" s="212"/>
      <c r="F19" s="212"/>
      <c r="G19" s="212"/>
      <c r="H19" s="212"/>
      <c r="I19" s="212"/>
      <c r="J19" s="212"/>
      <c r="K19" s="212"/>
      <c r="L19" s="212"/>
      <c r="M19" s="212"/>
      <c r="N19" s="212"/>
      <c r="O19" s="212"/>
      <c r="P19" s="212"/>
      <c r="Q19" s="212"/>
      <c r="R19" s="212"/>
      <c r="S19" s="212"/>
      <c r="T19" s="211"/>
      <c r="U19" s="211"/>
      <c r="V19" s="211"/>
      <c r="W19" s="211"/>
      <c r="X19" s="211"/>
      <c r="Y19" s="211"/>
      <c r="Z19" s="211"/>
      <c r="AA19" s="211"/>
      <c r="AB19" s="211"/>
      <c r="AC19" s="211"/>
      <c r="AD19" s="211"/>
      <c r="AE19" s="211"/>
      <c r="AF19" s="211"/>
      <c r="AG19" s="211"/>
      <c r="AH19" s="211"/>
      <c r="AI19" s="223"/>
    </row>
    <row r="20" spans="1:37" ht="15" x14ac:dyDescent="0.25">
      <c r="A20" s="133">
        <v>17</v>
      </c>
      <c r="B20" s="141">
        <v>4809</v>
      </c>
      <c r="C20" s="137" t="s">
        <v>5735</v>
      </c>
      <c r="D20" s="211"/>
      <c r="E20" s="211"/>
      <c r="F20" s="211"/>
      <c r="G20" s="211"/>
      <c r="H20" s="211"/>
      <c r="I20" s="211"/>
      <c r="J20" s="211"/>
      <c r="K20" s="211"/>
      <c r="L20" s="211"/>
      <c r="M20" s="211"/>
      <c r="N20" s="211"/>
      <c r="O20" s="211"/>
      <c r="P20" s="211"/>
      <c r="Q20" s="211"/>
      <c r="R20" s="211"/>
      <c r="S20" s="211"/>
      <c r="T20" s="211"/>
      <c r="U20" s="211"/>
      <c r="V20" s="211"/>
      <c r="W20" s="211"/>
      <c r="X20" s="211"/>
      <c r="Y20" s="211"/>
      <c r="Z20" s="211"/>
      <c r="AA20" s="211"/>
      <c r="AB20" s="211"/>
      <c r="AC20" s="211"/>
      <c r="AD20" s="211"/>
      <c r="AE20" s="211"/>
      <c r="AF20" s="211"/>
      <c r="AG20" s="211"/>
      <c r="AH20" s="211"/>
      <c r="AI20" s="223"/>
    </row>
    <row r="21" spans="1:37" ht="38.25" x14ac:dyDescent="0.2">
      <c r="A21" s="136">
        <v>18</v>
      </c>
      <c r="B21" s="134">
        <v>5090</v>
      </c>
      <c r="C21" s="143" t="s">
        <v>5737</v>
      </c>
      <c r="D21" s="211" t="s">
        <v>5759</v>
      </c>
      <c r="E21" s="166"/>
      <c r="F21" s="211"/>
      <c r="G21" s="211"/>
      <c r="H21" s="211"/>
      <c r="I21" s="211"/>
      <c r="J21" s="212"/>
      <c r="K21" s="212"/>
      <c r="L21" s="211"/>
      <c r="M21" s="212"/>
      <c r="N21" s="212"/>
      <c r="O21" s="211"/>
      <c r="P21" s="211"/>
      <c r="Q21" s="211"/>
      <c r="R21" s="212"/>
      <c r="S21" s="211"/>
      <c r="T21" s="211"/>
      <c r="U21" s="211"/>
      <c r="V21" s="251"/>
      <c r="W21" s="211"/>
      <c r="X21" s="211"/>
      <c r="Y21" s="211"/>
      <c r="Z21" s="211"/>
      <c r="AA21" s="211"/>
      <c r="AB21" s="211"/>
      <c r="AC21" s="211"/>
      <c r="AD21" s="211"/>
      <c r="AE21" s="211"/>
      <c r="AF21" s="211"/>
      <c r="AG21" s="211"/>
      <c r="AH21" s="211"/>
      <c r="AI21" s="223"/>
    </row>
    <row r="22" spans="1:37" ht="38.25" x14ac:dyDescent="0.2">
      <c r="A22" s="136">
        <v>19</v>
      </c>
      <c r="B22" s="134">
        <v>5493</v>
      </c>
      <c r="C22" s="143" t="s">
        <v>5738</v>
      </c>
      <c r="D22" s="211" t="s">
        <v>5760</v>
      </c>
      <c r="E22" s="211"/>
      <c r="F22" s="211"/>
      <c r="G22" s="211"/>
      <c r="H22" s="211"/>
      <c r="I22" s="211"/>
      <c r="J22" s="211"/>
      <c r="K22" s="211"/>
      <c r="L22" s="211"/>
      <c r="M22" s="211"/>
      <c r="N22" s="211"/>
      <c r="O22" s="211"/>
      <c r="P22" s="211"/>
      <c r="Q22" s="211"/>
      <c r="R22" s="211"/>
      <c r="S22" s="211"/>
      <c r="T22" s="211"/>
      <c r="U22" s="211"/>
      <c r="V22" s="211"/>
      <c r="W22" s="211"/>
      <c r="X22" s="211"/>
      <c r="Y22" s="211"/>
      <c r="Z22" s="211"/>
      <c r="AA22" s="211"/>
      <c r="AB22" s="211"/>
      <c r="AC22" s="212"/>
      <c r="AD22" s="212"/>
      <c r="AE22" s="211"/>
      <c r="AF22" s="211"/>
      <c r="AG22" s="211"/>
      <c r="AH22" s="211"/>
      <c r="AI22" s="223"/>
    </row>
    <row r="23" spans="1:37" ht="15" x14ac:dyDescent="0.2">
      <c r="A23" s="133">
        <v>20</v>
      </c>
      <c r="B23" s="143">
        <v>5580</v>
      </c>
      <c r="C23" s="143" t="s">
        <v>5739</v>
      </c>
      <c r="D23" s="211"/>
      <c r="E23" s="212"/>
      <c r="F23" s="212"/>
      <c r="G23" s="212"/>
      <c r="H23" s="212"/>
      <c r="I23" s="212"/>
      <c r="J23" s="211"/>
      <c r="K23" s="212"/>
      <c r="L23" s="212"/>
      <c r="M23" s="212"/>
      <c r="N23" s="211"/>
      <c r="O23" s="211"/>
      <c r="P23" s="211"/>
      <c r="Q23" s="211"/>
      <c r="R23" s="212"/>
      <c r="S23" s="211"/>
      <c r="T23" s="212"/>
      <c r="U23" s="211"/>
      <c r="V23" s="211"/>
      <c r="W23" s="211"/>
      <c r="X23" s="211"/>
      <c r="Y23" s="211"/>
      <c r="Z23" s="211"/>
      <c r="AA23" s="211"/>
      <c r="AB23" s="211"/>
      <c r="AC23" s="211"/>
      <c r="AD23" s="211"/>
      <c r="AE23" s="211"/>
      <c r="AF23" s="211"/>
      <c r="AG23" s="211"/>
      <c r="AH23" s="211"/>
      <c r="AI23" s="223"/>
    </row>
    <row r="24" spans="1:37" ht="15" x14ac:dyDescent="0.2">
      <c r="A24" s="217">
        <v>21</v>
      </c>
      <c r="B24" s="218">
        <v>5841</v>
      </c>
      <c r="C24" s="218" t="s">
        <v>5740</v>
      </c>
      <c r="D24" s="219"/>
      <c r="E24" s="220"/>
      <c r="F24" s="212"/>
      <c r="G24" s="220"/>
      <c r="H24" s="212"/>
      <c r="I24" s="220"/>
      <c r="J24" s="219"/>
      <c r="K24" s="212"/>
      <c r="L24" s="220"/>
      <c r="M24" s="220"/>
      <c r="N24" s="219"/>
      <c r="O24" s="219"/>
      <c r="P24" s="219"/>
      <c r="Q24" s="219"/>
      <c r="R24" s="220"/>
      <c r="S24" s="211"/>
      <c r="T24" s="220"/>
      <c r="U24" s="219"/>
      <c r="V24" s="219"/>
      <c r="W24" s="211"/>
      <c r="X24" s="219"/>
      <c r="Y24" s="219"/>
      <c r="Z24" s="219"/>
      <c r="AA24" s="219"/>
      <c r="AB24" s="219"/>
      <c r="AC24" s="219"/>
      <c r="AD24" s="211"/>
      <c r="AE24" s="219"/>
      <c r="AF24" s="219"/>
      <c r="AG24" s="219"/>
      <c r="AH24" s="219"/>
      <c r="AI24" s="223"/>
    </row>
    <row r="25" spans="1:37" ht="15.75" thickBot="1" x14ac:dyDescent="0.25">
      <c r="A25" s="148">
        <v>22</v>
      </c>
      <c r="B25" s="149">
        <v>6187</v>
      </c>
      <c r="C25" s="149" t="s">
        <v>4213</v>
      </c>
      <c r="D25" s="167"/>
      <c r="E25" s="167"/>
      <c r="F25" s="188"/>
      <c r="G25" s="167"/>
      <c r="H25" s="188"/>
      <c r="I25" s="167"/>
      <c r="J25" s="167"/>
      <c r="K25" s="188"/>
      <c r="L25" s="336"/>
      <c r="M25" s="336"/>
      <c r="N25" s="188"/>
      <c r="O25" s="188"/>
      <c r="P25" s="188"/>
      <c r="Q25" s="188"/>
      <c r="R25" s="188"/>
      <c r="S25" s="188"/>
      <c r="T25" s="167"/>
      <c r="U25" s="188"/>
      <c r="V25" s="188"/>
      <c r="W25" s="188"/>
      <c r="X25" s="188"/>
      <c r="Y25" s="188"/>
      <c r="Z25" s="188"/>
      <c r="AA25" s="188"/>
      <c r="AB25" s="188"/>
      <c r="AC25" s="188"/>
      <c r="AD25" s="188"/>
      <c r="AE25" s="219"/>
      <c r="AF25" s="219"/>
      <c r="AG25" s="219"/>
      <c r="AH25" s="219"/>
      <c r="AI25" s="337"/>
    </row>
    <row r="26" spans="1:37" ht="13.5" thickTop="1" x14ac:dyDescent="0.2">
      <c r="A26" s="150"/>
      <c r="B26" s="150"/>
      <c r="C26" s="150"/>
      <c r="D26" s="150"/>
      <c r="E26" s="150"/>
      <c r="F26" s="150"/>
      <c r="G26" s="150"/>
      <c r="H26" s="150"/>
      <c r="I26" s="150"/>
      <c r="J26" s="150"/>
      <c r="K26" s="150"/>
      <c r="L26" s="150"/>
      <c r="M26" s="150"/>
      <c r="N26" s="150"/>
      <c r="O26" s="150"/>
      <c r="P26" s="150"/>
      <c r="Q26" s="150"/>
      <c r="R26" s="151"/>
      <c r="S26" s="150"/>
      <c r="T26" s="150"/>
      <c r="U26" s="209"/>
      <c r="V26" s="209"/>
      <c r="W26" s="150"/>
      <c r="X26" s="150"/>
      <c r="Y26" s="151"/>
      <c r="Z26" s="150"/>
      <c r="AA26" s="150"/>
      <c r="AB26" s="150"/>
      <c r="AC26" s="125"/>
      <c r="AD26" s="125"/>
      <c r="AE26" s="521"/>
      <c r="AF26" s="521"/>
      <c r="AG26" s="521"/>
      <c r="AH26" s="521"/>
      <c r="AI26" s="410"/>
    </row>
    <row r="27" spans="1:37" x14ac:dyDescent="0.2">
      <c r="A27" s="125"/>
      <c r="B27" s="125"/>
      <c r="C27" s="125"/>
      <c r="D27" s="210"/>
      <c r="E27" s="210"/>
      <c r="F27" s="210"/>
      <c r="G27" s="210"/>
      <c r="H27" s="210"/>
      <c r="I27" s="210"/>
      <c r="J27" s="210"/>
      <c r="K27" s="210"/>
      <c r="L27" s="210"/>
      <c r="M27" s="210"/>
      <c r="N27" s="210"/>
      <c r="O27" s="210"/>
      <c r="P27" s="210"/>
      <c r="Q27" s="210"/>
      <c r="R27" s="210"/>
      <c r="S27" s="210"/>
      <c r="T27" s="210"/>
      <c r="U27" s="210"/>
      <c r="V27" s="210"/>
      <c r="W27" s="210"/>
      <c r="X27" s="210"/>
      <c r="Y27" s="210"/>
      <c r="Z27" s="210"/>
      <c r="AA27" s="210"/>
      <c r="AB27" s="210"/>
      <c r="AC27" s="152"/>
      <c r="AD27" s="152"/>
      <c r="AE27" s="152"/>
      <c r="AF27" s="152"/>
      <c r="AG27" s="152"/>
      <c r="AH27" s="152"/>
      <c r="AI27" s="152"/>
    </row>
    <row r="28" spans="1:37" x14ac:dyDescent="0.2">
      <c r="A28" s="125"/>
      <c r="B28" s="125"/>
      <c r="C28" s="125"/>
      <c r="D28" s="210"/>
      <c r="E28" s="210"/>
      <c r="F28" s="210"/>
      <c r="G28" s="210"/>
      <c r="H28" s="210"/>
      <c r="I28" s="210"/>
      <c r="J28" s="210"/>
      <c r="K28" s="210"/>
      <c r="L28" s="210"/>
      <c r="M28" s="210"/>
      <c r="N28" s="210"/>
      <c r="O28" s="210"/>
      <c r="P28" s="210"/>
      <c r="Q28" s="210"/>
      <c r="R28" s="210"/>
      <c r="S28" s="210"/>
      <c r="T28" s="210"/>
      <c r="U28" s="210"/>
      <c r="V28" s="210"/>
      <c r="W28" s="210"/>
      <c r="X28" s="210"/>
      <c r="Y28" s="210"/>
      <c r="Z28" s="210"/>
      <c r="AA28" s="210"/>
      <c r="AB28" s="210"/>
      <c r="AC28" s="152"/>
      <c r="AD28" s="152"/>
      <c r="AE28" s="152"/>
      <c r="AF28" s="152"/>
      <c r="AG28" s="152"/>
      <c r="AH28" s="152"/>
      <c r="AI28" s="152"/>
    </row>
    <row r="29" spans="1:37" x14ac:dyDescent="0.2">
      <c r="A29" s="125"/>
      <c r="B29" s="125"/>
      <c r="C29" s="125"/>
      <c r="D29" s="210"/>
      <c r="E29" s="210"/>
      <c r="F29" s="210"/>
      <c r="G29" s="210"/>
      <c r="H29" s="210"/>
      <c r="I29" s="210"/>
      <c r="J29" s="210"/>
      <c r="K29" s="210"/>
      <c r="L29" s="210"/>
      <c r="M29" s="210"/>
      <c r="N29" s="210"/>
      <c r="O29" s="210"/>
      <c r="P29" s="210"/>
      <c r="Q29" s="210"/>
      <c r="R29" s="210"/>
      <c r="S29" s="210"/>
      <c r="T29" s="210"/>
      <c r="U29" s="210"/>
      <c r="V29" s="210"/>
      <c r="W29" s="210"/>
      <c r="X29" s="210"/>
      <c r="Y29" s="210"/>
      <c r="Z29" s="210"/>
      <c r="AA29" s="210"/>
      <c r="AB29" s="210"/>
      <c r="AC29" s="152"/>
      <c r="AD29" s="152"/>
      <c r="AE29" s="152"/>
      <c r="AF29" s="152"/>
      <c r="AG29" s="152"/>
      <c r="AH29" s="152"/>
      <c r="AI29" s="152"/>
    </row>
    <row r="30" spans="1:37" x14ac:dyDescent="0.2">
      <c r="A30" s="125"/>
      <c r="B30" s="125"/>
      <c r="C30" s="125"/>
      <c r="D30" s="210"/>
      <c r="E30" s="210"/>
      <c r="F30" s="210"/>
      <c r="G30" s="210"/>
      <c r="H30" s="210"/>
      <c r="I30" s="210"/>
      <c r="J30" s="210"/>
      <c r="K30" s="210"/>
      <c r="L30" s="210"/>
      <c r="M30" s="210"/>
      <c r="N30" s="210"/>
      <c r="O30" s="210"/>
      <c r="P30" s="210"/>
      <c r="Q30" s="210"/>
      <c r="R30" s="210"/>
      <c r="S30" s="210"/>
      <c r="T30" s="210"/>
      <c r="U30" s="210"/>
      <c r="V30" s="210"/>
      <c r="W30" s="210"/>
      <c r="X30" s="210"/>
      <c r="Y30" s="210"/>
      <c r="Z30" s="210"/>
      <c r="AA30" s="210"/>
      <c r="AB30" s="210"/>
      <c r="AC30" s="152"/>
      <c r="AD30" s="152"/>
      <c r="AE30" s="152"/>
      <c r="AF30" s="152"/>
      <c r="AG30" s="152"/>
      <c r="AH30" s="152"/>
      <c r="AI30" s="152"/>
    </row>
    <row r="31" spans="1:37" x14ac:dyDescent="0.2">
      <c r="A31" s="125"/>
      <c r="B31" s="153"/>
      <c r="C31" s="138"/>
      <c r="D31" s="154"/>
      <c r="E31" s="210"/>
      <c r="F31" s="210"/>
      <c r="G31" s="210"/>
      <c r="H31" s="210"/>
      <c r="I31" s="210"/>
      <c r="J31" s="210"/>
      <c r="K31" s="210"/>
      <c r="L31" s="210"/>
      <c r="M31" s="210"/>
      <c r="N31" s="210"/>
      <c r="O31" s="210"/>
      <c r="P31" s="210"/>
      <c r="Q31" s="210"/>
      <c r="R31" s="210"/>
      <c r="S31" s="210"/>
      <c r="T31" s="210"/>
      <c r="U31" s="210"/>
      <c r="V31" s="210"/>
      <c r="W31" s="210"/>
      <c r="X31" s="210"/>
      <c r="Y31" s="210"/>
      <c r="Z31" s="210"/>
      <c r="AA31" s="210"/>
      <c r="AB31" s="210"/>
      <c r="AC31" s="210"/>
      <c r="AD31" s="210"/>
      <c r="AE31" s="210"/>
      <c r="AF31" s="210"/>
      <c r="AG31" s="210"/>
      <c r="AH31" s="210"/>
      <c r="AI31" s="125"/>
    </row>
    <row r="32" spans="1:37" s="168" customFormat="1" x14ac:dyDescent="0.2">
      <c r="A32" s="151"/>
      <c r="B32" s="153"/>
      <c r="C32" s="138"/>
      <c r="D32" s="154"/>
      <c r="E32" s="125"/>
      <c r="F32" s="151"/>
      <c r="G32" s="125"/>
      <c r="H32" s="125"/>
      <c r="I32" s="125"/>
      <c r="J32" s="125"/>
      <c r="K32" s="125"/>
      <c r="L32" s="125"/>
      <c r="M32" s="125"/>
      <c r="N32" s="125"/>
      <c r="O32" s="125"/>
      <c r="P32" s="210"/>
      <c r="Q32" s="210"/>
      <c r="R32" s="210"/>
      <c r="S32" s="210"/>
      <c r="T32" s="210"/>
      <c r="U32" s="520"/>
      <c r="V32" s="520"/>
      <c r="W32" s="520"/>
      <c r="X32" s="520"/>
      <c r="Y32" s="520"/>
      <c r="Z32" s="520"/>
      <c r="AA32" s="520"/>
      <c r="AB32" s="520"/>
      <c r="AC32" s="520"/>
      <c r="AD32" s="520"/>
      <c r="AE32" s="520"/>
      <c r="AF32" s="520"/>
      <c r="AG32" s="520"/>
      <c r="AH32" s="520"/>
      <c r="AI32" s="520"/>
      <c r="AK32" s="173"/>
    </row>
    <row r="33" spans="1:37" s="168" customFormat="1" x14ac:dyDescent="0.2">
      <c r="A33" s="125"/>
      <c r="B33" s="153"/>
      <c r="C33" s="138"/>
      <c r="D33" s="154"/>
      <c r="E33" s="210"/>
      <c r="F33" s="210"/>
      <c r="G33" s="210"/>
      <c r="H33" s="210"/>
      <c r="I33" s="210"/>
      <c r="J33" s="210"/>
      <c r="K33" s="210"/>
      <c r="L33" s="210"/>
      <c r="M33" s="210"/>
      <c r="N33" s="210"/>
      <c r="O33" s="210"/>
      <c r="P33" s="210"/>
      <c r="Q33" s="210"/>
      <c r="R33" s="210"/>
      <c r="S33" s="210"/>
      <c r="T33" s="210"/>
      <c r="U33" s="210"/>
      <c r="V33" s="210"/>
      <c r="W33" s="210"/>
      <c r="X33" s="210"/>
      <c r="Y33" s="210"/>
      <c r="Z33" s="210"/>
      <c r="AA33" s="210"/>
      <c r="AB33" s="210"/>
      <c r="AC33" s="210"/>
      <c r="AD33" s="210"/>
      <c r="AE33" s="210"/>
      <c r="AF33" s="210"/>
      <c r="AG33" s="210"/>
      <c r="AH33" s="210"/>
      <c r="AI33" s="125"/>
      <c r="AK33" s="173"/>
    </row>
    <row r="34" spans="1:37" s="168" customFormat="1" x14ac:dyDescent="0.2">
      <c r="A34" s="125"/>
      <c r="B34" s="153"/>
      <c r="C34" s="138"/>
      <c r="D34" s="154"/>
      <c r="E34" s="210"/>
      <c r="F34" s="210"/>
      <c r="G34" s="210"/>
      <c r="H34" s="210"/>
      <c r="I34" s="210"/>
      <c r="J34" s="210"/>
      <c r="K34" s="210"/>
      <c r="L34" s="210"/>
      <c r="M34" s="210"/>
      <c r="N34" s="210"/>
      <c r="O34" s="210"/>
      <c r="P34" s="210"/>
      <c r="Q34" s="210"/>
      <c r="R34" s="210"/>
      <c r="S34" s="210"/>
      <c r="T34" s="210"/>
      <c r="U34" s="210"/>
      <c r="V34" s="210"/>
      <c r="W34" s="210"/>
      <c r="X34" s="210"/>
      <c r="Y34" s="210"/>
      <c r="Z34" s="210"/>
      <c r="AA34" s="210"/>
      <c r="AB34" s="210"/>
      <c r="AC34" s="210"/>
      <c r="AD34" s="210"/>
      <c r="AE34" s="210"/>
      <c r="AF34" s="210"/>
      <c r="AG34" s="210"/>
      <c r="AH34" s="210"/>
      <c r="AI34" s="125"/>
      <c r="AK34" s="173"/>
    </row>
    <row r="35" spans="1:37" s="168" customFormat="1" x14ac:dyDescent="0.2">
      <c r="A35" s="125"/>
      <c r="B35" s="125"/>
      <c r="C35" s="125"/>
      <c r="D35" s="210"/>
      <c r="E35" s="210"/>
      <c r="F35" s="210"/>
      <c r="G35" s="210"/>
      <c r="H35" s="210"/>
      <c r="I35" s="210"/>
      <c r="J35" s="210"/>
      <c r="K35" s="210"/>
      <c r="L35" s="210"/>
      <c r="M35" s="210"/>
      <c r="N35" s="210"/>
      <c r="O35" s="210"/>
      <c r="P35" s="210"/>
      <c r="Q35" s="210"/>
      <c r="R35" s="210"/>
      <c r="S35" s="210"/>
      <c r="T35" s="210"/>
      <c r="U35" s="210"/>
      <c r="V35" s="409"/>
      <c r="W35" s="409"/>
      <c r="X35" s="409"/>
      <c r="Y35" s="409"/>
      <c r="Z35" s="409"/>
      <c r="AA35" s="409"/>
      <c r="AB35" s="409"/>
      <c r="AC35" s="409"/>
      <c r="AD35" s="409"/>
      <c r="AE35" s="409"/>
      <c r="AF35" s="409"/>
      <c r="AG35" s="409"/>
      <c r="AH35" s="409"/>
      <c r="AI35" s="409"/>
      <c r="AK35" s="173"/>
    </row>
    <row r="36" spans="1:37" s="168" customFormat="1" x14ac:dyDescent="0.2">
      <c r="A36" s="125"/>
      <c r="B36" s="125"/>
      <c r="C36" s="125"/>
      <c r="D36" s="210"/>
      <c r="E36" s="210"/>
      <c r="F36" s="210"/>
      <c r="G36" s="210"/>
      <c r="H36" s="210"/>
      <c r="I36" s="210"/>
      <c r="J36" s="210"/>
      <c r="K36" s="210"/>
      <c r="L36" s="210"/>
      <c r="M36" s="210"/>
      <c r="N36" s="210"/>
      <c r="O36" s="210"/>
      <c r="P36" s="210"/>
      <c r="Q36" s="210"/>
      <c r="R36" s="125"/>
      <c r="S36" s="210"/>
      <c r="T36" s="210"/>
      <c r="U36" s="409"/>
      <c r="V36" s="210"/>
      <c r="W36" s="210"/>
      <c r="X36" s="210"/>
      <c r="Y36" s="210"/>
      <c r="Z36" s="210"/>
      <c r="AA36" s="210"/>
      <c r="AB36" s="210"/>
      <c r="AC36" s="210"/>
      <c r="AD36" s="210"/>
      <c r="AE36" s="210"/>
      <c r="AF36" s="210"/>
      <c r="AG36" s="210"/>
      <c r="AH36" s="210"/>
      <c r="AI36" s="125"/>
      <c r="AK36" s="173"/>
    </row>
  </sheetData>
  <mergeCells count="4">
    <mergeCell ref="A1:AI1"/>
    <mergeCell ref="A2:AI2"/>
    <mergeCell ref="AE26:AH26"/>
    <mergeCell ref="U32:AI32"/>
  </mergeCells>
  <pageMargins left="0.7" right="0.7" top="0.75" bottom="0.75" header="0.3" footer="0.3"/>
  <pageSetup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19913-FACF-434A-8AAB-AE9CE782201B}">
  <dimension ref="A1:E1"/>
  <sheetViews>
    <sheetView workbookViewId="0">
      <selection activeCell="H30" sqref="H30"/>
    </sheetView>
  </sheetViews>
  <sheetFormatPr defaultRowHeight="15" x14ac:dyDescent="0.25"/>
  <cols>
    <col min="1" max="1" width="10.140625" bestFit="1" customWidth="1"/>
    <col min="2" max="2" width="9.85546875" bestFit="1" customWidth="1"/>
    <col min="3" max="3" width="13.28515625" bestFit="1" customWidth="1"/>
    <col min="4" max="4" width="13.5703125" bestFit="1" customWidth="1"/>
  </cols>
  <sheetData>
    <row r="1" spans="1:5" x14ac:dyDescent="0.25">
      <c r="A1" t="s">
        <v>5761</v>
      </c>
      <c r="B1" t="s">
        <v>5762</v>
      </c>
      <c r="C1" t="s">
        <v>5763</v>
      </c>
      <c r="D1" t="s">
        <v>5764</v>
      </c>
      <c r="E1" t="s">
        <v>75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4045E-B250-4042-BA70-F78720A7BD37}">
  <sheetPr>
    <pageSetUpPr fitToPage="1"/>
  </sheetPr>
  <dimension ref="A1:G9"/>
  <sheetViews>
    <sheetView zoomScale="60" zoomScaleNormal="60" workbookViewId="0">
      <selection activeCell="N7" sqref="N7"/>
    </sheetView>
  </sheetViews>
  <sheetFormatPr defaultRowHeight="15" x14ac:dyDescent="0.25"/>
  <cols>
    <col min="1" max="1" width="20.28515625" customWidth="1"/>
    <col min="2" max="2" width="27.42578125" customWidth="1"/>
    <col min="3" max="3" width="84.85546875" customWidth="1"/>
    <col min="4" max="4" width="14.28515625" customWidth="1"/>
    <col min="5" max="5" width="13.85546875" customWidth="1"/>
    <col min="6" max="6" width="23.7109375" customWidth="1"/>
    <col min="7" max="7" width="22.85546875" customWidth="1"/>
    <col min="8" max="8" width="9.140625" customWidth="1"/>
  </cols>
  <sheetData>
    <row r="1" spans="1:7" ht="33.75" customHeight="1" x14ac:dyDescent="0.4">
      <c r="A1" s="524" t="s">
        <v>5765</v>
      </c>
      <c r="B1" s="525"/>
      <c r="C1" s="526"/>
      <c r="D1" s="527" t="s">
        <v>5766</v>
      </c>
      <c r="E1" s="528"/>
      <c r="F1" s="183" t="s">
        <v>5767</v>
      </c>
      <c r="G1" s="184">
        <v>2020</v>
      </c>
    </row>
    <row r="2" spans="1:7" s="1" customFormat="1" ht="18" customHeight="1" x14ac:dyDescent="0.25">
      <c r="A2" s="529" t="s">
        <v>5768</v>
      </c>
      <c r="B2" s="522" t="s">
        <v>3575</v>
      </c>
      <c r="C2" s="530" t="s">
        <v>5252</v>
      </c>
      <c r="D2" s="522" t="s">
        <v>5254</v>
      </c>
      <c r="E2" s="522" t="s">
        <v>5256</v>
      </c>
      <c r="F2" s="522" t="s">
        <v>5253</v>
      </c>
      <c r="G2" s="523" t="s">
        <v>5257</v>
      </c>
    </row>
    <row r="3" spans="1:7" ht="36" customHeight="1" x14ac:dyDescent="0.25">
      <c r="A3" s="529"/>
      <c r="B3" s="530"/>
      <c r="C3" s="530"/>
      <c r="D3" s="522"/>
      <c r="E3" s="522"/>
      <c r="F3" s="522"/>
      <c r="G3" s="523"/>
    </row>
    <row r="4" spans="1:7" ht="8.25" customHeight="1" x14ac:dyDescent="0.25">
      <c r="A4" s="174"/>
      <c r="B4" s="5"/>
      <c r="C4" s="5"/>
      <c r="D4" s="5"/>
      <c r="E4" s="5"/>
      <c r="F4" s="5"/>
      <c r="G4" s="175"/>
    </row>
    <row r="5" spans="1:7" ht="120" customHeight="1" x14ac:dyDescent="0.25">
      <c r="A5" s="207" t="s">
        <v>5769</v>
      </c>
      <c r="B5" s="180"/>
      <c r="C5" s="177" t="s">
        <v>5770</v>
      </c>
      <c r="D5" s="65"/>
      <c r="E5" s="65"/>
      <c r="F5" s="199" t="s">
        <v>5771</v>
      </c>
      <c r="G5" s="185" t="s">
        <v>5772</v>
      </c>
    </row>
    <row r="6" spans="1:7" ht="120" customHeight="1" x14ac:dyDescent="0.25">
      <c r="A6" s="207" t="s">
        <v>5769</v>
      </c>
      <c r="B6" s="180"/>
      <c r="C6" s="177" t="s">
        <v>5770</v>
      </c>
      <c r="D6" s="65"/>
      <c r="E6" s="65"/>
      <c r="F6" s="199" t="s">
        <v>5771</v>
      </c>
      <c r="G6" s="185" t="s">
        <v>5772</v>
      </c>
    </row>
    <row r="7" spans="1:7" ht="120" customHeight="1" x14ac:dyDescent="0.25">
      <c r="A7" s="207" t="s">
        <v>5769</v>
      </c>
      <c r="B7" s="180"/>
      <c r="C7" s="177" t="s">
        <v>5770</v>
      </c>
      <c r="D7" s="65"/>
      <c r="E7" s="65"/>
      <c r="F7" s="199" t="s">
        <v>5771</v>
      </c>
      <c r="G7" s="185" t="s">
        <v>5772</v>
      </c>
    </row>
    <row r="8" spans="1:7" ht="120" customHeight="1" x14ac:dyDescent="0.25">
      <c r="A8" s="207" t="s">
        <v>5769</v>
      </c>
      <c r="B8" s="180"/>
      <c r="C8" s="177" t="s">
        <v>5770</v>
      </c>
      <c r="D8" s="65"/>
      <c r="E8" s="65"/>
      <c r="F8" s="199" t="s">
        <v>5771</v>
      </c>
      <c r="G8" s="185" t="s">
        <v>5772</v>
      </c>
    </row>
    <row r="9" spans="1:7" ht="120" customHeight="1" thickBot="1" x14ac:dyDescent="0.3">
      <c r="A9" s="208" t="s">
        <v>5769</v>
      </c>
      <c r="B9" s="182"/>
      <c r="C9" s="178" t="s">
        <v>5770</v>
      </c>
      <c r="D9" s="176"/>
      <c r="E9" s="201"/>
      <c r="F9" s="200" t="s">
        <v>5771</v>
      </c>
      <c r="G9" s="186" t="s">
        <v>5772</v>
      </c>
    </row>
  </sheetData>
  <mergeCells count="9">
    <mergeCell ref="F2:F3"/>
    <mergeCell ref="G2:G3"/>
    <mergeCell ref="A1:C1"/>
    <mergeCell ref="D1:E1"/>
    <mergeCell ref="A2:A3"/>
    <mergeCell ref="B2:B3"/>
    <mergeCell ref="C2:C3"/>
    <mergeCell ref="D2:D3"/>
    <mergeCell ref="E2:E3"/>
  </mergeCells>
  <pageMargins left="0.25" right="0.25" top="0.75" bottom="0.75" header="0.3" footer="0.3"/>
  <pageSetup paperSize="9" scale="68" fitToHeight="0" orientation="landscape"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pageSetUpPr fitToPage="1"/>
  </sheetPr>
  <dimension ref="A1:G11"/>
  <sheetViews>
    <sheetView zoomScale="60" zoomScaleNormal="60" workbookViewId="0">
      <selection sqref="A1:C1"/>
    </sheetView>
  </sheetViews>
  <sheetFormatPr defaultRowHeight="15" x14ac:dyDescent="0.25"/>
  <cols>
    <col min="1" max="1" width="15.42578125" customWidth="1"/>
    <col min="2" max="2" width="27.42578125" customWidth="1"/>
    <col min="3" max="3" width="84.85546875" customWidth="1"/>
    <col min="4" max="4" width="14.28515625" customWidth="1"/>
    <col min="5" max="5" width="13.85546875" customWidth="1"/>
    <col min="6" max="6" width="23.7109375" customWidth="1"/>
    <col min="7" max="7" width="22.85546875" customWidth="1"/>
    <col min="8" max="8" width="9.140625" customWidth="1"/>
  </cols>
  <sheetData>
    <row r="1" spans="1:7" ht="33.75" customHeight="1" x14ac:dyDescent="0.4">
      <c r="A1" s="524" t="s">
        <v>5773</v>
      </c>
      <c r="B1" s="525"/>
      <c r="C1" s="526"/>
      <c r="D1" s="527" t="s">
        <v>5766</v>
      </c>
      <c r="E1" s="528"/>
      <c r="F1" s="183" t="s">
        <v>5767</v>
      </c>
      <c r="G1" s="184">
        <v>2020</v>
      </c>
    </row>
    <row r="2" spans="1:7" s="1" customFormat="1" ht="18" customHeight="1" x14ac:dyDescent="0.25">
      <c r="A2" s="529" t="s">
        <v>5768</v>
      </c>
      <c r="B2" s="522" t="s">
        <v>3575</v>
      </c>
      <c r="C2" s="530" t="s">
        <v>5252</v>
      </c>
      <c r="D2" s="522" t="s">
        <v>5254</v>
      </c>
      <c r="E2" s="522" t="s">
        <v>5256</v>
      </c>
      <c r="F2" s="522" t="s">
        <v>5253</v>
      </c>
      <c r="G2" s="523" t="s">
        <v>5257</v>
      </c>
    </row>
    <row r="3" spans="1:7" ht="36" customHeight="1" x14ac:dyDescent="0.25">
      <c r="A3" s="529"/>
      <c r="B3" s="530"/>
      <c r="C3" s="530"/>
      <c r="D3" s="522"/>
      <c r="E3" s="522"/>
      <c r="F3" s="522"/>
      <c r="G3" s="523"/>
    </row>
    <row r="4" spans="1:7" ht="8.25" customHeight="1" x14ac:dyDescent="0.25">
      <c r="A4" s="174"/>
      <c r="B4" s="5"/>
      <c r="C4" s="5"/>
      <c r="D4" s="5"/>
      <c r="E4" s="5"/>
      <c r="F4" s="5"/>
      <c r="G4" s="175"/>
    </row>
    <row r="5" spans="1:7" ht="88.5" customHeight="1" x14ac:dyDescent="0.25">
      <c r="A5" s="179" t="s">
        <v>3648</v>
      </c>
      <c r="B5" s="237" t="s">
        <v>5774</v>
      </c>
      <c r="C5" s="177" t="s">
        <v>5775</v>
      </c>
      <c r="D5" s="65"/>
      <c r="E5" s="65"/>
      <c r="F5" s="199" t="s">
        <v>5776</v>
      </c>
      <c r="G5" s="185" t="s">
        <v>5777</v>
      </c>
    </row>
    <row r="6" spans="1:7" ht="88.5" customHeight="1" x14ac:dyDescent="0.25">
      <c r="A6" s="179" t="s">
        <v>3648</v>
      </c>
      <c r="B6" s="237" t="s">
        <v>5774</v>
      </c>
      <c r="C6" s="177" t="s">
        <v>5775</v>
      </c>
      <c r="D6" s="65"/>
      <c r="E6" s="65"/>
      <c r="F6" s="199" t="s">
        <v>5776</v>
      </c>
      <c r="G6" s="185" t="s">
        <v>5777</v>
      </c>
    </row>
    <row r="7" spans="1:7" ht="88.5" customHeight="1" x14ac:dyDescent="0.25">
      <c r="A7" s="179" t="s">
        <v>3648</v>
      </c>
      <c r="B7" s="237" t="s">
        <v>5774</v>
      </c>
      <c r="C7" s="177" t="s">
        <v>5775</v>
      </c>
      <c r="D7" s="65"/>
      <c r="E7" s="65"/>
      <c r="F7" s="199" t="s">
        <v>5776</v>
      </c>
      <c r="G7" s="185" t="s">
        <v>5777</v>
      </c>
    </row>
    <row r="8" spans="1:7" ht="88.5" customHeight="1" x14ac:dyDescent="0.25">
      <c r="A8" s="179" t="s">
        <v>3648</v>
      </c>
      <c r="B8" s="237" t="s">
        <v>5774</v>
      </c>
      <c r="C8" s="177" t="s">
        <v>5775</v>
      </c>
      <c r="D8" s="65"/>
      <c r="E8" s="65"/>
      <c r="F8" s="199" t="s">
        <v>5776</v>
      </c>
      <c r="G8" s="185" t="s">
        <v>5777</v>
      </c>
    </row>
    <row r="9" spans="1:7" ht="88.5" customHeight="1" x14ac:dyDescent="0.25">
      <c r="A9" s="179" t="s">
        <v>3648</v>
      </c>
      <c r="B9" s="237" t="s">
        <v>5774</v>
      </c>
      <c r="C9" s="177" t="s">
        <v>5775</v>
      </c>
      <c r="D9" s="65"/>
      <c r="E9" s="66"/>
      <c r="F9" s="199" t="s">
        <v>5776</v>
      </c>
      <c r="G9" s="185" t="s">
        <v>5777</v>
      </c>
    </row>
    <row r="10" spans="1:7" ht="88.5" customHeight="1" x14ac:dyDescent="0.25">
      <c r="A10" s="179" t="s">
        <v>3648</v>
      </c>
      <c r="B10" s="237" t="s">
        <v>5774</v>
      </c>
      <c r="C10" s="177" t="s">
        <v>5775</v>
      </c>
      <c r="D10" s="65"/>
      <c r="E10" s="66"/>
      <c r="F10" s="199" t="s">
        <v>5776</v>
      </c>
      <c r="G10" s="185" t="s">
        <v>5777</v>
      </c>
    </row>
    <row r="11" spans="1:7" ht="88.5" customHeight="1" thickBot="1" x14ac:dyDescent="0.3">
      <c r="A11" s="181" t="s">
        <v>3648</v>
      </c>
      <c r="B11" s="238" t="s">
        <v>5774</v>
      </c>
      <c r="C11" s="178" t="s">
        <v>5775</v>
      </c>
      <c r="D11" s="176"/>
      <c r="E11" s="176"/>
      <c r="F11" s="200" t="s">
        <v>5776</v>
      </c>
      <c r="G11" s="186" t="s">
        <v>5777</v>
      </c>
    </row>
  </sheetData>
  <mergeCells count="9">
    <mergeCell ref="E2:E3"/>
    <mergeCell ref="F2:F3"/>
    <mergeCell ref="G2:G3"/>
    <mergeCell ref="A1:C1"/>
    <mergeCell ref="D1:E1"/>
    <mergeCell ref="A2:A3"/>
    <mergeCell ref="B2:B3"/>
    <mergeCell ref="C2:C3"/>
    <mergeCell ref="D2:D3"/>
  </mergeCells>
  <pageMargins left="0.25" right="0.25" top="0.75" bottom="0.75" header="0.3" footer="0.3"/>
  <pageSetup paperSize="9" scale="70" orientation="landscape"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CDC12-9B59-40C4-89D4-92D676707535}">
  <sheetPr>
    <pageSetUpPr fitToPage="1"/>
  </sheetPr>
  <dimension ref="A1:G11"/>
  <sheetViews>
    <sheetView zoomScale="60" zoomScaleNormal="60" workbookViewId="0">
      <selection sqref="A1:C1"/>
    </sheetView>
  </sheetViews>
  <sheetFormatPr defaultRowHeight="15" x14ac:dyDescent="0.25"/>
  <cols>
    <col min="1" max="1" width="15.42578125" customWidth="1"/>
    <col min="2" max="2" width="27.42578125" customWidth="1"/>
    <col min="3" max="3" width="84.85546875" customWidth="1"/>
    <col min="4" max="4" width="14.28515625" customWidth="1"/>
    <col min="5" max="5" width="13.85546875" customWidth="1"/>
    <col min="6" max="6" width="23.7109375" customWidth="1"/>
    <col min="7" max="7" width="22.85546875" customWidth="1"/>
    <col min="8" max="8" width="9.140625" customWidth="1"/>
  </cols>
  <sheetData>
    <row r="1" spans="1:7" ht="33.75" customHeight="1" x14ac:dyDescent="0.4">
      <c r="A1" s="524" t="s">
        <v>5778</v>
      </c>
      <c r="B1" s="525"/>
      <c r="C1" s="526"/>
      <c r="D1" s="527" t="s">
        <v>5766</v>
      </c>
      <c r="E1" s="528"/>
      <c r="F1" s="183" t="s">
        <v>5767</v>
      </c>
      <c r="G1" s="184">
        <v>2020</v>
      </c>
    </row>
    <row r="2" spans="1:7" s="1" customFormat="1" ht="18" customHeight="1" x14ac:dyDescent="0.25">
      <c r="A2" s="529" t="s">
        <v>5768</v>
      </c>
      <c r="B2" s="522" t="s">
        <v>3575</v>
      </c>
      <c r="C2" s="530" t="s">
        <v>5252</v>
      </c>
      <c r="D2" s="522" t="s">
        <v>5254</v>
      </c>
      <c r="E2" s="522" t="s">
        <v>5256</v>
      </c>
      <c r="F2" s="522" t="s">
        <v>5253</v>
      </c>
      <c r="G2" s="523" t="s">
        <v>5257</v>
      </c>
    </row>
    <row r="3" spans="1:7" ht="36" customHeight="1" x14ac:dyDescent="0.25">
      <c r="A3" s="529"/>
      <c r="B3" s="530"/>
      <c r="C3" s="530"/>
      <c r="D3" s="522"/>
      <c r="E3" s="522"/>
      <c r="F3" s="522"/>
      <c r="G3" s="523"/>
    </row>
    <row r="4" spans="1:7" ht="8.25" customHeight="1" x14ac:dyDescent="0.25">
      <c r="A4" s="174"/>
      <c r="B4" s="5"/>
      <c r="C4" s="5"/>
      <c r="D4" s="5"/>
      <c r="E4" s="5"/>
      <c r="F4" s="5"/>
      <c r="G4" s="175"/>
    </row>
    <row r="5" spans="1:7" ht="88.5" customHeight="1" x14ac:dyDescent="0.25">
      <c r="A5" s="179"/>
      <c r="B5" s="180"/>
      <c r="C5" s="177"/>
      <c r="D5" s="65"/>
      <c r="E5" s="65"/>
      <c r="F5" s="199"/>
      <c r="G5" s="185" t="s">
        <v>5779</v>
      </c>
    </row>
    <row r="6" spans="1:7" ht="88.5" customHeight="1" x14ac:dyDescent="0.25">
      <c r="A6" s="179"/>
      <c r="B6" s="180"/>
      <c r="C6" s="177"/>
      <c r="D6" s="65"/>
      <c r="E6" s="65"/>
      <c r="F6" s="199"/>
      <c r="G6" s="185" t="s">
        <v>5779</v>
      </c>
    </row>
    <row r="7" spans="1:7" ht="88.5" customHeight="1" x14ac:dyDescent="0.25">
      <c r="A7" s="179"/>
      <c r="B7" s="180"/>
      <c r="C7" s="177"/>
      <c r="D7" s="65"/>
      <c r="E7" s="65"/>
      <c r="F7" s="199"/>
      <c r="G7" s="185" t="s">
        <v>5779</v>
      </c>
    </row>
    <row r="8" spans="1:7" ht="88.5" customHeight="1" x14ac:dyDescent="0.25">
      <c r="A8" s="179"/>
      <c r="B8" s="180"/>
      <c r="C8" s="177"/>
      <c r="D8" s="65"/>
      <c r="E8" s="65"/>
      <c r="F8" s="199"/>
      <c r="G8" s="185" t="s">
        <v>5779</v>
      </c>
    </row>
    <row r="9" spans="1:7" ht="88.5" customHeight="1" x14ac:dyDescent="0.25">
      <c r="A9" s="179"/>
      <c r="B9" s="180"/>
      <c r="C9" s="177"/>
      <c r="D9" s="65"/>
      <c r="E9" s="66"/>
      <c r="F9" s="199"/>
      <c r="G9" s="185" t="s">
        <v>5779</v>
      </c>
    </row>
    <row r="10" spans="1:7" ht="88.5" customHeight="1" x14ac:dyDescent="0.25">
      <c r="A10" s="179"/>
      <c r="B10" s="180"/>
      <c r="C10" s="177"/>
      <c r="D10" s="65"/>
      <c r="E10" s="66"/>
      <c r="F10" s="199"/>
      <c r="G10" s="185" t="s">
        <v>5779</v>
      </c>
    </row>
    <row r="11" spans="1:7" ht="88.5" customHeight="1" thickBot="1" x14ac:dyDescent="0.3">
      <c r="A11" s="181"/>
      <c r="B11" s="182"/>
      <c r="C11" s="178"/>
      <c r="D11" s="176"/>
      <c r="E11" s="176"/>
      <c r="F11" s="200"/>
      <c r="G11" s="186" t="s">
        <v>5779</v>
      </c>
    </row>
  </sheetData>
  <mergeCells count="9">
    <mergeCell ref="F2:F3"/>
    <mergeCell ref="G2:G3"/>
    <mergeCell ref="A1:C1"/>
    <mergeCell ref="D1:E1"/>
    <mergeCell ref="A2:A3"/>
    <mergeCell ref="B2:B3"/>
    <mergeCell ref="C2:C3"/>
    <mergeCell ref="D2:D3"/>
    <mergeCell ref="E2:E3"/>
  </mergeCells>
  <pageMargins left="0.25" right="0.25" top="0.75" bottom="0.75" header="0.3" footer="0.3"/>
  <pageSetup paperSize="9" scale="70" orientation="landscape"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F63D9-9865-4C6F-AC2F-2EE6B6A8815A}">
  <sheetPr>
    <pageSetUpPr fitToPage="1"/>
  </sheetPr>
  <dimension ref="A1:G9"/>
  <sheetViews>
    <sheetView zoomScale="60" zoomScaleNormal="60" workbookViewId="0">
      <selection activeCell="G15" sqref="G15"/>
    </sheetView>
  </sheetViews>
  <sheetFormatPr defaultRowHeight="15" x14ac:dyDescent="0.25"/>
  <cols>
    <col min="1" max="1" width="20.28515625" customWidth="1"/>
    <col min="2" max="2" width="27.42578125" customWidth="1"/>
    <col min="3" max="3" width="84.85546875" customWidth="1"/>
    <col min="4" max="4" width="14.28515625" customWidth="1"/>
    <col min="5" max="5" width="13.85546875" customWidth="1"/>
    <col min="6" max="6" width="23.7109375" customWidth="1"/>
    <col min="7" max="7" width="22.85546875" customWidth="1"/>
    <col min="8" max="8" width="9.140625" customWidth="1"/>
  </cols>
  <sheetData>
    <row r="1" spans="1:7" ht="33.75" customHeight="1" x14ac:dyDescent="0.4">
      <c r="A1" s="524" t="s">
        <v>5780</v>
      </c>
      <c r="B1" s="525"/>
      <c r="C1" s="526"/>
      <c r="D1" s="527" t="s">
        <v>5766</v>
      </c>
      <c r="E1" s="528"/>
      <c r="F1" s="183" t="s">
        <v>5767</v>
      </c>
      <c r="G1" s="184">
        <v>2020</v>
      </c>
    </row>
    <row r="2" spans="1:7" s="1" customFormat="1" ht="18" customHeight="1" x14ac:dyDescent="0.25">
      <c r="A2" s="529" t="s">
        <v>5768</v>
      </c>
      <c r="B2" s="522" t="s">
        <v>3575</v>
      </c>
      <c r="C2" s="530" t="s">
        <v>5252</v>
      </c>
      <c r="D2" s="522" t="s">
        <v>5254</v>
      </c>
      <c r="E2" s="522" t="s">
        <v>5256</v>
      </c>
      <c r="F2" s="522" t="s">
        <v>5253</v>
      </c>
      <c r="G2" s="523" t="s">
        <v>5257</v>
      </c>
    </row>
    <row r="3" spans="1:7" ht="36" customHeight="1" x14ac:dyDescent="0.25">
      <c r="A3" s="529"/>
      <c r="B3" s="530"/>
      <c r="C3" s="530"/>
      <c r="D3" s="522"/>
      <c r="E3" s="522"/>
      <c r="F3" s="522"/>
      <c r="G3" s="523"/>
    </row>
    <row r="4" spans="1:7" ht="8.25" customHeight="1" x14ac:dyDescent="0.25">
      <c r="A4" s="174"/>
      <c r="B4" s="5"/>
      <c r="C4" s="5"/>
      <c r="D4" s="5"/>
      <c r="E4" s="5"/>
      <c r="F4" s="5"/>
      <c r="G4" s="175"/>
    </row>
    <row r="5" spans="1:7" ht="120" customHeight="1" x14ac:dyDescent="0.25">
      <c r="A5" s="196" t="s">
        <v>5781</v>
      </c>
      <c r="B5" s="180"/>
      <c r="C5" s="177"/>
      <c r="D5" s="65"/>
      <c r="E5" s="65"/>
      <c r="F5" s="205" t="s">
        <v>5782</v>
      </c>
      <c r="G5" s="185" t="s">
        <v>5772</v>
      </c>
    </row>
    <row r="6" spans="1:7" ht="120" customHeight="1" x14ac:dyDescent="0.25">
      <c r="A6" s="196" t="s">
        <v>5781</v>
      </c>
      <c r="B6" s="180"/>
      <c r="C6" s="177"/>
      <c r="D6" s="65"/>
      <c r="E6" s="65"/>
      <c r="F6" s="205" t="s">
        <v>5782</v>
      </c>
      <c r="G6" s="185" t="s">
        <v>5772</v>
      </c>
    </row>
    <row r="7" spans="1:7" ht="120" customHeight="1" x14ac:dyDescent="0.25">
      <c r="A7" s="196" t="s">
        <v>5781</v>
      </c>
      <c r="B7" s="180"/>
      <c r="C7" s="177"/>
      <c r="D7" s="65"/>
      <c r="E7" s="65"/>
      <c r="F7" s="205" t="s">
        <v>5782</v>
      </c>
      <c r="G7" s="185" t="s">
        <v>5772</v>
      </c>
    </row>
    <row r="8" spans="1:7" ht="120" customHeight="1" x14ac:dyDescent="0.25">
      <c r="A8" s="196" t="s">
        <v>5781</v>
      </c>
      <c r="B8" s="180"/>
      <c r="C8" s="177"/>
      <c r="D8" s="65"/>
      <c r="E8" s="65"/>
      <c r="F8" s="205" t="s">
        <v>5782</v>
      </c>
      <c r="G8" s="185" t="s">
        <v>5772</v>
      </c>
    </row>
    <row r="9" spans="1:7" ht="120" customHeight="1" thickBot="1" x14ac:dyDescent="0.3">
      <c r="A9" s="202" t="s">
        <v>5781</v>
      </c>
      <c r="B9" s="182"/>
      <c r="C9" s="178"/>
      <c r="D9" s="176"/>
      <c r="E9" s="201"/>
      <c r="F9" s="206" t="s">
        <v>5782</v>
      </c>
      <c r="G9" s="186" t="s">
        <v>5772</v>
      </c>
    </row>
  </sheetData>
  <mergeCells count="9">
    <mergeCell ref="F2:F3"/>
    <mergeCell ref="G2:G3"/>
    <mergeCell ref="A1:C1"/>
    <mergeCell ref="D1:E1"/>
    <mergeCell ref="A2:A3"/>
    <mergeCell ref="B2:B3"/>
    <mergeCell ref="C2:C3"/>
    <mergeCell ref="D2:D3"/>
    <mergeCell ref="E2:E3"/>
  </mergeCells>
  <pageMargins left="0.25" right="0.25" top="0.75" bottom="0.75" header="0.3" footer="0.3"/>
  <pageSetup paperSize="9" scale="68" fitToHeight="0" orientation="landscape"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62A-1671-43BE-97C8-2F062796283A}">
  <dimension ref="A1:B1"/>
  <sheetViews>
    <sheetView workbookViewId="0"/>
  </sheetViews>
  <sheetFormatPr defaultRowHeight="15" x14ac:dyDescent="0.25"/>
  <sheetData>
    <row r="1" spans="1:2" x14ac:dyDescent="0.25">
      <c r="A1" s="213">
        <v>43950</v>
      </c>
      <c r="B1" t="s">
        <v>5783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BE3AD-1F35-4B2C-AF1D-DACAC27938DE}">
  <sheetPr codeName="Sheet17"/>
  <dimension ref="A1:H1358"/>
  <sheetViews>
    <sheetView workbookViewId="0"/>
  </sheetViews>
  <sheetFormatPr defaultRowHeight="15" x14ac:dyDescent="0.25"/>
  <cols>
    <col min="1" max="1" width="9.140625" style="1"/>
    <col min="2" max="2" width="13.85546875" customWidth="1"/>
    <col min="4" max="4" width="21" bestFit="1" customWidth="1"/>
    <col min="5" max="5" width="63" bestFit="1" customWidth="1"/>
    <col min="6" max="6" width="17.28515625" bestFit="1" customWidth="1"/>
    <col min="7" max="7" width="11.140625" customWidth="1"/>
  </cols>
  <sheetData>
    <row r="1" spans="1:8" x14ac:dyDescent="0.25">
      <c r="A1" s="1" t="s">
        <v>473</v>
      </c>
      <c r="B1" t="s">
        <v>5784</v>
      </c>
      <c r="C1" t="s">
        <v>2</v>
      </c>
      <c r="D1" t="s">
        <v>5785</v>
      </c>
      <c r="E1" t="s">
        <v>3573</v>
      </c>
      <c r="F1" t="s">
        <v>5786</v>
      </c>
      <c r="G1" t="s">
        <v>5787</v>
      </c>
      <c r="H1" t="s">
        <v>5788</v>
      </c>
    </row>
    <row r="2" spans="1:8" x14ac:dyDescent="0.25">
      <c r="A2" s="1" t="s">
        <v>3182</v>
      </c>
      <c r="B2" t="s">
        <v>5789</v>
      </c>
      <c r="C2" t="s">
        <v>3616</v>
      </c>
      <c r="D2" t="s">
        <v>5790</v>
      </c>
      <c r="E2" t="s">
        <v>5791</v>
      </c>
      <c r="F2" t="s">
        <v>5792</v>
      </c>
      <c r="G2" t="s">
        <v>5793</v>
      </c>
      <c r="H2" t="s">
        <v>5792</v>
      </c>
    </row>
    <row r="3" spans="1:8" x14ac:dyDescent="0.25">
      <c r="A3" s="1" t="s">
        <v>3182</v>
      </c>
      <c r="B3" t="s">
        <v>5789</v>
      </c>
      <c r="C3" t="s">
        <v>5794</v>
      </c>
      <c r="D3" t="s">
        <v>5795</v>
      </c>
      <c r="E3" t="s">
        <v>5796</v>
      </c>
      <c r="F3" t="s">
        <v>5792</v>
      </c>
      <c r="G3" t="s">
        <v>4744</v>
      </c>
      <c r="H3" t="s">
        <v>5797</v>
      </c>
    </row>
    <row r="4" spans="1:8" x14ac:dyDescent="0.25">
      <c r="A4" s="1" t="s">
        <v>3182</v>
      </c>
      <c r="B4" t="s">
        <v>5789</v>
      </c>
      <c r="C4" t="s">
        <v>5794</v>
      </c>
      <c r="D4" t="s">
        <v>5798</v>
      </c>
      <c r="E4" t="s">
        <v>5799</v>
      </c>
      <c r="F4" t="s">
        <v>5792</v>
      </c>
      <c r="G4" t="s">
        <v>4744</v>
      </c>
      <c r="H4" t="s">
        <v>5797</v>
      </c>
    </row>
    <row r="5" spans="1:8" x14ac:dyDescent="0.25">
      <c r="A5" s="1" t="s">
        <v>3182</v>
      </c>
      <c r="B5" t="s">
        <v>5789</v>
      </c>
      <c r="C5" t="s">
        <v>5794</v>
      </c>
      <c r="D5" t="s">
        <v>5800</v>
      </c>
      <c r="E5" t="s">
        <v>5801</v>
      </c>
      <c r="F5" t="s">
        <v>5792</v>
      </c>
      <c r="G5" t="s">
        <v>4744</v>
      </c>
      <c r="H5" t="s">
        <v>5797</v>
      </c>
    </row>
    <row r="6" spans="1:8" x14ac:dyDescent="0.25">
      <c r="A6" s="1" t="s">
        <v>3182</v>
      </c>
      <c r="B6" t="s">
        <v>5789</v>
      </c>
      <c r="C6" t="s">
        <v>5802</v>
      </c>
      <c r="D6" t="s">
        <v>5803</v>
      </c>
      <c r="E6" t="s">
        <v>5804</v>
      </c>
      <c r="F6" t="s">
        <v>5805</v>
      </c>
      <c r="G6" t="s">
        <v>3640</v>
      </c>
      <c r="H6" t="s">
        <v>5792</v>
      </c>
    </row>
    <row r="7" spans="1:8" x14ac:dyDescent="0.25">
      <c r="A7" s="1" t="s">
        <v>3182</v>
      </c>
      <c r="B7" t="s">
        <v>5789</v>
      </c>
      <c r="C7" t="s">
        <v>5802</v>
      </c>
      <c r="D7" t="s">
        <v>5806</v>
      </c>
      <c r="E7" t="s">
        <v>5807</v>
      </c>
      <c r="F7" t="s">
        <v>5805</v>
      </c>
      <c r="G7" t="s">
        <v>3640</v>
      </c>
      <c r="H7" t="s">
        <v>5792</v>
      </c>
    </row>
    <row r="8" spans="1:8" x14ac:dyDescent="0.25">
      <c r="A8" s="1" t="s">
        <v>3182</v>
      </c>
      <c r="B8" t="s">
        <v>5789</v>
      </c>
      <c r="C8" t="s">
        <v>5802</v>
      </c>
      <c r="D8" t="s">
        <v>5808</v>
      </c>
      <c r="E8" t="s">
        <v>5809</v>
      </c>
      <c r="F8" t="s">
        <v>5805</v>
      </c>
      <c r="G8" t="s">
        <v>3640</v>
      </c>
      <c r="H8" t="s">
        <v>5792</v>
      </c>
    </row>
    <row r="9" spans="1:8" x14ac:dyDescent="0.25">
      <c r="A9" s="1" t="s">
        <v>3182</v>
      </c>
      <c r="B9" t="s">
        <v>5789</v>
      </c>
      <c r="C9" t="s">
        <v>5802</v>
      </c>
      <c r="D9" t="s">
        <v>5810</v>
      </c>
      <c r="E9" t="s">
        <v>5811</v>
      </c>
      <c r="F9" t="s">
        <v>5805</v>
      </c>
      <c r="G9" t="s">
        <v>3640</v>
      </c>
      <c r="H9" t="s">
        <v>5792</v>
      </c>
    </row>
    <row r="10" spans="1:8" x14ac:dyDescent="0.25">
      <c r="A10" s="1" t="s">
        <v>3182</v>
      </c>
      <c r="B10" t="s">
        <v>5789</v>
      </c>
      <c r="C10" t="s">
        <v>5812</v>
      </c>
      <c r="D10" t="s">
        <v>5813</v>
      </c>
      <c r="E10" t="s">
        <v>5814</v>
      </c>
      <c r="F10" t="s">
        <v>5815</v>
      </c>
      <c r="G10" t="s">
        <v>5816</v>
      </c>
      <c r="H10" t="s">
        <v>5817</v>
      </c>
    </row>
    <row r="11" spans="1:8" x14ac:dyDescent="0.25">
      <c r="A11" s="1" t="s">
        <v>3182</v>
      </c>
      <c r="B11" t="s">
        <v>5789</v>
      </c>
      <c r="C11" t="s">
        <v>5818</v>
      </c>
      <c r="D11" t="s">
        <v>5819</v>
      </c>
      <c r="E11" t="s">
        <v>5820</v>
      </c>
      <c r="F11" t="s">
        <v>5792</v>
      </c>
      <c r="G11" t="s">
        <v>5821</v>
      </c>
      <c r="H11" t="s">
        <v>5792</v>
      </c>
    </row>
    <row r="12" spans="1:8" x14ac:dyDescent="0.25">
      <c r="A12" s="1" t="s">
        <v>3182</v>
      </c>
      <c r="B12" t="s">
        <v>5789</v>
      </c>
      <c r="C12" t="s">
        <v>5822</v>
      </c>
      <c r="D12" t="s">
        <v>5823</v>
      </c>
      <c r="E12" t="s">
        <v>5824</v>
      </c>
      <c r="F12" t="s">
        <v>5792</v>
      </c>
      <c r="G12" t="s">
        <v>5816</v>
      </c>
      <c r="H12" t="s">
        <v>5825</v>
      </c>
    </row>
    <row r="13" spans="1:8" x14ac:dyDescent="0.25">
      <c r="A13" s="1" t="s">
        <v>3182</v>
      </c>
      <c r="B13" t="s">
        <v>5789</v>
      </c>
      <c r="C13" t="s">
        <v>5826</v>
      </c>
      <c r="D13" t="s">
        <v>5827</v>
      </c>
      <c r="E13" t="s">
        <v>5828</v>
      </c>
      <c r="F13" t="s">
        <v>5792</v>
      </c>
      <c r="G13" t="s">
        <v>5816</v>
      </c>
      <c r="H13" t="s">
        <v>5825</v>
      </c>
    </row>
    <row r="14" spans="1:8" x14ac:dyDescent="0.25">
      <c r="A14" s="1" t="s">
        <v>3182</v>
      </c>
      <c r="B14" t="s">
        <v>5789</v>
      </c>
      <c r="C14" t="s">
        <v>5802</v>
      </c>
      <c r="D14" t="s">
        <v>5829</v>
      </c>
      <c r="E14" t="s">
        <v>5830</v>
      </c>
      <c r="F14" t="s">
        <v>5792</v>
      </c>
      <c r="G14" t="s">
        <v>5816</v>
      </c>
      <c r="H14" t="s">
        <v>5825</v>
      </c>
    </row>
    <row r="15" spans="1:8" x14ac:dyDescent="0.25">
      <c r="A15" s="1" t="s">
        <v>3182</v>
      </c>
      <c r="B15" t="s">
        <v>5789</v>
      </c>
      <c r="C15" t="s">
        <v>5822</v>
      </c>
      <c r="D15" t="s">
        <v>5831</v>
      </c>
      <c r="E15" t="s">
        <v>5832</v>
      </c>
      <c r="F15" t="s">
        <v>5792</v>
      </c>
      <c r="G15" t="s">
        <v>5816</v>
      </c>
      <c r="H15" t="s">
        <v>5825</v>
      </c>
    </row>
    <row r="16" spans="1:8" x14ac:dyDescent="0.25">
      <c r="A16" s="1" t="s">
        <v>3182</v>
      </c>
      <c r="B16" t="s">
        <v>5789</v>
      </c>
      <c r="C16" t="s">
        <v>5794</v>
      </c>
      <c r="D16" t="s">
        <v>5833</v>
      </c>
      <c r="E16" t="s">
        <v>5834</v>
      </c>
      <c r="F16" t="s">
        <v>5792</v>
      </c>
      <c r="G16" t="s">
        <v>5835</v>
      </c>
      <c r="H16" t="s">
        <v>5792</v>
      </c>
    </row>
    <row r="17" spans="1:8" x14ac:dyDescent="0.25">
      <c r="A17" s="1" t="s">
        <v>3182</v>
      </c>
      <c r="B17" t="s">
        <v>5789</v>
      </c>
      <c r="C17" t="s">
        <v>5794</v>
      </c>
      <c r="D17" t="s">
        <v>5836</v>
      </c>
      <c r="E17" t="s">
        <v>5837</v>
      </c>
      <c r="F17" t="s">
        <v>5792</v>
      </c>
      <c r="G17" t="s">
        <v>4501</v>
      </c>
      <c r="H17" t="s">
        <v>5792</v>
      </c>
    </row>
    <row r="18" spans="1:8" x14ac:dyDescent="0.25">
      <c r="A18" s="1" t="s">
        <v>3182</v>
      </c>
      <c r="B18" t="s">
        <v>5789</v>
      </c>
      <c r="C18" t="s">
        <v>5794</v>
      </c>
      <c r="D18" t="s">
        <v>5838</v>
      </c>
      <c r="E18" t="s">
        <v>5839</v>
      </c>
      <c r="F18" t="s">
        <v>5792</v>
      </c>
      <c r="G18" t="s">
        <v>4501</v>
      </c>
      <c r="H18" t="s">
        <v>5792</v>
      </c>
    </row>
    <row r="19" spans="1:8" x14ac:dyDescent="0.25">
      <c r="A19" s="1" t="s">
        <v>3182</v>
      </c>
      <c r="B19" t="s">
        <v>5789</v>
      </c>
      <c r="C19" t="s">
        <v>5794</v>
      </c>
      <c r="D19" t="s">
        <v>5840</v>
      </c>
      <c r="E19" t="s">
        <v>5841</v>
      </c>
      <c r="F19" t="s">
        <v>5792</v>
      </c>
      <c r="G19" t="s">
        <v>4501</v>
      </c>
      <c r="H19" t="s">
        <v>5842</v>
      </c>
    </row>
    <row r="20" spans="1:8" x14ac:dyDescent="0.25">
      <c r="A20" s="1" t="s">
        <v>3182</v>
      </c>
      <c r="B20" t="s">
        <v>5789</v>
      </c>
      <c r="C20" t="s">
        <v>5794</v>
      </c>
      <c r="D20" t="s">
        <v>5843</v>
      </c>
      <c r="E20" t="s">
        <v>5844</v>
      </c>
      <c r="F20" t="s">
        <v>5792</v>
      </c>
      <c r="G20" t="s">
        <v>4744</v>
      </c>
      <c r="H20" t="s">
        <v>5792</v>
      </c>
    </row>
    <row r="21" spans="1:8" x14ac:dyDescent="0.25">
      <c r="A21" s="1" t="s">
        <v>3182</v>
      </c>
      <c r="B21" t="s">
        <v>5789</v>
      </c>
      <c r="C21" t="s">
        <v>5794</v>
      </c>
      <c r="D21" t="s">
        <v>5845</v>
      </c>
      <c r="E21" t="s">
        <v>5846</v>
      </c>
      <c r="F21" t="s">
        <v>5792</v>
      </c>
      <c r="G21" t="s">
        <v>4744</v>
      </c>
      <c r="H21" t="s">
        <v>5792</v>
      </c>
    </row>
    <row r="22" spans="1:8" x14ac:dyDescent="0.25">
      <c r="A22" s="1" t="s">
        <v>3182</v>
      </c>
      <c r="B22" t="s">
        <v>5789</v>
      </c>
      <c r="C22" t="s">
        <v>5826</v>
      </c>
      <c r="D22" t="s">
        <v>5847</v>
      </c>
      <c r="E22" t="s">
        <v>5848</v>
      </c>
      <c r="F22" t="s">
        <v>5792</v>
      </c>
      <c r="G22" t="s">
        <v>5816</v>
      </c>
      <c r="H22" t="s">
        <v>5825</v>
      </c>
    </row>
    <row r="23" spans="1:8" x14ac:dyDescent="0.25">
      <c r="A23" s="1" t="s">
        <v>3182</v>
      </c>
      <c r="B23" t="s">
        <v>5789</v>
      </c>
      <c r="C23" t="s">
        <v>5826</v>
      </c>
      <c r="D23" t="s">
        <v>5849</v>
      </c>
      <c r="E23" t="s">
        <v>5850</v>
      </c>
      <c r="F23" t="s">
        <v>5792</v>
      </c>
      <c r="G23" t="s">
        <v>5816</v>
      </c>
      <c r="H23" t="s">
        <v>5825</v>
      </c>
    </row>
    <row r="24" spans="1:8" x14ac:dyDescent="0.25">
      <c r="A24" s="1" t="s">
        <v>3182</v>
      </c>
      <c r="B24" t="s">
        <v>5789</v>
      </c>
      <c r="C24" t="s">
        <v>5826</v>
      </c>
      <c r="D24" t="s">
        <v>5851</v>
      </c>
      <c r="E24" t="s">
        <v>5852</v>
      </c>
      <c r="F24" t="s">
        <v>5792</v>
      </c>
      <c r="G24" t="s">
        <v>5816</v>
      </c>
      <c r="H24" t="s">
        <v>5825</v>
      </c>
    </row>
    <row r="25" spans="1:8" x14ac:dyDescent="0.25">
      <c r="A25" s="1" t="s">
        <v>3182</v>
      </c>
      <c r="B25" t="s">
        <v>5789</v>
      </c>
      <c r="C25" t="s">
        <v>5822</v>
      </c>
      <c r="D25" t="s">
        <v>5853</v>
      </c>
      <c r="E25" t="s">
        <v>5854</v>
      </c>
      <c r="F25" t="s">
        <v>5792</v>
      </c>
      <c r="G25" t="s">
        <v>5816</v>
      </c>
      <c r="H25" t="s">
        <v>5825</v>
      </c>
    </row>
    <row r="26" spans="1:8" x14ac:dyDescent="0.25">
      <c r="A26" s="1" t="s">
        <v>3182</v>
      </c>
      <c r="B26" t="s">
        <v>5789</v>
      </c>
      <c r="C26" t="s">
        <v>5826</v>
      </c>
      <c r="D26" t="s">
        <v>5855</v>
      </c>
      <c r="E26" t="s">
        <v>5856</v>
      </c>
      <c r="F26" t="s">
        <v>5792</v>
      </c>
      <c r="G26" t="s">
        <v>5816</v>
      </c>
      <c r="H26" t="s">
        <v>5825</v>
      </c>
    </row>
    <row r="27" spans="1:8" x14ac:dyDescent="0.25">
      <c r="A27" s="1" t="s">
        <v>3182</v>
      </c>
      <c r="B27" t="s">
        <v>5789</v>
      </c>
      <c r="C27" t="s">
        <v>5802</v>
      </c>
      <c r="D27" t="s">
        <v>5857</v>
      </c>
      <c r="E27" t="s">
        <v>5858</v>
      </c>
      <c r="F27" t="s">
        <v>5792</v>
      </c>
      <c r="G27" t="s">
        <v>3640</v>
      </c>
      <c r="H27" t="s">
        <v>5792</v>
      </c>
    </row>
    <row r="28" spans="1:8" x14ac:dyDescent="0.25">
      <c r="A28" s="1" t="s">
        <v>3182</v>
      </c>
      <c r="B28" t="s">
        <v>5789</v>
      </c>
      <c r="C28" t="s">
        <v>5802</v>
      </c>
      <c r="D28" t="s">
        <v>5859</v>
      </c>
      <c r="E28" t="s">
        <v>5860</v>
      </c>
      <c r="F28" t="s">
        <v>5792</v>
      </c>
      <c r="G28" t="s">
        <v>3640</v>
      </c>
      <c r="H28" t="s">
        <v>5792</v>
      </c>
    </row>
    <row r="29" spans="1:8" x14ac:dyDescent="0.25">
      <c r="A29" s="1" t="s">
        <v>3182</v>
      </c>
      <c r="B29" t="s">
        <v>5789</v>
      </c>
      <c r="C29" t="s">
        <v>5802</v>
      </c>
      <c r="D29" t="s">
        <v>5861</v>
      </c>
      <c r="E29" t="s">
        <v>5862</v>
      </c>
      <c r="F29" t="s">
        <v>5792</v>
      </c>
      <c r="G29" t="s">
        <v>3640</v>
      </c>
      <c r="H29" t="s">
        <v>5792</v>
      </c>
    </row>
    <row r="30" spans="1:8" x14ac:dyDescent="0.25">
      <c r="A30" s="1" t="s">
        <v>3182</v>
      </c>
      <c r="B30" t="s">
        <v>5789</v>
      </c>
      <c r="C30" t="s">
        <v>5802</v>
      </c>
      <c r="D30" t="s">
        <v>5863</v>
      </c>
      <c r="E30" t="s">
        <v>5864</v>
      </c>
      <c r="F30" t="s">
        <v>5792</v>
      </c>
      <c r="G30" t="s">
        <v>3640</v>
      </c>
      <c r="H30" t="s">
        <v>5792</v>
      </c>
    </row>
    <row r="31" spans="1:8" x14ac:dyDescent="0.25">
      <c r="A31" s="1" t="s">
        <v>3182</v>
      </c>
      <c r="B31" t="s">
        <v>5789</v>
      </c>
      <c r="C31" t="s">
        <v>5802</v>
      </c>
      <c r="D31" t="s">
        <v>5865</v>
      </c>
      <c r="E31" t="s">
        <v>5866</v>
      </c>
      <c r="F31" t="s">
        <v>5792</v>
      </c>
      <c r="G31" t="s">
        <v>3640</v>
      </c>
      <c r="H31" t="s">
        <v>5792</v>
      </c>
    </row>
    <row r="32" spans="1:8" x14ac:dyDescent="0.25">
      <c r="A32" s="1" t="s">
        <v>3182</v>
      </c>
      <c r="B32" t="s">
        <v>5789</v>
      </c>
      <c r="C32" t="s">
        <v>5802</v>
      </c>
      <c r="D32" t="s">
        <v>5867</v>
      </c>
      <c r="E32" t="s">
        <v>5868</v>
      </c>
      <c r="F32" t="s">
        <v>5792</v>
      </c>
      <c r="G32" t="s">
        <v>3640</v>
      </c>
      <c r="H32" t="s">
        <v>5792</v>
      </c>
    </row>
    <row r="33" spans="1:8" x14ac:dyDescent="0.25">
      <c r="A33" s="1" t="s">
        <v>3182</v>
      </c>
      <c r="B33" t="s">
        <v>5789</v>
      </c>
      <c r="C33" t="s">
        <v>5802</v>
      </c>
      <c r="D33" t="s">
        <v>5869</v>
      </c>
      <c r="E33" t="s">
        <v>5870</v>
      </c>
      <c r="F33" t="s">
        <v>5792</v>
      </c>
      <c r="G33" t="s">
        <v>3640</v>
      </c>
      <c r="H33" t="s">
        <v>5792</v>
      </c>
    </row>
    <row r="34" spans="1:8" x14ac:dyDescent="0.25">
      <c r="A34" s="1" t="s">
        <v>3182</v>
      </c>
      <c r="B34" t="s">
        <v>5789</v>
      </c>
      <c r="C34" t="s">
        <v>5802</v>
      </c>
      <c r="D34" t="s">
        <v>5871</v>
      </c>
      <c r="E34" t="s">
        <v>5872</v>
      </c>
      <c r="F34" t="s">
        <v>5792</v>
      </c>
      <c r="G34" t="s">
        <v>3640</v>
      </c>
      <c r="H34" t="s">
        <v>5792</v>
      </c>
    </row>
    <row r="35" spans="1:8" x14ac:dyDescent="0.25">
      <c r="A35" s="1" t="s">
        <v>3182</v>
      </c>
      <c r="B35" t="s">
        <v>5789</v>
      </c>
      <c r="C35" t="s">
        <v>5802</v>
      </c>
      <c r="D35" t="s">
        <v>5873</v>
      </c>
      <c r="E35" t="s">
        <v>5874</v>
      </c>
      <c r="F35" t="s">
        <v>5857</v>
      </c>
      <c r="G35" t="s">
        <v>3640</v>
      </c>
      <c r="H35" t="s">
        <v>5792</v>
      </c>
    </row>
    <row r="36" spans="1:8" x14ac:dyDescent="0.25">
      <c r="A36" s="1" t="s">
        <v>3182</v>
      </c>
      <c r="B36" t="s">
        <v>5789</v>
      </c>
      <c r="C36" t="s">
        <v>5802</v>
      </c>
      <c r="D36" t="s">
        <v>5875</v>
      </c>
      <c r="E36" t="s">
        <v>5876</v>
      </c>
      <c r="F36" t="s">
        <v>5857</v>
      </c>
      <c r="G36" t="s">
        <v>3640</v>
      </c>
      <c r="H36" t="s">
        <v>5792</v>
      </c>
    </row>
    <row r="37" spans="1:8" x14ac:dyDescent="0.25">
      <c r="A37" s="1" t="s">
        <v>3182</v>
      </c>
      <c r="B37" t="s">
        <v>5789</v>
      </c>
      <c r="C37" t="s">
        <v>5802</v>
      </c>
      <c r="D37" t="s">
        <v>5877</v>
      </c>
      <c r="E37" t="s">
        <v>5878</v>
      </c>
      <c r="F37" t="s">
        <v>5869</v>
      </c>
      <c r="G37" t="s">
        <v>3640</v>
      </c>
      <c r="H37" t="s">
        <v>5792</v>
      </c>
    </row>
    <row r="38" spans="1:8" x14ac:dyDescent="0.25">
      <c r="A38" s="1" t="s">
        <v>3182</v>
      </c>
      <c r="B38" t="s">
        <v>5789</v>
      </c>
      <c r="C38" t="s">
        <v>5802</v>
      </c>
      <c r="D38" t="s">
        <v>5879</v>
      </c>
      <c r="E38" t="s">
        <v>5880</v>
      </c>
      <c r="F38" t="s">
        <v>5871</v>
      </c>
      <c r="G38" t="s">
        <v>3640</v>
      </c>
      <c r="H38" t="s">
        <v>5792</v>
      </c>
    </row>
    <row r="39" spans="1:8" x14ac:dyDescent="0.25">
      <c r="A39" s="1" t="s">
        <v>3182</v>
      </c>
      <c r="B39" t="s">
        <v>5789</v>
      </c>
      <c r="C39" t="s">
        <v>5802</v>
      </c>
      <c r="D39" t="s">
        <v>5881</v>
      </c>
      <c r="E39" t="s">
        <v>5882</v>
      </c>
      <c r="F39" t="s">
        <v>5861</v>
      </c>
      <c r="G39" t="s">
        <v>3640</v>
      </c>
      <c r="H39" t="s">
        <v>5792</v>
      </c>
    </row>
    <row r="40" spans="1:8" x14ac:dyDescent="0.25">
      <c r="A40" s="1" t="s">
        <v>3182</v>
      </c>
      <c r="B40" t="s">
        <v>5789</v>
      </c>
      <c r="C40" t="s">
        <v>5802</v>
      </c>
      <c r="D40" t="s">
        <v>5883</v>
      </c>
      <c r="E40" t="s">
        <v>5884</v>
      </c>
      <c r="F40" t="s">
        <v>5861</v>
      </c>
      <c r="G40" t="s">
        <v>3640</v>
      </c>
      <c r="H40" t="s">
        <v>5792</v>
      </c>
    </row>
    <row r="41" spans="1:8" x14ac:dyDescent="0.25">
      <c r="A41" s="1" t="s">
        <v>3182</v>
      </c>
      <c r="B41" t="s">
        <v>5789</v>
      </c>
      <c r="C41" t="s">
        <v>5802</v>
      </c>
      <c r="D41" t="s">
        <v>5885</v>
      </c>
      <c r="E41" t="s">
        <v>5886</v>
      </c>
      <c r="F41" t="s">
        <v>5859</v>
      </c>
      <c r="G41" t="s">
        <v>3640</v>
      </c>
      <c r="H41" t="s">
        <v>5792</v>
      </c>
    </row>
    <row r="42" spans="1:8" x14ac:dyDescent="0.25">
      <c r="A42" s="1" t="s">
        <v>3182</v>
      </c>
      <c r="B42" t="s">
        <v>5789</v>
      </c>
      <c r="C42" t="s">
        <v>5802</v>
      </c>
      <c r="D42" t="s">
        <v>5887</v>
      </c>
      <c r="E42" t="s">
        <v>5888</v>
      </c>
      <c r="F42" t="s">
        <v>5859</v>
      </c>
      <c r="G42" t="s">
        <v>3640</v>
      </c>
      <c r="H42" t="s">
        <v>5792</v>
      </c>
    </row>
    <row r="43" spans="1:8" x14ac:dyDescent="0.25">
      <c r="A43" s="1" t="s">
        <v>3182</v>
      </c>
      <c r="B43" t="s">
        <v>5789</v>
      </c>
      <c r="C43" t="s">
        <v>5802</v>
      </c>
      <c r="D43" t="s">
        <v>5889</v>
      </c>
      <c r="E43" t="s">
        <v>5890</v>
      </c>
      <c r="F43" t="s">
        <v>5863</v>
      </c>
      <c r="G43" t="s">
        <v>3640</v>
      </c>
      <c r="H43" t="s">
        <v>5792</v>
      </c>
    </row>
    <row r="44" spans="1:8" x14ac:dyDescent="0.25">
      <c r="A44" s="1" t="s">
        <v>3182</v>
      </c>
      <c r="B44" t="s">
        <v>5789</v>
      </c>
      <c r="C44" t="s">
        <v>5802</v>
      </c>
      <c r="D44" t="s">
        <v>5891</v>
      </c>
      <c r="E44" t="s">
        <v>5892</v>
      </c>
      <c r="F44" t="s">
        <v>5863</v>
      </c>
      <c r="G44" t="s">
        <v>3640</v>
      </c>
      <c r="H44" t="s">
        <v>5792</v>
      </c>
    </row>
    <row r="45" spans="1:8" x14ac:dyDescent="0.25">
      <c r="A45" s="1" t="s">
        <v>3182</v>
      </c>
      <c r="B45" t="s">
        <v>5789</v>
      </c>
      <c r="C45" t="s">
        <v>5802</v>
      </c>
      <c r="D45" t="s">
        <v>5893</v>
      </c>
      <c r="E45" t="s">
        <v>5894</v>
      </c>
      <c r="F45" t="s">
        <v>5865</v>
      </c>
      <c r="G45" t="s">
        <v>3640</v>
      </c>
      <c r="H45" t="s">
        <v>5792</v>
      </c>
    </row>
    <row r="46" spans="1:8" x14ac:dyDescent="0.25">
      <c r="A46" s="1" t="s">
        <v>3182</v>
      </c>
      <c r="B46" t="s">
        <v>5789</v>
      </c>
      <c r="C46" t="s">
        <v>5802</v>
      </c>
      <c r="D46" t="s">
        <v>5895</v>
      </c>
      <c r="E46" t="s">
        <v>5896</v>
      </c>
      <c r="F46" t="s">
        <v>5865</v>
      </c>
      <c r="G46" t="s">
        <v>3640</v>
      </c>
      <c r="H46" t="s">
        <v>5792</v>
      </c>
    </row>
    <row r="47" spans="1:8" x14ac:dyDescent="0.25">
      <c r="A47" s="1" t="s">
        <v>3182</v>
      </c>
      <c r="B47" t="s">
        <v>5789</v>
      </c>
      <c r="C47" t="s">
        <v>5802</v>
      </c>
      <c r="D47" t="s">
        <v>5897</v>
      </c>
      <c r="E47" t="s">
        <v>5898</v>
      </c>
      <c r="F47" t="s">
        <v>5867</v>
      </c>
      <c r="G47" t="s">
        <v>3640</v>
      </c>
      <c r="H47" t="s">
        <v>5792</v>
      </c>
    </row>
    <row r="48" spans="1:8" x14ac:dyDescent="0.25">
      <c r="A48" s="1" t="s">
        <v>3182</v>
      </c>
      <c r="B48" t="s">
        <v>5789</v>
      </c>
      <c r="C48" t="s">
        <v>5802</v>
      </c>
      <c r="D48" t="s">
        <v>5899</v>
      </c>
      <c r="E48" t="s">
        <v>5900</v>
      </c>
      <c r="F48" t="s">
        <v>5867</v>
      </c>
      <c r="G48" t="s">
        <v>3640</v>
      </c>
      <c r="H48" t="s">
        <v>5792</v>
      </c>
    </row>
    <row r="49" spans="1:8" x14ac:dyDescent="0.25">
      <c r="A49" s="1" t="s">
        <v>3182</v>
      </c>
      <c r="B49" t="s">
        <v>5789</v>
      </c>
      <c r="C49" t="s">
        <v>5802</v>
      </c>
      <c r="D49" t="s">
        <v>5901</v>
      </c>
      <c r="E49" t="s">
        <v>5902</v>
      </c>
      <c r="F49" t="s">
        <v>5871</v>
      </c>
      <c r="G49" t="s">
        <v>3640</v>
      </c>
      <c r="H49" t="s">
        <v>5792</v>
      </c>
    </row>
    <row r="50" spans="1:8" x14ac:dyDescent="0.25">
      <c r="A50" s="1" t="s">
        <v>3182</v>
      </c>
      <c r="B50" t="s">
        <v>5789</v>
      </c>
      <c r="C50" t="s">
        <v>5802</v>
      </c>
      <c r="D50" t="s">
        <v>5903</v>
      </c>
      <c r="E50" t="s">
        <v>5904</v>
      </c>
      <c r="F50" t="s">
        <v>5869</v>
      </c>
      <c r="G50" t="s">
        <v>3640</v>
      </c>
      <c r="H50" t="s">
        <v>5792</v>
      </c>
    </row>
    <row r="51" spans="1:8" x14ac:dyDescent="0.25">
      <c r="A51" s="1" t="s">
        <v>3182</v>
      </c>
      <c r="B51" t="s">
        <v>5789</v>
      </c>
      <c r="C51" t="s">
        <v>5802</v>
      </c>
      <c r="D51" t="s">
        <v>5905</v>
      </c>
      <c r="E51" t="s">
        <v>5906</v>
      </c>
      <c r="F51" t="s">
        <v>5792</v>
      </c>
      <c r="G51" t="s">
        <v>3640</v>
      </c>
      <c r="H51" t="s">
        <v>5792</v>
      </c>
    </row>
    <row r="52" spans="1:8" x14ac:dyDescent="0.25">
      <c r="A52" s="1" t="s">
        <v>3182</v>
      </c>
      <c r="B52" t="s">
        <v>5789</v>
      </c>
      <c r="C52" t="s">
        <v>5802</v>
      </c>
      <c r="D52" t="s">
        <v>5907</v>
      </c>
      <c r="E52" t="s">
        <v>5908</v>
      </c>
      <c r="F52" t="s">
        <v>5792</v>
      </c>
      <c r="G52" t="s">
        <v>3640</v>
      </c>
      <c r="H52" t="s">
        <v>5792</v>
      </c>
    </row>
    <row r="53" spans="1:8" x14ac:dyDescent="0.25">
      <c r="A53" s="1" t="s">
        <v>3182</v>
      </c>
      <c r="B53" t="s">
        <v>5789</v>
      </c>
      <c r="C53" t="s">
        <v>5802</v>
      </c>
      <c r="D53" t="s">
        <v>5909</v>
      </c>
      <c r="E53" t="s">
        <v>5910</v>
      </c>
      <c r="F53" t="s">
        <v>5792</v>
      </c>
      <c r="G53" t="s">
        <v>3640</v>
      </c>
      <c r="H53" t="s">
        <v>5792</v>
      </c>
    </row>
    <row r="54" spans="1:8" x14ac:dyDescent="0.25">
      <c r="A54" s="1" t="s">
        <v>3182</v>
      </c>
      <c r="B54" t="s">
        <v>5789</v>
      </c>
      <c r="C54" t="s">
        <v>5802</v>
      </c>
      <c r="D54" t="s">
        <v>5911</v>
      </c>
      <c r="E54" t="s">
        <v>5912</v>
      </c>
      <c r="F54" t="s">
        <v>5905</v>
      </c>
      <c r="G54" t="s">
        <v>3640</v>
      </c>
      <c r="H54" t="s">
        <v>4379</v>
      </c>
    </row>
    <row r="55" spans="1:8" x14ac:dyDescent="0.25">
      <c r="A55" s="1" t="s">
        <v>3182</v>
      </c>
      <c r="B55" t="s">
        <v>5789</v>
      </c>
      <c r="C55" t="s">
        <v>5802</v>
      </c>
      <c r="D55" t="s">
        <v>5913</v>
      </c>
      <c r="E55" t="s">
        <v>5914</v>
      </c>
      <c r="F55" t="s">
        <v>5905</v>
      </c>
      <c r="G55" t="s">
        <v>3640</v>
      </c>
      <c r="H55" t="s">
        <v>4379</v>
      </c>
    </row>
    <row r="56" spans="1:8" x14ac:dyDescent="0.25">
      <c r="A56" s="1" t="s">
        <v>3182</v>
      </c>
      <c r="B56" t="s">
        <v>5789</v>
      </c>
      <c r="C56" t="s">
        <v>5802</v>
      </c>
      <c r="D56" t="s">
        <v>5915</v>
      </c>
      <c r="E56" t="s">
        <v>5916</v>
      </c>
      <c r="F56" t="s">
        <v>5909</v>
      </c>
      <c r="G56" t="s">
        <v>3640</v>
      </c>
      <c r="H56" t="s">
        <v>4379</v>
      </c>
    </row>
    <row r="57" spans="1:8" x14ac:dyDescent="0.25">
      <c r="A57" s="1" t="s">
        <v>3182</v>
      </c>
      <c r="B57" t="s">
        <v>5789</v>
      </c>
      <c r="C57" t="s">
        <v>5802</v>
      </c>
      <c r="D57" t="s">
        <v>5917</v>
      </c>
      <c r="E57" t="s">
        <v>5918</v>
      </c>
      <c r="F57" t="s">
        <v>5909</v>
      </c>
      <c r="G57" t="s">
        <v>3640</v>
      </c>
      <c r="H57" t="s">
        <v>4379</v>
      </c>
    </row>
    <row r="58" spans="1:8" x14ac:dyDescent="0.25">
      <c r="A58" s="1" t="s">
        <v>3182</v>
      </c>
      <c r="B58" t="s">
        <v>5789</v>
      </c>
      <c r="C58" t="s">
        <v>5802</v>
      </c>
      <c r="D58" t="s">
        <v>5919</v>
      </c>
      <c r="E58" t="s">
        <v>5920</v>
      </c>
      <c r="F58" t="s">
        <v>5907</v>
      </c>
      <c r="G58" t="s">
        <v>3640</v>
      </c>
      <c r="H58" t="s">
        <v>4379</v>
      </c>
    </row>
    <row r="59" spans="1:8" x14ac:dyDescent="0.25">
      <c r="A59" s="1" t="s">
        <v>3182</v>
      </c>
      <c r="B59" t="s">
        <v>5789</v>
      </c>
      <c r="C59" t="s">
        <v>5802</v>
      </c>
      <c r="D59" t="s">
        <v>5921</v>
      </c>
      <c r="E59" t="s">
        <v>5922</v>
      </c>
      <c r="F59" t="s">
        <v>5907</v>
      </c>
      <c r="G59" t="s">
        <v>3640</v>
      </c>
      <c r="H59" t="s">
        <v>4379</v>
      </c>
    </row>
    <row r="60" spans="1:8" x14ac:dyDescent="0.25">
      <c r="A60" s="1" t="s">
        <v>3182</v>
      </c>
      <c r="B60" t="s">
        <v>5789</v>
      </c>
      <c r="C60" t="s">
        <v>5802</v>
      </c>
      <c r="D60" t="s">
        <v>5923</v>
      </c>
      <c r="E60" t="s">
        <v>5924</v>
      </c>
      <c r="F60" t="s">
        <v>5905</v>
      </c>
      <c r="G60" t="s">
        <v>3640</v>
      </c>
      <c r="H60" t="s">
        <v>5792</v>
      </c>
    </row>
    <row r="61" spans="1:8" x14ac:dyDescent="0.25">
      <c r="A61" s="1" t="s">
        <v>3182</v>
      </c>
      <c r="B61" t="s">
        <v>5789</v>
      </c>
      <c r="C61" t="s">
        <v>5802</v>
      </c>
      <c r="D61" t="s">
        <v>5925</v>
      </c>
      <c r="E61" t="s">
        <v>5926</v>
      </c>
      <c r="F61" t="s">
        <v>5905</v>
      </c>
      <c r="G61" t="s">
        <v>3640</v>
      </c>
      <c r="H61" t="s">
        <v>5792</v>
      </c>
    </row>
    <row r="62" spans="1:8" x14ac:dyDescent="0.25">
      <c r="A62" s="1" t="s">
        <v>3182</v>
      </c>
      <c r="B62" t="s">
        <v>5789</v>
      </c>
      <c r="C62" t="s">
        <v>5802</v>
      </c>
      <c r="D62" t="s">
        <v>5927</v>
      </c>
      <c r="E62" t="s">
        <v>5928</v>
      </c>
      <c r="F62" t="s">
        <v>5905</v>
      </c>
      <c r="G62" t="s">
        <v>3640</v>
      </c>
      <c r="H62" t="s">
        <v>5792</v>
      </c>
    </row>
    <row r="63" spans="1:8" x14ac:dyDescent="0.25">
      <c r="A63" s="1" t="s">
        <v>3182</v>
      </c>
      <c r="B63" t="s">
        <v>5789</v>
      </c>
      <c r="C63" t="s">
        <v>5802</v>
      </c>
      <c r="D63" t="s">
        <v>5929</v>
      </c>
      <c r="E63" t="s">
        <v>5930</v>
      </c>
      <c r="F63" t="s">
        <v>5905</v>
      </c>
      <c r="G63" t="s">
        <v>3640</v>
      </c>
      <c r="H63" t="s">
        <v>5792</v>
      </c>
    </row>
    <row r="64" spans="1:8" x14ac:dyDescent="0.25">
      <c r="A64" s="1" t="s">
        <v>3182</v>
      </c>
      <c r="B64" t="s">
        <v>5789</v>
      </c>
      <c r="C64" t="s">
        <v>5802</v>
      </c>
      <c r="D64" t="s">
        <v>5931</v>
      </c>
      <c r="E64" t="s">
        <v>5932</v>
      </c>
      <c r="F64" t="s">
        <v>5909</v>
      </c>
      <c r="G64" t="s">
        <v>3640</v>
      </c>
      <c r="H64" t="s">
        <v>5792</v>
      </c>
    </row>
    <row r="65" spans="1:8" x14ac:dyDescent="0.25">
      <c r="A65" s="1" t="s">
        <v>3182</v>
      </c>
      <c r="B65" t="s">
        <v>5789</v>
      </c>
      <c r="C65" t="s">
        <v>5802</v>
      </c>
      <c r="D65" t="s">
        <v>5933</v>
      </c>
      <c r="E65" t="s">
        <v>5934</v>
      </c>
      <c r="F65" t="s">
        <v>5909</v>
      </c>
      <c r="G65" t="s">
        <v>3640</v>
      </c>
      <c r="H65" t="s">
        <v>5792</v>
      </c>
    </row>
    <row r="66" spans="1:8" x14ac:dyDescent="0.25">
      <c r="A66" s="1" t="s">
        <v>3182</v>
      </c>
      <c r="B66" t="s">
        <v>5789</v>
      </c>
      <c r="C66" t="s">
        <v>5802</v>
      </c>
      <c r="D66" t="s">
        <v>5935</v>
      </c>
      <c r="E66" t="s">
        <v>5936</v>
      </c>
      <c r="F66" t="s">
        <v>5909</v>
      </c>
      <c r="G66" t="s">
        <v>3640</v>
      </c>
      <c r="H66" t="s">
        <v>5792</v>
      </c>
    </row>
    <row r="67" spans="1:8" x14ac:dyDescent="0.25">
      <c r="A67" s="1" t="s">
        <v>3182</v>
      </c>
      <c r="B67" t="s">
        <v>5789</v>
      </c>
      <c r="C67" t="s">
        <v>5802</v>
      </c>
      <c r="D67" t="s">
        <v>5937</v>
      </c>
      <c r="E67" t="s">
        <v>5938</v>
      </c>
      <c r="F67" t="s">
        <v>5909</v>
      </c>
      <c r="G67" t="s">
        <v>3640</v>
      </c>
      <c r="H67" t="s">
        <v>5792</v>
      </c>
    </row>
    <row r="68" spans="1:8" x14ac:dyDescent="0.25">
      <c r="A68" s="1" t="s">
        <v>3182</v>
      </c>
      <c r="B68" t="s">
        <v>5789</v>
      </c>
      <c r="C68" t="s">
        <v>5802</v>
      </c>
      <c r="D68" t="s">
        <v>5939</v>
      </c>
      <c r="E68" t="s">
        <v>5940</v>
      </c>
      <c r="F68" t="s">
        <v>5907</v>
      </c>
      <c r="G68" t="s">
        <v>3640</v>
      </c>
      <c r="H68" t="s">
        <v>5792</v>
      </c>
    </row>
    <row r="69" spans="1:8" x14ac:dyDescent="0.25">
      <c r="A69" s="1" t="s">
        <v>3182</v>
      </c>
      <c r="B69" t="s">
        <v>5789</v>
      </c>
      <c r="C69" t="s">
        <v>5802</v>
      </c>
      <c r="D69" t="s">
        <v>5941</v>
      </c>
      <c r="E69" t="s">
        <v>5942</v>
      </c>
      <c r="F69" t="s">
        <v>5907</v>
      </c>
      <c r="G69" t="s">
        <v>3640</v>
      </c>
      <c r="H69" t="s">
        <v>5792</v>
      </c>
    </row>
    <row r="70" spans="1:8" x14ac:dyDescent="0.25">
      <c r="A70" s="1" t="s">
        <v>3182</v>
      </c>
      <c r="B70" t="s">
        <v>5789</v>
      </c>
      <c r="C70" t="s">
        <v>5802</v>
      </c>
      <c r="D70" t="s">
        <v>5943</v>
      </c>
      <c r="E70" t="s">
        <v>5944</v>
      </c>
      <c r="F70" t="s">
        <v>5907</v>
      </c>
      <c r="G70" t="s">
        <v>3640</v>
      </c>
      <c r="H70" t="s">
        <v>5792</v>
      </c>
    </row>
    <row r="71" spans="1:8" x14ac:dyDescent="0.25">
      <c r="A71" s="1" t="s">
        <v>3182</v>
      </c>
      <c r="B71" t="s">
        <v>5789</v>
      </c>
      <c r="C71" t="s">
        <v>5802</v>
      </c>
      <c r="D71" t="s">
        <v>5945</v>
      </c>
      <c r="E71" t="s">
        <v>5946</v>
      </c>
      <c r="F71" t="s">
        <v>5907</v>
      </c>
      <c r="G71" t="s">
        <v>3640</v>
      </c>
      <c r="H71" t="s">
        <v>5792</v>
      </c>
    </row>
    <row r="72" spans="1:8" x14ac:dyDescent="0.25">
      <c r="A72" s="1" t="s">
        <v>3182</v>
      </c>
      <c r="B72" t="s">
        <v>5789</v>
      </c>
      <c r="C72" t="s">
        <v>5826</v>
      </c>
      <c r="D72" t="s">
        <v>5947</v>
      </c>
      <c r="E72" t="s">
        <v>5948</v>
      </c>
      <c r="F72" t="s">
        <v>5792</v>
      </c>
      <c r="G72" t="s">
        <v>5949</v>
      </c>
      <c r="H72" t="s">
        <v>5950</v>
      </c>
    </row>
    <row r="73" spans="1:8" x14ac:dyDescent="0.25">
      <c r="A73" s="1" t="s">
        <v>3182</v>
      </c>
      <c r="B73" t="s">
        <v>5789</v>
      </c>
      <c r="C73" t="s">
        <v>5826</v>
      </c>
      <c r="D73" t="s">
        <v>5951</v>
      </c>
      <c r="E73" t="s">
        <v>5952</v>
      </c>
      <c r="F73" t="s">
        <v>5792</v>
      </c>
      <c r="G73" t="s">
        <v>5949</v>
      </c>
      <c r="H73" t="s">
        <v>5950</v>
      </c>
    </row>
    <row r="74" spans="1:8" x14ac:dyDescent="0.25">
      <c r="A74" s="1" t="s">
        <v>3182</v>
      </c>
      <c r="B74" t="s">
        <v>5789</v>
      </c>
      <c r="C74" t="s">
        <v>5826</v>
      </c>
      <c r="D74" t="s">
        <v>5953</v>
      </c>
      <c r="E74" t="s">
        <v>5954</v>
      </c>
      <c r="F74" t="s">
        <v>5792</v>
      </c>
      <c r="G74" t="s">
        <v>5949</v>
      </c>
      <c r="H74" t="s">
        <v>5950</v>
      </c>
    </row>
    <row r="75" spans="1:8" x14ac:dyDescent="0.25">
      <c r="A75" s="1" t="s">
        <v>3182</v>
      </c>
      <c r="B75" t="s">
        <v>5789</v>
      </c>
      <c r="C75" t="s">
        <v>5826</v>
      </c>
      <c r="D75" t="s">
        <v>5955</v>
      </c>
      <c r="E75" t="s">
        <v>5956</v>
      </c>
      <c r="F75" t="s">
        <v>5792</v>
      </c>
      <c r="G75" t="s">
        <v>5949</v>
      </c>
      <c r="H75" t="s">
        <v>5950</v>
      </c>
    </row>
    <row r="76" spans="1:8" x14ac:dyDescent="0.25">
      <c r="A76" s="1" t="s">
        <v>3182</v>
      </c>
      <c r="B76" t="s">
        <v>5789</v>
      </c>
      <c r="C76" t="s">
        <v>5826</v>
      </c>
      <c r="D76" t="s">
        <v>5957</v>
      </c>
      <c r="E76" t="s">
        <v>5958</v>
      </c>
      <c r="F76" t="s">
        <v>5792</v>
      </c>
      <c r="G76" t="s">
        <v>5949</v>
      </c>
      <c r="H76" t="s">
        <v>5950</v>
      </c>
    </row>
    <row r="77" spans="1:8" x14ac:dyDescent="0.25">
      <c r="A77" s="1" t="s">
        <v>3182</v>
      </c>
      <c r="B77" t="s">
        <v>5789</v>
      </c>
      <c r="C77" t="s">
        <v>5794</v>
      </c>
      <c r="D77" t="s">
        <v>5959</v>
      </c>
      <c r="E77" t="s">
        <v>5960</v>
      </c>
      <c r="F77" t="s">
        <v>5792</v>
      </c>
      <c r="G77" t="s">
        <v>5961</v>
      </c>
      <c r="H77" t="s">
        <v>5792</v>
      </c>
    </row>
    <row r="78" spans="1:8" x14ac:dyDescent="0.25">
      <c r="A78" s="1" t="s">
        <v>3182</v>
      </c>
      <c r="B78" t="s">
        <v>5789</v>
      </c>
      <c r="C78" t="s">
        <v>5794</v>
      </c>
      <c r="D78" t="s">
        <v>5962</v>
      </c>
      <c r="E78" t="s">
        <v>5963</v>
      </c>
      <c r="F78" t="s">
        <v>5792</v>
      </c>
      <c r="G78" t="s">
        <v>5961</v>
      </c>
      <c r="H78" t="s">
        <v>5792</v>
      </c>
    </row>
    <row r="79" spans="1:8" x14ac:dyDescent="0.25">
      <c r="A79" s="1" t="s">
        <v>3182</v>
      </c>
      <c r="B79" t="s">
        <v>5789</v>
      </c>
      <c r="C79" t="s">
        <v>5794</v>
      </c>
      <c r="D79" t="s">
        <v>5964</v>
      </c>
      <c r="E79" t="s">
        <v>5965</v>
      </c>
      <c r="F79" t="s">
        <v>5792</v>
      </c>
      <c r="G79" t="s">
        <v>5961</v>
      </c>
      <c r="H79" t="s">
        <v>5792</v>
      </c>
    </row>
    <row r="80" spans="1:8" x14ac:dyDescent="0.25">
      <c r="A80" s="1" t="s">
        <v>3182</v>
      </c>
      <c r="B80" t="s">
        <v>5789</v>
      </c>
      <c r="C80" t="s">
        <v>5826</v>
      </c>
      <c r="D80" t="s">
        <v>5966</v>
      </c>
      <c r="E80" t="s">
        <v>5967</v>
      </c>
      <c r="F80" t="s">
        <v>5792</v>
      </c>
      <c r="G80" t="s">
        <v>5949</v>
      </c>
      <c r="H80" t="s">
        <v>5792</v>
      </c>
    </row>
    <row r="81" spans="1:8" x14ac:dyDescent="0.25">
      <c r="A81" s="1" t="s">
        <v>3182</v>
      </c>
      <c r="B81" t="s">
        <v>5789</v>
      </c>
      <c r="C81" t="s">
        <v>5826</v>
      </c>
      <c r="D81" t="s">
        <v>5968</v>
      </c>
      <c r="E81" t="s">
        <v>5969</v>
      </c>
      <c r="F81" t="s">
        <v>5792</v>
      </c>
      <c r="G81" t="s">
        <v>5949</v>
      </c>
      <c r="H81" t="s">
        <v>5792</v>
      </c>
    </row>
    <row r="82" spans="1:8" x14ac:dyDescent="0.25">
      <c r="A82" s="1" t="s">
        <v>3182</v>
      </c>
      <c r="B82" t="s">
        <v>5789</v>
      </c>
      <c r="C82" t="s">
        <v>5826</v>
      </c>
      <c r="D82" t="s">
        <v>5970</v>
      </c>
      <c r="E82" t="s">
        <v>5971</v>
      </c>
      <c r="F82" t="s">
        <v>5792</v>
      </c>
      <c r="G82" t="s">
        <v>5949</v>
      </c>
      <c r="H82" t="s">
        <v>5792</v>
      </c>
    </row>
    <row r="83" spans="1:8" x14ac:dyDescent="0.25">
      <c r="A83" s="1" t="s">
        <v>3182</v>
      </c>
      <c r="B83" t="s">
        <v>5789</v>
      </c>
      <c r="C83" t="s">
        <v>5826</v>
      </c>
      <c r="D83" t="s">
        <v>5972</v>
      </c>
      <c r="E83" t="s">
        <v>5973</v>
      </c>
      <c r="F83" t="s">
        <v>5792</v>
      </c>
      <c r="G83" t="s">
        <v>5949</v>
      </c>
      <c r="H83" t="s">
        <v>5792</v>
      </c>
    </row>
    <row r="84" spans="1:8" x14ac:dyDescent="0.25">
      <c r="A84" s="1" t="s">
        <v>3182</v>
      </c>
      <c r="B84" t="s">
        <v>5789</v>
      </c>
      <c r="C84" t="s">
        <v>5826</v>
      </c>
      <c r="D84" t="s">
        <v>5974</v>
      </c>
      <c r="E84" t="s">
        <v>5975</v>
      </c>
      <c r="F84" t="s">
        <v>5792</v>
      </c>
      <c r="G84" t="s">
        <v>5949</v>
      </c>
      <c r="H84" t="s">
        <v>5792</v>
      </c>
    </row>
    <row r="85" spans="1:8" x14ac:dyDescent="0.25">
      <c r="A85" s="1" t="s">
        <v>3182</v>
      </c>
      <c r="B85" t="s">
        <v>5789</v>
      </c>
      <c r="C85" t="s">
        <v>5818</v>
      </c>
      <c r="D85" t="s">
        <v>5976</v>
      </c>
      <c r="E85" t="s">
        <v>5977</v>
      </c>
      <c r="F85" t="s">
        <v>5792</v>
      </c>
      <c r="G85" t="s">
        <v>5949</v>
      </c>
      <c r="H85" t="s">
        <v>5792</v>
      </c>
    </row>
    <row r="86" spans="1:8" x14ac:dyDescent="0.25">
      <c r="A86" s="1" t="s">
        <v>3182</v>
      </c>
      <c r="B86" t="s">
        <v>5789</v>
      </c>
      <c r="C86" t="s">
        <v>5826</v>
      </c>
      <c r="D86" t="s">
        <v>5978</v>
      </c>
      <c r="E86" t="s">
        <v>5979</v>
      </c>
      <c r="F86" t="s">
        <v>5792</v>
      </c>
      <c r="G86" t="s">
        <v>5949</v>
      </c>
      <c r="H86" t="s">
        <v>5792</v>
      </c>
    </row>
    <row r="87" spans="1:8" x14ac:dyDescent="0.25">
      <c r="A87" s="1" t="s">
        <v>3182</v>
      </c>
      <c r="B87" t="s">
        <v>5789</v>
      </c>
      <c r="C87" t="s">
        <v>5826</v>
      </c>
      <c r="D87" t="s">
        <v>5980</v>
      </c>
      <c r="E87" t="s">
        <v>5981</v>
      </c>
      <c r="F87" t="s">
        <v>5792</v>
      </c>
      <c r="G87" t="s">
        <v>5949</v>
      </c>
      <c r="H87" t="s">
        <v>5792</v>
      </c>
    </row>
    <row r="88" spans="1:8" x14ac:dyDescent="0.25">
      <c r="A88" s="1" t="s">
        <v>3182</v>
      </c>
      <c r="B88" t="s">
        <v>5789</v>
      </c>
      <c r="C88" t="s">
        <v>5826</v>
      </c>
      <c r="D88" t="s">
        <v>5982</v>
      </c>
      <c r="E88" t="s">
        <v>5983</v>
      </c>
      <c r="F88" t="s">
        <v>5792</v>
      </c>
      <c r="G88" t="s">
        <v>5949</v>
      </c>
      <c r="H88" t="s">
        <v>5792</v>
      </c>
    </row>
    <row r="89" spans="1:8" x14ac:dyDescent="0.25">
      <c r="A89" s="1" t="s">
        <v>3182</v>
      </c>
      <c r="B89" t="s">
        <v>5789</v>
      </c>
      <c r="C89" t="s">
        <v>5822</v>
      </c>
      <c r="D89" t="s">
        <v>5984</v>
      </c>
      <c r="E89" t="s">
        <v>5985</v>
      </c>
      <c r="F89" t="s">
        <v>5792</v>
      </c>
      <c r="G89" t="s">
        <v>5986</v>
      </c>
      <c r="H89" t="s">
        <v>5792</v>
      </c>
    </row>
    <row r="90" spans="1:8" x14ac:dyDescent="0.25">
      <c r="A90" s="1" t="s">
        <v>3182</v>
      </c>
      <c r="B90" t="s">
        <v>5789</v>
      </c>
      <c r="C90" t="s">
        <v>5822</v>
      </c>
      <c r="D90" t="s">
        <v>5987</v>
      </c>
      <c r="E90" t="s">
        <v>5988</v>
      </c>
      <c r="F90" t="s">
        <v>5792</v>
      </c>
      <c r="G90" t="s">
        <v>5986</v>
      </c>
      <c r="H90" t="s">
        <v>5792</v>
      </c>
    </row>
    <row r="91" spans="1:8" x14ac:dyDescent="0.25">
      <c r="A91" s="1" t="s">
        <v>3182</v>
      </c>
      <c r="B91" t="s">
        <v>5789</v>
      </c>
      <c r="C91" t="s">
        <v>5822</v>
      </c>
      <c r="D91" t="s">
        <v>5989</v>
      </c>
      <c r="E91" t="s">
        <v>5990</v>
      </c>
      <c r="F91" t="s">
        <v>5792</v>
      </c>
      <c r="G91" t="s">
        <v>5986</v>
      </c>
      <c r="H91" t="s">
        <v>5792</v>
      </c>
    </row>
    <row r="92" spans="1:8" x14ac:dyDescent="0.25">
      <c r="A92" s="1" t="s">
        <v>3182</v>
      </c>
      <c r="B92" t="s">
        <v>5789</v>
      </c>
      <c r="C92" t="s">
        <v>5822</v>
      </c>
      <c r="D92" t="s">
        <v>5991</v>
      </c>
      <c r="E92" t="s">
        <v>5992</v>
      </c>
      <c r="F92" t="s">
        <v>5792</v>
      </c>
      <c r="G92" t="s">
        <v>5986</v>
      </c>
      <c r="H92" t="s">
        <v>5792</v>
      </c>
    </row>
    <row r="93" spans="1:8" x14ac:dyDescent="0.25">
      <c r="A93" s="1" t="s">
        <v>3182</v>
      </c>
      <c r="B93" t="s">
        <v>5789</v>
      </c>
      <c r="C93" t="s">
        <v>5822</v>
      </c>
      <c r="D93" t="s">
        <v>5993</v>
      </c>
      <c r="E93" t="s">
        <v>5994</v>
      </c>
      <c r="F93" t="s">
        <v>5792</v>
      </c>
      <c r="G93" t="s">
        <v>4806</v>
      </c>
      <c r="H93" t="s">
        <v>5995</v>
      </c>
    </row>
    <row r="94" spans="1:8" x14ac:dyDescent="0.25">
      <c r="A94" s="1" t="s">
        <v>3182</v>
      </c>
      <c r="B94" t="s">
        <v>5789</v>
      </c>
      <c r="C94" t="s">
        <v>5822</v>
      </c>
      <c r="D94" t="s">
        <v>5996</v>
      </c>
      <c r="E94" t="s">
        <v>5997</v>
      </c>
      <c r="F94" t="s">
        <v>5792</v>
      </c>
      <c r="G94" t="s">
        <v>4806</v>
      </c>
      <c r="H94" t="s">
        <v>4457</v>
      </c>
    </row>
    <row r="95" spans="1:8" x14ac:dyDescent="0.25">
      <c r="A95" s="1" t="s">
        <v>3182</v>
      </c>
      <c r="B95" t="s">
        <v>5789</v>
      </c>
      <c r="C95" t="s">
        <v>5818</v>
      </c>
      <c r="D95" t="s">
        <v>5998</v>
      </c>
      <c r="E95" t="s">
        <v>5999</v>
      </c>
      <c r="F95" t="s">
        <v>5792</v>
      </c>
      <c r="G95" t="s">
        <v>4806</v>
      </c>
      <c r="H95" t="s">
        <v>6000</v>
      </c>
    </row>
    <row r="96" spans="1:8" x14ac:dyDescent="0.25">
      <c r="A96" s="1" t="s">
        <v>3182</v>
      </c>
      <c r="B96" t="s">
        <v>5789</v>
      </c>
      <c r="C96" t="s">
        <v>5794</v>
      </c>
      <c r="D96" t="s">
        <v>6001</v>
      </c>
      <c r="E96" t="s">
        <v>6002</v>
      </c>
      <c r="F96" t="s">
        <v>5792</v>
      </c>
      <c r="G96" t="s">
        <v>6003</v>
      </c>
      <c r="H96" t="s">
        <v>5792</v>
      </c>
    </row>
    <row r="97" spans="1:8" x14ac:dyDescent="0.25">
      <c r="A97" s="1" t="s">
        <v>3182</v>
      </c>
      <c r="B97" t="s">
        <v>5789</v>
      </c>
      <c r="C97" t="s">
        <v>5794</v>
      </c>
      <c r="D97" t="s">
        <v>6004</v>
      </c>
      <c r="E97" t="s">
        <v>6005</v>
      </c>
      <c r="F97" t="s">
        <v>5792</v>
      </c>
      <c r="G97" t="s">
        <v>6003</v>
      </c>
      <c r="H97" t="s">
        <v>5792</v>
      </c>
    </row>
    <row r="98" spans="1:8" x14ac:dyDescent="0.25">
      <c r="A98" s="1" t="s">
        <v>3182</v>
      </c>
      <c r="B98" t="s">
        <v>5789</v>
      </c>
      <c r="C98" t="s">
        <v>5794</v>
      </c>
      <c r="D98" t="s">
        <v>6006</v>
      </c>
      <c r="E98" t="s">
        <v>6007</v>
      </c>
      <c r="F98" t="s">
        <v>5792</v>
      </c>
      <c r="G98" t="s">
        <v>6003</v>
      </c>
      <c r="H98" t="s">
        <v>5792</v>
      </c>
    </row>
    <row r="99" spans="1:8" x14ac:dyDescent="0.25">
      <c r="A99" s="1" t="s">
        <v>3182</v>
      </c>
      <c r="B99" t="s">
        <v>5789</v>
      </c>
      <c r="C99" t="s">
        <v>5794</v>
      </c>
      <c r="D99" t="s">
        <v>6008</v>
      </c>
      <c r="E99" t="s">
        <v>6009</v>
      </c>
      <c r="F99" t="s">
        <v>5792</v>
      </c>
      <c r="G99" t="s">
        <v>6003</v>
      </c>
      <c r="H99" t="s">
        <v>5792</v>
      </c>
    </row>
    <row r="100" spans="1:8" x14ac:dyDescent="0.25">
      <c r="A100" s="1" t="s">
        <v>3182</v>
      </c>
      <c r="B100" t="s">
        <v>5789</v>
      </c>
      <c r="C100" t="s">
        <v>5794</v>
      </c>
      <c r="D100" t="s">
        <v>6010</v>
      </c>
      <c r="E100" t="s">
        <v>6011</v>
      </c>
      <c r="F100" t="s">
        <v>5792</v>
      </c>
      <c r="G100" t="s">
        <v>6003</v>
      </c>
      <c r="H100" t="s">
        <v>5792</v>
      </c>
    </row>
    <row r="101" spans="1:8" x14ac:dyDescent="0.25">
      <c r="A101" s="1" t="s">
        <v>3182</v>
      </c>
      <c r="B101" t="s">
        <v>5789</v>
      </c>
      <c r="C101" t="s">
        <v>5794</v>
      </c>
      <c r="D101" t="s">
        <v>6012</v>
      </c>
      <c r="E101" t="s">
        <v>6013</v>
      </c>
      <c r="F101" t="s">
        <v>5792</v>
      </c>
      <c r="G101" t="s">
        <v>6003</v>
      </c>
      <c r="H101" t="s">
        <v>5792</v>
      </c>
    </row>
    <row r="102" spans="1:8" x14ac:dyDescent="0.25">
      <c r="A102" s="1" t="s">
        <v>3182</v>
      </c>
      <c r="B102" t="s">
        <v>5789</v>
      </c>
      <c r="C102" t="s">
        <v>5826</v>
      </c>
      <c r="D102" t="s">
        <v>6014</v>
      </c>
      <c r="E102" t="s">
        <v>6015</v>
      </c>
      <c r="F102" t="s">
        <v>5792</v>
      </c>
      <c r="G102" t="s">
        <v>6003</v>
      </c>
      <c r="H102" t="s">
        <v>6016</v>
      </c>
    </row>
    <row r="103" spans="1:8" x14ac:dyDescent="0.25">
      <c r="A103" s="1" t="s">
        <v>3182</v>
      </c>
      <c r="B103" t="s">
        <v>5789</v>
      </c>
      <c r="C103" t="s">
        <v>5826</v>
      </c>
      <c r="D103" t="s">
        <v>6017</v>
      </c>
      <c r="E103" t="s">
        <v>6018</v>
      </c>
      <c r="F103" t="s">
        <v>5792</v>
      </c>
      <c r="G103" t="s">
        <v>6003</v>
      </c>
      <c r="H103" t="s">
        <v>6016</v>
      </c>
    </row>
    <row r="104" spans="1:8" x14ac:dyDescent="0.25">
      <c r="A104" s="1" t="s">
        <v>3182</v>
      </c>
      <c r="B104" t="s">
        <v>5789</v>
      </c>
      <c r="C104" t="s">
        <v>5826</v>
      </c>
      <c r="D104" t="s">
        <v>6019</v>
      </c>
      <c r="E104" t="s">
        <v>6020</v>
      </c>
      <c r="F104" t="s">
        <v>5792</v>
      </c>
      <c r="G104" t="s">
        <v>6003</v>
      </c>
      <c r="H104" t="s">
        <v>6016</v>
      </c>
    </row>
    <row r="105" spans="1:8" x14ac:dyDescent="0.25">
      <c r="A105" s="1" t="s">
        <v>3182</v>
      </c>
      <c r="B105" t="s">
        <v>5789</v>
      </c>
      <c r="C105" t="s">
        <v>5822</v>
      </c>
      <c r="D105" t="s">
        <v>6021</v>
      </c>
      <c r="E105" t="s">
        <v>6022</v>
      </c>
      <c r="F105" t="s">
        <v>5792</v>
      </c>
      <c r="G105" t="s">
        <v>6023</v>
      </c>
      <c r="H105" t="s">
        <v>6024</v>
      </c>
    </row>
    <row r="106" spans="1:8" x14ac:dyDescent="0.25">
      <c r="A106" s="1" t="s">
        <v>3182</v>
      </c>
      <c r="B106" t="s">
        <v>5789</v>
      </c>
      <c r="C106" t="s">
        <v>5822</v>
      </c>
      <c r="D106" t="s">
        <v>6025</v>
      </c>
      <c r="E106" t="s">
        <v>6026</v>
      </c>
      <c r="F106" t="s">
        <v>5792</v>
      </c>
      <c r="G106" t="s">
        <v>6023</v>
      </c>
      <c r="H106" t="s">
        <v>6027</v>
      </c>
    </row>
    <row r="107" spans="1:8" x14ac:dyDescent="0.25">
      <c r="A107" s="1" t="s">
        <v>3182</v>
      </c>
      <c r="B107" t="s">
        <v>5789</v>
      </c>
      <c r="C107" t="s">
        <v>5802</v>
      </c>
      <c r="D107" t="s">
        <v>6028</v>
      </c>
      <c r="E107" t="s">
        <v>6029</v>
      </c>
      <c r="F107" t="s">
        <v>5792</v>
      </c>
      <c r="G107" t="s">
        <v>5225</v>
      </c>
      <c r="H107" t="s">
        <v>6030</v>
      </c>
    </row>
    <row r="108" spans="1:8" x14ac:dyDescent="0.25">
      <c r="A108" s="1" t="s">
        <v>3182</v>
      </c>
      <c r="B108" t="s">
        <v>5789</v>
      </c>
      <c r="C108" t="s">
        <v>5822</v>
      </c>
      <c r="D108" t="s">
        <v>6031</v>
      </c>
      <c r="E108" t="s">
        <v>6032</v>
      </c>
      <c r="F108" t="s">
        <v>5792</v>
      </c>
      <c r="G108" t="s">
        <v>6033</v>
      </c>
      <c r="H108" t="s">
        <v>5792</v>
      </c>
    </row>
    <row r="109" spans="1:8" x14ac:dyDescent="0.25">
      <c r="A109" s="1" t="s">
        <v>3182</v>
      </c>
      <c r="B109" t="s">
        <v>5789</v>
      </c>
      <c r="C109" t="s">
        <v>5822</v>
      </c>
      <c r="D109" t="s">
        <v>6034</v>
      </c>
      <c r="E109" t="s">
        <v>6035</v>
      </c>
      <c r="F109" t="s">
        <v>5792</v>
      </c>
      <c r="G109" t="s">
        <v>6033</v>
      </c>
      <c r="H109" t="s">
        <v>5792</v>
      </c>
    </row>
    <row r="110" spans="1:8" x14ac:dyDescent="0.25">
      <c r="A110" s="1" t="s">
        <v>3182</v>
      </c>
      <c r="B110" t="s">
        <v>5789</v>
      </c>
      <c r="C110" t="s">
        <v>5822</v>
      </c>
      <c r="D110" t="s">
        <v>6036</v>
      </c>
      <c r="E110" t="s">
        <v>6037</v>
      </c>
      <c r="F110" t="s">
        <v>5792</v>
      </c>
      <c r="G110" t="s">
        <v>6033</v>
      </c>
      <c r="H110" t="s">
        <v>5792</v>
      </c>
    </row>
    <row r="111" spans="1:8" x14ac:dyDescent="0.25">
      <c r="A111" s="1" t="s">
        <v>3182</v>
      </c>
      <c r="B111" t="s">
        <v>5789</v>
      </c>
      <c r="C111" t="s">
        <v>5818</v>
      </c>
      <c r="D111" t="s">
        <v>6038</v>
      </c>
      <c r="E111" t="s">
        <v>6039</v>
      </c>
      <c r="F111" t="s">
        <v>5792</v>
      </c>
      <c r="G111" t="s">
        <v>6040</v>
      </c>
      <c r="H111" t="s">
        <v>6041</v>
      </c>
    </row>
    <row r="112" spans="1:8" x14ac:dyDescent="0.25">
      <c r="A112" s="1" t="s">
        <v>3182</v>
      </c>
      <c r="B112" t="s">
        <v>5789</v>
      </c>
      <c r="C112" t="s">
        <v>5802</v>
      </c>
      <c r="D112" t="s">
        <v>6042</v>
      </c>
      <c r="E112" t="s">
        <v>6043</v>
      </c>
      <c r="F112" t="s">
        <v>5792</v>
      </c>
      <c r="G112" t="s">
        <v>6040</v>
      </c>
      <c r="H112" t="s">
        <v>4732</v>
      </c>
    </row>
    <row r="113" spans="1:8" x14ac:dyDescent="0.25">
      <c r="A113" s="1" t="s">
        <v>3182</v>
      </c>
      <c r="B113" t="s">
        <v>5789</v>
      </c>
      <c r="C113" t="s">
        <v>5802</v>
      </c>
      <c r="D113" t="s">
        <v>6044</v>
      </c>
      <c r="E113" t="s">
        <v>6045</v>
      </c>
      <c r="F113" t="s">
        <v>5792</v>
      </c>
      <c r="G113" t="s">
        <v>6040</v>
      </c>
      <c r="H113" t="s">
        <v>6046</v>
      </c>
    </row>
    <row r="114" spans="1:8" x14ac:dyDescent="0.25">
      <c r="A114" s="1" t="s">
        <v>3182</v>
      </c>
      <c r="B114" t="s">
        <v>5789</v>
      </c>
      <c r="C114" t="s">
        <v>5802</v>
      </c>
      <c r="D114" t="s">
        <v>6047</v>
      </c>
      <c r="E114" t="s">
        <v>6048</v>
      </c>
      <c r="F114" t="s">
        <v>5792</v>
      </c>
      <c r="G114" t="s">
        <v>6040</v>
      </c>
      <c r="H114" t="s">
        <v>6049</v>
      </c>
    </row>
    <row r="115" spans="1:8" x14ac:dyDescent="0.25">
      <c r="A115" s="1" t="s">
        <v>3182</v>
      </c>
      <c r="B115" t="s">
        <v>5789</v>
      </c>
      <c r="C115" t="s">
        <v>5794</v>
      </c>
      <c r="D115" t="s">
        <v>6050</v>
      </c>
      <c r="E115" t="s">
        <v>6051</v>
      </c>
      <c r="F115" t="s">
        <v>5792</v>
      </c>
      <c r="G115" t="s">
        <v>5961</v>
      </c>
      <c r="H115" t="s">
        <v>5792</v>
      </c>
    </row>
    <row r="116" spans="1:8" x14ac:dyDescent="0.25">
      <c r="A116" s="1" t="s">
        <v>3182</v>
      </c>
      <c r="B116" t="s">
        <v>5789</v>
      </c>
      <c r="C116" t="s">
        <v>5818</v>
      </c>
      <c r="D116" t="s">
        <v>6052</v>
      </c>
      <c r="E116" t="s">
        <v>6053</v>
      </c>
      <c r="F116" t="s">
        <v>5792</v>
      </c>
      <c r="G116" t="s">
        <v>6054</v>
      </c>
      <c r="H116" t="s">
        <v>5792</v>
      </c>
    </row>
    <row r="117" spans="1:8" x14ac:dyDescent="0.25">
      <c r="A117" s="1" t="s">
        <v>3182</v>
      </c>
      <c r="B117" t="s">
        <v>5789</v>
      </c>
      <c r="C117" t="s">
        <v>5826</v>
      </c>
      <c r="D117" t="s">
        <v>6055</v>
      </c>
      <c r="E117" t="s">
        <v>6056</v>
      </c>
      <c r="F117" t="s">
        <v>5792</v>
      </c>
      <c r="G117" t="s">
        <v>6057</v>
      </c>
      <c r="H117" t="s">
        <v>6058</v>
      </c>
    </row>
    <row r="118" spans="1:8" x14ac:dyDescent="0.25">
      <c r="A118" s="1" t="s">
        <v>3182</v>
      </c>
      <c r="B118" t="s">
        <v>5789</v>
      </c>
      <c r="C118" t="s">
        <v>5826</v>
      </c>
      <c r="D118" t="s">
        <v>6059</v>
      </c>
      <c r="E118" t="s">
        <v>6060</v>
      </c>
      <c r="F118" t="s">
        <v>5792</v>
      </c>
      <c r="G118" t="s">
        <v>6057</v>
      </c>
      <c r="H118" t="s">
        <v>6061</v>
      </c>
    </row>
    <row r="119" spans="1:8" x14ac:dyDescent="0.25">
      <c r="A119" s="1" t="s">
        <v>3182</v>
      </c>
      <c r="B119" t="s">
        <v>5789</v>
      </c>
      <c r="C119" t="s">
        <v>5826</v>
      </c>
      <c r="D119" t="s">
        <v>6062</v>
      </c>
      <c r="E119" t="s">
        <v>6063</v>
      </c>
      <c r="F119" t="s">
        <v>5792</v>
      </c>
      <c r="G119" t="s">
        <v>6057</v>
      </c>
      <c r="H119" t="s">
        <v>6064</v>
      </c>
    </row>
    <row r="120" spans="1:8" x14ac:dyDescent="0.25">
      <c r="A120" s="1" t="s">
        <v>3182</v>
      </c>
      <c r="B120" t="s">
        <v>5789</v>
      </c>
      <c r="C120" t="s">
        <v>5818</v>
      </c>
      <c r="D120" t="s">
        <v>6065</v>
      </c>
      <c r="E120" t="s">
        <v>6066</v>
      </c>
      <c r="F120" t="s">
        <v>5792</v>
      </c>
      <c r="G120" t="s">
        <v>5225</v>
      </c>
      <c r="H120" t="s">
        <v>6067</v>
      </c>
    </row>
    <row r="121" spans="1:8" x14ac:dyDescent="0.25">
      <c r="A121" s="1" t="s">
        <v>3182</v>
      </c>
      <c r="B121" t="s">
        <v>5789</v>
      </c>
      <c r="C121" t="s">
        <v>5818</v>
      </c>
      <c r="D121" t="s">
        <v>6068</v>
      </c>
      <c r="E121" t="s">
        <v>6069</v>
      </c>
      <c r="F121" t="s">
        <v>5792</v>
      </c>
      <c r="G121" t="s">
        <v>5225</v>
      </c>
      <c r="H121" t="s">
        <v>6070</v>
      </c>
    </row>
    <row r="122" spans="1:8" x14ac:dyDescent="0.25">
      <c r="A122" s="1" t="s">
        <v>3182</v>
      </c>
      <c r="B122" t="s">
        <v>5789</v>
      </c>
      <c r="C122" t="s">
        <v>5818</v>
      </c>
      <c r="D122" t="s">
        <v>6071</v>
      </c>
      <c r="E122" t="s">
        <v>6072</v>
      </c>
      <c r="F122" t="s">
        <v>5792</v>
      </c>
      <c r="G122" t="s">
        <v>6073</v>
      </c>
      <c r="H122" t="s">
        <v>6074</v>
      </c>
    </row>
    <row r="123" spans="1:8" x14ac:dyDescent="0.25">
      <c r="A123" s="1" t="s">
        <v>3182</v>
      </c>
      <c r="B123" t="s">
        <v>5789</v>
      </c>
      <c r="C123" t="s">
        <v>5818</v>
      </c>
      <c r="D123" t="s">
        <v>6075</v>
      </c>
      <c r="E123" t="s">
        <v>6076</v>
      </c>
      <c r="F123" t="s">
        <v>5792</v>
      </c>
      <c r="G123" t="s">
        <v>6073</v>
      </c>
      <c r="H123" t="s">
        <v>6074</v>
      </c>
    </row>
    <row r="124" spans="1:8" x14ac:dyDescent="0.25">
      <c r="A124" s="1" t="s">
        <v>3182</v>
      </c>
      <c r="B124" t="s">
        <v>5789</v>
      </c>
      <c r="C124" t="s">
        <v>5818</v>
      </c>
      <c r="D124" t="s">
        <v>6077</v>
      </c>
      <c r="E124" t="s">
        <v>6078</v>
      </c>
      <c r="F124" t="s">
        <v>5792</v>
      </c>
      <c r="G124" t="s">
        <v>6073</v>
      </c>
      <c r="H124" t="s">
        <v>6074</v>
      </c>
    </row>
    <row r="125" spans="1:8" x14ac:dyDescent="0.25">
      <c r="A125" s="1" t="s">
        <v>3182</v>
      </c>
      <c r="B125" t="s">
        <v>5789</v>
      </c>
      <c r="C125" t="s">
        <v>5802</v>
      </c>
      <c r="D125" t="s">
        <v>6079</v>
      </c>
      <c r="E125" t="s">
        <v>6080</v>
      </c>
      <c r="F125" t="s">
        <v>5792</v>
      </c>
      <c r="G125" t="s">
        <v>6073</v>
      </c>
      <c r="H125" t="s">
        <v>6074</v>
      </c>
    </row>
    <row r="126" spans="1:8" x14ac:dyDescent="0.25">
      <c r="A126" s="1" t="s">
        <v>3182</v>
      </c>
      <c r="B126" t="s">
        <v>5789</v>
      </c>
      <c r="C126" t="s">
        <v>5812</v>
      </c>
      <c r="D126" t="s">
        <v>6081</v>
      </c>
      <c r="E126" t="s">
        <v>6082</v>
      </c>
      <c r="F126" t="s">
        <v>5815</v>
      </c>
      <c r="G126" t="s">
        <v>5816</v>
      </c>
      <c r="H126" t="s">
        <v>5817</v>
      </c>
    </row>
    <row r="127" spans="1:8" x14ac:dyDescent="0.25">
      <c r="A127" s="1" t="s">
        <v>3182</v>
      </c>
      <c r="B127" t="s">
        <v>5789</v>
      </c>
      <c r="C127" t="s">
        <v>5826</v>
      </c>
      <c r="D127" t="s">
        <v>6083</v>
      </c>
      <c r="E127" t="s">
        <v>6084</v>
      </c>
      <c r="F127" t="s">
        <v>5792</v>
      </c>
      <c r="G127" t="s">
        <v>5816</v>
      </c>
      <c r="H127" t="s">
        <v>5825</v>
      </c>
    </row>
    <row r="128" spans="1:8" x14ac:dyDescent="0.25">
      <c r="A128" s="1" t="s">
        <v>3182</v>
      </c>
      <c r="B128" t="s">
        <v>5789</v>
      </c>
      <c r="C128" t="s">
        <v>5802</v>
      </c>
      <c r="D128" t="s">
        <v>6085</v>
      </c>
      <c r="E128" t="s">
        <v>6086</v>
      </c>
      <c r="F128" t="s">
        <v>5792</v>
      </c>
      <c r="G128" t="s">
        <v>5816</v>
      </c>
      <c r="H128" t="s">
        <v>5825</v>
      </c>
    </row>
    <row r="129" spans="1:8" x14ac:dyDescent="0.25">
      <c r="A129" s="1" t="s">
        <v>3182</v>
      </c>
      <c r="B129" t="s">
        <v>5789</v>
      </c>
      <c r="C129" t="s">
        <v>5822</v>
      </c>
      <c r="D129" t="s">
        <v>6087</v>
      </c>
      <c r="E129" t="s">
        <v>6088</v>
      </c>
      <c r="F129" t="s">
        <v>5792</v>
      </c>
      <c r="G129" t="s">
        <v>5816</v>
      </c>
      <c r="H129" t="s">
        <v>5825</v>
      </c>
    </row>
    <row r="130" spans="1:8" x14ac:dyDescent="0.25">
      <c r="A130" s="1" t="s">
        <v>3182</v>
      </c>
      <c r="B130" t="s">
        <v>5789</v>
      </c>
      <c r="C130" t="s">
        <v>5822</v>
      </c>
      <c r="D130" t="s">
        <v>6089</v>
      </c>
      <c r="E130" t="s">
        <v>6090</v>
      </c>
      <c r="F130" t="s">
        <v>5792</v>
      </c>
      <c r="G130" t="s">
        <v>5816</v>
      </c>
      <c r="H130" t="s">
        <v>5825</v>
      </c>
    </row>
    <row r="131" spans="1:8" x14ac:dyDescent="0.25">
      <c r="A131" s="1" t="s">
        <v>3182</v>
      </c>
      <c r="B131" t="s">
        <v>5789</v>
      </c>
      <c r="C131" t="s">
        <v>5794</v>
      </c>
      <c r="D131" t="s">
        <v>6091</v>
      </c>
      <c r="E131" t="s">
        <v>6092</v>
      </c>
      <c r="F131" t="s">
        <v>5792</v>
      </c>
      <c r="G131" t="s">
        <v>5835</v>
      </c>
      <c r="H131" t="s">
        <v>5792</v>
      </c>
    </row>
    <row r="132" spans="1:8" x14ac:dyDescent="0.25">
      <c r="A132" s="1" t="s">
        <v>3182</v>
      </c>
      <c r="B132" t="s">
        <v>5789</v>
      </c>
      <c r="C132" t="s">
        <v>5794</v>
      </c>
      <c r="D132" t="s">
        <v>6093</v>
      </c>
      <c r="E132" t="s">
        <v>6094</v>
      </c>
      <c r="F132" t="s">
        <v>5792</v>
      </c>
      <c r="G132" t="s">
        <v>4501</v>
      </c>
      <c r="H132" t="s">
        <v>5792</v>
      </c>
    </row>
    <row r="133" spans="1:8" x14ac:dyDescent="0.25">
      <c r="A133" s="1" t="s">
        <v>3182</v>
      </c>
      <c r="B133" t="s">
        <v>5789</v>
      </c>
      <c r="C133" t="s">
        <v>5794</v>
      </c>
      <c r="D133" t="s">
        <v>6095</v>
      </c>
      <c r="E133" t="s">
        <v>6096</v>
      </c>
      <c r="F133" t="s">
        <v>5792</v>
      </c>
      <c r="G133" t="s">
        <v>4501</v>
      </c>
      <c r="H133" t="s">
        <v>5792</v>
      </c>
    </row>
    <row r="134" spans="1:8" x14ac:dyDescent="0.25">
      <c r="A134" s="1" t="s">
        <v>3182</v>
      </c>
      <c r="B134" t="s">
        <v>5789</v>
      </c>
      <c r="C134" t="s">
        <v>5794</v>
      </c>
      <c r="D134" t="s">
        <v>6097</v>
      </c>
      <c r="E134" t="s">
        <v>6098</v>
      </c>
      <c r="F134" t="s">
        <v>5792</v>
      </c>
      <c r="G134" t="s">
        <v>4744</v>
      </c>
      <c r="H134" t="s">
        <v>5792</v>
      </c>
    </row>
    <row r="135" spans="1:8" x14ac:dyDescent="0.25">
      <c r="A135" s="1" t="s">
        <v>3182</v>
      </c>
      <c r="B135" t="s">
        <v>5789</v>
      </c>
      <c r="C135" t="s">
        <v>5794</v>
      </c>
      <c r="D135" t="s">
        <v>6099</v>
      </c>
      <c r="E135" t="s">
        <v>6100</v>
      </c>
      <c r="F135" t="s">
        <v>5792</v>
      </c>
      <c r="G135" t="s">
        <v>4744</v>
      </c>
      <c r="H135" t="s">
        <v>5792</v>
      </c>
    </row>
    <row r="136" spans="1:8" x14ac:dyDescent="0.25">
      <c r="A136" s="1" t="s">
        <v>3182</v>
      </c>
      <c r="B136" t="s">
        <v>5789</v>
      </c>
      <c r="C136" t="s">
        <v>5826</v>
      </c>
      <c r="D136" t="s">
        <v>6101</v>
      </c>
      <c r="E136" t="s">
        <v>6102</v>
      </c>
      <c r="F136" t="s">
        <v>5792</v>
      </c>
      <c r="G136" t="s">
        <v>5816</v>
      </c>
      <c r="H136" t="s">
        <v>5825</v>
      </c>
    </row>
    <row r="137" spans="1:8" x14ac:dyDescent="0.25">
      <c r="A137" s="1" t="s">
        <v>3182</v>
      </c>
      <c r="B137" t="s">
        <v>5789</v>
      </c>
      <c r="C137" t="s">
        <v>5826</v>
      </c>
      <c r="D137" t="s">
        <v>6103</v>
      </c>
      <c r="E137" t="s">
        <v>6104</v>
      </c>
      <c r="F137" t="s">
        <v>5792</v>
      </c>
      <c r="G137" t="s">
        <v>5816</v>
      </c>
      <c r="H137" t="s">
        <v>5825</v>
      </c>
    </row>
    <row r="138" spans="1:8" x14ac:dyDescent="0.25">
      <c r="A138" s="1" t="s">
        <v>3182</v>
      </c>
      <c r="B138" t="s">
        <v>5789</v>
      </c>
      <c r="C138" t="s">
        <v>5826</v>
      </c>
      <c r="D138" t="s">
        <v>6105</v>
      </c>
      <c r="E138" t="s">
        <v>6106</v>
      </c>
      <c r="F138" t="s">
        <v>5792</v>
      </c>
      <c r="G138" t="s">
        <v>5816</v>
      </c>
      <c r="H138" t="s">
        <v>5825</v>
      </c>
    </row>
    <row r="139" spans="1:8" x14ac:dyDescent="0.25">
      <c r="A139" s="1" t="s">
        <v>3182</v>
      </c>
      <c r="B139" t="s">
        <v>5789</v>
      </c>
      <c r="C139" t="s">
        <v>5822</v>
      </c>
      <c r="D139" t="s">
        <v>6107</v>
      </c>
      <c r="E139" t="s">
        <v>6108</v>
      </c>
      <c r="F139" t="s">
        <v>5792</v>
      </c>
      <c r="G139" t="s">
        <v>5816</v>
      </c>
      <c r="H139" t="s">
        <v>5825</v>
      </c>
    </row>
    <row r="140" spans="1:8" x14ac:dyDescent="0.25">
      <c r="A140" s="1" t="s">
        <v>3182</v>
      </c>
      <c r="B140" t="s">
        <v>5789</v>
      </c>
      <c r="C140" t="s">
        <v>5826</v>
      </c>
      <c r="D140" t="s">
        <v>6109</v>
      </c>
      <c r="E140" t="s">
        <v>6110</v>
      </c>
      <c r="F140" t="s">
        <v>5792</v>
      </c>
      <c r="G140" t="s">
        <v>5816</v>
      </c>
      <c r="H140" t="s">
        <v>5825</v>
      </c>
    </row>
    <row r="141" spans="1:8" x14ac:dyDescent="0.25">
      <c r="A141" s="1" t="s">
        <v>3182</v>
      </c>
      <c r="B141" t="s">
        <v>5789</v>
      </c>
      <c r="C141" t="s">
        <v>5802</v>
      </c>
      <c r="D141" t="s">
        <v>6111</v>
      </c>
      <c r="E141" t="s">
        <v>6112</v>
      </c>
      <c r="F141" t="s">
        <v>5792</v>
      </c>
      <c r="G141" t="s">
        <v>3640</v>
      </c>
      <c r="H141" t="s">
        <v>5792</v>
      </c>
    </row>
    <row r="142" spans="1:8" x14ac:dyDescent="0.25">
      <c r="A142" s="1" t="s">
        <v>3182</v>
      </c>
      <c r="B142" t="s">
        <v>5789</v>
      </c>
      <c r="C142" t="s">
        <v>5802</v>
      </c>
      <c r="D142" t="s">
        <v>6113</v>
      </c>
      <c r="E142" t="s">
        <v>6114</v>
      </c>
      <c r="F142" t="s">
        <v>5792</v>
      </c>
      <c r="G142" t="s">
        <v>3640</v>
      </c>
      <c r="H142" t="s">
        <v>5792</v>
      </c>
    </row>
    <row r="143" spans="1:8" x14ac:dyDescent="0.25">
      <c r="A143" s="1" t="s">
        <v>3182</v>
      </c>
      <c r="B143" t="s">
        <v>5789</v>
      </c>
      <c r="C143" t="s">
        <v>5802</v>
      </c>
      <c r="D143" t="s">
        <v>6115</v>
      </c>
      <c r="E143" t="s">
        <v>6116</v>
      </c>
      <c r="F143" t="s">
        <v>5792</v>
      </c>
      <c r="G143" t="s">
        <v>3640</v>
      </c>
      <c r="H143" t="s">
        <v>5792</v>
      </c>
    </row>
    <row r="144" spans="1:8" x14ac:dyDescent="0.25">
      <c r="A144" s="1" t="s">
        <v>3182</v>
      </c>
      <c r="B144" t="s">
        <v>5789</v>
      </c>
      <c r="C144" t="s">
        <v>5802</v>
      </c>
      <c r="D144" t="s">
        <v>6117</v>
      </c>
      <c r="E144" t="s">
        <v>6118</v>
      </c>
      <c r="F144" t="s">
        <v>5792</v>
      </c>
      <c r="G144" t="s">
        <v>3640</v>
      </c>
      <c r="H144" t="s">
        <v>5792</v>
      </c>
    </row>
    <row r="145" spans="1:8" x14ac:dyDescent="0.25">
      <c r="A145" s="1" t="s">
        <v>3182</v>
      </c>
      <c r="B145" t="s">
        <v>5789</v>
      </c>
      <c r="C145" t="s">
        <v>5802</v>
      </c>
      <c r="D145" t="s">
        <v>6119</v>
      </c>
      <c r="E145" t="s">
        <v>6120</v>
      </c>
      <c r="F145" t="s">
        <v>5792</v>
      </c>
      <c r="G145" t="s">
        <v>3640</v>
      </c>
      <c r="H145" t="s">
        <v>5792</v>
      </c>
    </row>
    <row r="146" spans="1:8" x14ac:dyDescent="0.25">
      <c r="A146" s="1" t="s">
        <v>3182</v>
      </c>
      <c r="B146" t="s">
        <v>5789</v>
      </c>
      <c r="C146" t="s">
        <v>5802</v>
      </c>
      <c r="D146" t="s">
        <v>6121</v>
      </c>
      <c r="E146" t="s">
        <v>6122</v>
      </c>
      <c r="F146" t="s">
        <v>5792</v>
      </c>
      <c r="G146" t="s">
        <v>3640</v>
      </c>
      <c r="H146" t="s">
        <v>5792</v>
      </c>
    </row>
    <row r="147" spans="1:8" x14ac:dyDescent="0.25">
      <c r="A147" s="1" t="s">
        <v>3182</v>
      </c>
      <c r="B147" t="s">
        <v>5789</v>
      </c>
      <c r="C147" t="s">
        <v>5802</v>
      </c>
      <c r="D147" t="s">
        <v>6123</v>
      </c>
      <c r="E147" t="s">
        <v>6124</v>
      </c>
      <c r="F147" t="s">
        <v>5792</v>
      </c>
      <c r="G147" t="s">
        <v>3640</v>
      </c>
      <c r="H147" t="s">
        <v>5792</v>
      </c>
    </row>
    <row r="148" spans="1:8" x14ac:dyDescent="0.25">
      <c r="A148" s="1" t="s">
        <v>3182</v>
      </c>
      <c r="B148" t="s">
        <v>5789</v>
      </c>
      <c r="C148" t="s">
        <v>5802</v>
      </c>
      <c r="D148" t="s">
        <v>6125</v>
      </c>
      <c r="E148" t="s">
        <v>6126</v>
      </c>
      <c r="F148" t="s">
        <v>5792</v>
      </c>
      <c r="G148" t="s">
        <v>3640</v>
      </c>
      <c r="H148" t="s">
        <v>5792</v>
      </c>
    </row>
    <row r="149" spans="1:8" x14ac:dyDescent="0.25">
      <c r="A149" s="1" t="s">
        <v>3182</v>
      </c>
      <c r="B149" t="s">
        <v>5789</v>
      </c>
      <c r="C149" t="s">
        <v>5802</v>
      </c>
      <c r="D149" t="s">
        <v>6127</v>
      </c>
      <c r="E149" t="s">
        <v>6128</v>
      </c>
      <c r="F149" t="s">
        <v>6111</v>
      </c>
      <c r="G149" t="s">
        <v>3640</v>
      </c>
      <c r="H149" t="s">
        <v>5792</v>
      </c>
    </row>
    <row r="150" spans="1:8" x14ac:dyDescent="0.25">
      <c r="A150" s="1" t="s">
        <v>3182</v>
      </c>
      <c r="B150" t="s">
        <v>5789</v>
      </c>
      <c r="C150" t="s">
        <v>5802</v>
      </c>
      <c r="D150" t="s">
        <v>6129</v>
      </c>
      <c r="E150" t="s">
        <v>6130</v>
      </c>
      <c r="F150" t="s">
        <v>6111</v>
      </c>
      <c r="G150" t="s">
        <v>3640</v>
      </c>
      <c r="H150" t="s">
        <v>5792</v>
      </c>
    </row>
    <row r="151" spans="1:8" x14ac:dyDescent="0.25">
      <c r="A151" s="1" t="s">
        <v>3182</v>
      </c>
      <c r="B151" t="s">
        <v>5789</v>
      </c>
      <c r="C151" t="s">
        <v>5802</v>
      </c>
      <c r="D151" t="s">
        <v>6131</v>
      </c>
      <c r="E151" t="s">
        <v>6132</v>
      </c>
      <c r="F151" t="s">
        <v>6123</v>
      </c>
      <c r="G151" t="s">
        <v>3640</v>
      </c>
      <c r="H151" t="s">
        <v>5792</v>
      </c>
    </row>
    <row r="152" spans="1:8" x14ac:dyDescent="0.25">
      <c r="A152" s="1" t="s">
        <v>3182</v>
      </c>
      <c r="B152" t="s">
        <v>5789</v>
      </c>
      <c r="C152" t="s">
        <v>5802</v>
      </c>
      <c r="D152" t="s">
        <v>6133</v>
      </c>
      <c r="E152" t="s">
        <v>6134</v>
      </c>
      <c r="F152" t="s">
        <v>6125</v>
      </c>
      <c r="G152" t="s">
        <v>3640</v>
      </c>
      <c r="H152" t="s">
        <v>5792</v>
      </c>
    </row>
    <row r="153" spans="1:8" x14ac:dyDescent="0.25">
      <c r="A153" s="1" t="s">
        <v>3182</v>
      </c>
      <c r="B153" t="s">
        <v>5789</v>
      </c>
      <c r="C153" t="s">
        <v>5802</v>
      </c>
      <c r="D153" t="s">
        <v>6135</v>
      </c>
      <c r="E153" t="s">
        <v>6136</v>
      </c>
      <c r="F153" t="s">
        <v>6115</v>
      </c>
      <c r="G153" t="s">
        <v>3640</v>
      </c>
      <c r="H153" t="s">
        <v>5792</v>
      </c>
    </row>
    <row r="154" spans="1:8" x14ac:dyDescent="0.25">
      <c r="A154" s="1" t="s">
        <v>3182</v>
      </c>
      <c r="B154" t="s">
        <v>5789</v>
      </c>
      <c r="C154" t="s">
        <v>5802</v>
      </c>
      <c r="D154" t="s">
        <v>6137</v>
      </c>
      <c r="E154" t="s">
        <v>6138</v>
      </c>
      <c r="F154" t="s">
        <v>6115</v>
      </c>
      <c r="G154" t="s">
        <v>3640</v>
      </c>
      <c r="H154" t="s">
        <v>5792</v>
      </c>
    </row>
    <row r="155" spans="1:8" x14ac:dyDescent="0.25">
      <c r="A155" s="1" t="s">
        <v>3182</v>
      </c>
      <c r="B155" t="s">
        <v>5789</v>
      </c>
      <c r="C155" t="s">
        <v>5802</v>
      </c>
      <c r="D155" t="s">
        <v>6139</v>
      </c>
      <c r="E155" t="s">
        <v>6140</v>
      </c>
      <c r="F155" t="s">
        <v>6113</v>
      </c>
      <c r="G155" t="s">
        <v>3640</v>
      </c>
      <c r="H155" t="s">
        <v>5792</v>
      </c>
    </row>
    <row r="156" spans="1:8" x14ac:dyDescent="0.25">
      <c r="A156" s="1" t="s">
        <v>3182</v>
      </c>
      <c r="B156" t="s">
        <v>5789</v>
      </c>
      <c r="C156" t="s">
        <v>5802</v>
      </c>
      <c r="D156" t="s">
        <v>6141</v>
      </c>
      <c r="E156" t="s">
        <v>6142</v>
      </c>
      <c r="F156" t="s">
        <v>6113</v>
      </c>
      <c r="G156" t="s">
        <v>3640</v>
      </c>
      <c r="H156" t="s">
        <v>5792</v>
      </c>
    </row>
    <row r="157" spans="1:8" x14ac:dyDescent="0.25">
      <c r="A157" s="1" t="s">
        <v>3182</v>
      </c>
      <c r="B157" t="s">
        <v>5789</v>
      </c>
      <c r="C157" t="s">
        <v>5802</v>
      </c>
      <c r="D157" t="s">
        <v>6143</v>
      </c>
      <c r="E157" t="s">
        <v>6144</v>
      </c>
      <c r="F157" t="s">
        <v>6117</v>
      </c>
      <c r="G157" t="s">
        <v>3640</v>
      </c>
      <c r="H157" t="s">
        <v>5792</v>
      </c>
    </row>
    <row r="158" spans="1:8" x14ac:dyDescent="0.25">
      <c r="A158" s="1" t="s">
        <v>3182</v>
      </c>
      <c r="B158" t="s">
        <v>5789</v>
      </c>
      <c r="C158" t="s">
        <v>5802</v>
      </c>
      <c r="D158" t="s">
        <v>6145</v>
      </c>
      <c r="E158" t="s">
        <v>6146</v>
      </c>
      <c r="F158" t="s">
        <v>6117</v>
      </c>
      <c r="G158" t="s">
        <v>3640</v>
      </c>
      <c r="H158" t="s">
        <v>5792</v>
      </c>
    </row>
    <row r="159" spans="1:8" x14ac:dyDescent="0.25">
      <c r="A159" s="1" t="s">
        <v>3182</v>
      </c>
      <c r="B159" t="s">
        <v>5789</v>
      </c>
      <c r="C159" t="s">
        <v>5802</v>
      </c>
      <c r="D159" t="s">
        <v>6147</v>
      </c>
      <c r="E159" t="s">
        <v>6148</v>
      </c>
      <c r="F159" t="s">
        <v>6119</v>
      </c>
      <c r="G159" t="s">
        <v>3640</v>
      </c>
      <c r="H159" t="s">
        <v>5792</v>
      </c>
    </row>
    <row r="160" spans="1:8" x14ac:dyDescent="0.25">
      <c r="A160" s="1" t="s">
        <v>3182</v>
      </c>
      <c r="B160" t="s">
        <v>5789</v>
      </c>
      <c r="C160" t="s">
        <v>5802</v>
      </c>
      <c r="D160" t="s">
        <v>6149</v>
      </c>
      <c r="E160" t="s">
        <v>6150</v>
      </c>
      <c r="F160" t="s">
        <v>6119</v>
      </c>
      <c r="G160" t="s">
        <v>3640</v>
      </c>
      <c r="H160" t="s">
        <v>5792</v>
      </c>
    </row>
    <row r="161" spans="1:8" x14ac:dyDescent="0.25">
      <c r="A161" s="1" t="s">
        <v>3182</v>
      </c>
      <c r="B161" t="s">
        <v>5789</v>
      </c>
      <c r="C161" t="s">
        <v>5802</v>
      </c>
      <c r="D161" t="s">
        <v>6151</v>
      </c>
      <c r="E161" t="s">
        <v>6152</v>
      </c>
      <c r="F161" t="s">
        <v>6121</v>
      </c>
      <c r="G161" t="s">
        <v>3640</v>
      </c>
      <c r="H161" t="s">
        <v>5792</v>
      </c>
    </row>
    <row r="162" spans="1:8" x14ac:dyDescent="0.25">
      <c r="A162" s="1" t="s">
        <v>3182</v>
      </c>
      <c r="B162" t="s">
        <v>5789</v>
      </c>
      <c r="C162" t="s">
        <v>5802</v>
      </c>
      <c r="D162" t="s">
        <v>6153</v>
      </c>
      <c r="E162" t="s">
        <v>6154</v>
      </c>
      <c r="F162" t="s">
        <v>6121</v>
      </c>
      <c r="G162" t="s">
        <v>3640</v>
      </c>
      <c r="H162" t="s">
        <v>5792</v>
      </c>
    </row>
    <row r="163" spans="1:8" x14ac:dyDescent="0.25">
      <c r="A163" s="1" t="s">
        <v>3182</v>
      </c>
      <c r="B163" t="s">
        <v>5789</v>
      </c>
      <c r="C163" t="s">
        <v>5802</v>
      </c>
      <c r="D163" t="s">
        <v>6155</v>
      </c>
      <c r="E163" t="s">
        <v>6156</v>
      </c>
      <c r="F163" t="s">
        <v>6125</v>
      </c>
      <c r="G163" t="s">
        <v>3640</v>
      </c>
      <c r="H163" t="s">
        <v>5792</v>
      </c>
    </row>
    <row r="164" spans="1:8" x14ac:dyDescent="0.25">
      <c r="A164" s="1" t="s">
        <v>3182</v>
      </c>
      <c r="B164" t="s">
        <v>5789</v>
      </c>
      <c r="C164" t="s">
        <v>5802</v>
      </c>
      <c r="D164" t="s">
        <v>6157</v>
      </c>
      <c r="E164" t="s">
        <v>6158</v>
      </c>
      <c r="F164" t="s">
        <v>6123</v>
      </c>
      <c r="G164" t="s">
        <v>3640</v>
      </c>
      <c r="H164" t="s">
        <v>5792</v>
      </c>
    </row>
    <row r="165" spans="1:8" x14ac:dyDescent="0.25">
      <c r="A165" s="1" t="s">
        <v>3182</v>
      </c>
      <c r="B165" t="s">
        <v>5789</v>
      </c>
      <c r="C165" t="s">
        <v>5802</v>
      </c>
      <c r="D165" t="s">
        <v>6159</v>
      </c>
      <c r="E165" t="s">
        <v>6160</v>
      </c>
      <c r="F165" t="s">
        <v>5792</v>
      </c>
      <c r="G165" t="s">
        <v>3640</v>
      </c>
      <c r="H165" t="s">
        <v>5792</v>
      </c>
    </row>
    <row r="166" spans="1:8" x14ac:dyDescent="0.25">
      <c r="A166" s="1" t="s">
        <v>3182</v>
      </c>
      <c r="B166" t="s">
        <v>5789</v>
      </c>
      <c r="C166" t="s">
        <v>5802</v>
      </c>
      <c r="D166" t="s">
        <v>6161</v>
      </c>
      <c r="E166" t="s">
        <v>6162</v>
      </c>
      <c r="F166" t="s">
        <v>5792</v>
      </c>
      <c r="G166" t="s">
        <v>3640</v>
      </c>
      <c r="H166" t="s">
        <v>5792</v>
      </c>
    </row>
    <row r="167" spans="1:8" x14ac:dyDescent="0.25">
      <c r="A167" s="1" t="s">
        <v>3182</v>
      </c>
      <c r="B167" t="s">
        <v>5789</v>
      </c>
      <c r="C167" t="s">
        <v>5802</v>
      </c>
      <c r="D167" t="s">
        <v>6163</v>
      </c>
      <c r="E167" t="s">
        <v>6164</v>
      </c>
      <c r="F167" t="s">
        <v>5792</v>
      </c>
      <c r="G167" t="s">
        <v>3640</v>
      </c>
      <c r="H167" t="s">
        <v>5792</v>
      </c>
    </row>
    <row r="168" spans="1:8" x14ac:dyDescent="0.25">
      <c r="A168" s="1" t="s">
        <v>3182</v>
      </c>
      <c r="B168" t="s">
        <v>5789</v>
      </c>
      <c r="C168" t="s">
        <v>5802</v>
      </c>
      <c r="D168" t="s">
        <v>6165</v>
      </c>
      <c r="E168" t="s">
        <v>6166</v>
      </c>
      <c r="F168" t="s">
        <v>6159</v>
      </c>
      <c r="G168" t="s">
        <v>3640</v>
      </c>
      <c r="H168" t="s">
        <v>4379</v>
      </c>
    </row>
    <row r="169" spans="1:8" x14ac:dyDescent="0.25">
      <c r="A169" s="1" t="s">
        <v>3182</v>
      </c>
      <c r="B169" t="s">
        <v>5789</v>
      </c>
      <c r="C169" t="s">
        <v>5802</v>
      </c>
      <c r="D169" t="s">
        <v>6167</v>
      </c>
      <c r="E169" t="s">
        <v>6168</v>
      </c>
      <c r="F169" t="s">
        <v>6159</v>
      </c>
      <c r="G169" t="s">
        <v>3640</v>
      </c>
      <c r="H169" t="s">
        <v>4379</v>
      </c>
    </row>
    <row r="170" spans="1:8" x14ac:dyDescent="0.25">
      <c r="A170" s="1" t="s">
        <v>3182</v>
      </c>
      <c r="B170" t="s">
        <v>5789</v>
      </c>
      <c r="C170" t="s">
        <v>5802</v>
      </c>
      <c r="D170" t="s">
        <v>6169</v>
      </c>
      <c r="E170" t="s">
        <v>6170</v>
      </c>
      <c r="F170" t="s">
        <v>6163</v>
      </c>
      <c r="G170" t="s">
        <v>3640</v>
      </c>
      <c r="H170" t="s">
        <v>4379</v>
      </c>
    </row>
    <row r="171" spans="1:8" x14ac:dyDescent="0.25">
      <c r="A171" s="1" t="s">
        <v>3182</v>
      </c>
      <c r="B171" t="s">
        <v>5789</v>
      </c>
      <c r="C171" t="s">
        <v>5802</v>
      </c>
      <c r="D171" t="s">
        <v>6171</v>
      </c>
      <c r="E171" t="s">
        <v>6172</v>
      </c>
      <c r="F171" t="s">
        <v>6163</v>
      </c>
      <c r="G171" t="s">
        <v>3640</v>
      </c>
      <c r="H171" t="s">
        <v>4379</v>
      </c>
    </row>
    <row r="172" spans="1:8" x14ac:dyDescent="0.25">
      <c r="A172" s="1" t="s">
        <v>3182</v>
      </c>
      <c r="B172" t="s">
        <v>5789</v>
      </c>
      <c r="C172" t="s">
        <v>5802</v>
      </c>
      <c r="D172" t="s">
        <v>6173</v>
      </c>
      <c r="E172" t="s">
        <v>6174</v>
      </c>
      <c r="F172" t="s">
        <v>6161</v>
      </c>
      <c r="G172" t="s">
        <v>3640</v>
      </c>
      <c r="H172" t="s">
        <v>4379</v>
      </c>
    </row>
    <row r="173" spans="1:8" x14ac:dyDescent="0.25">
      <c r="A173" s="1" t="s">
        <v>3182</v>
      </c>
      <c r="B173" t="s">
        <v>5789</v>
      </c>
      <c r="C173" t="s">
        <v>5802</v>
      </c>
      <c r="D173" t="s">
        <v>6175</v>
      </c>
      <c r="E173" t="s">
        <v>6176</v>
      </c>
      <c r="F173" t="s">
        <v>6161</v>
      </c>
      <c r="G173" t="s">
        <v>3640</v>
      </c>
      <c r="H173" t="s">
        <v>4379</v>
      </c>
    </row>
    <row r="174" spans="1:8" x14ac:dyDescent="0.25">
      <c r="A174" s="1" t="s">
        <v>3182</v>
      </c>
      <c r="B174" t="s">
        <v>5789</v>
      </c>
      <c r="C174" t="s">
        <v>5802</v>
      </c>
      <c r="D174" t="s">
        <v>6177</v>
      </c>
      <c r="E174" t="s">
        <v>6178</v>
      </c>
      <c r="F174" t="s">
        <v>6159</v>
      </c>
      <c r="G174" t="s">
        <v>3640</v>
      </c>
      <c r="H174" t="s">
        <v>5792</v>
      </c>
    </row>
    <row r="175" spans="1:8" x14ac:dyDescent="0.25">
      <c r="A175" s="1" t="s">
        <v>3182</v>
      </c>
      <c r="B175" t="s">
        <v>5789</v>
      </c>
      <c r="C175" t="s">
        <v>5802</v>
      </c>
      <c r="D175" t="s">
        <v>6179</v>
      </c>
      <c r="E175" t="s">
        <v>6180</v>
      </c>
      <c r="F175" t="s">
        <v>6159</v>
      </c>
      <c r="G175" t="s">
        <v>3640</v>
      </c>
      <c r="H175" t="s">
        <v>5792</v>
      </c>
    </row>
    <row r="176" spans="1:8" x14ac:dyDescent="0.25">
      <c r="A176" s="1" t="s">
        <v>3182</v>
      </c>
      <c r="B176" t="s">
        <v>5789</v>
      </c>
      <c r="C176" t="s">
        <v>5802</v>
      </c>
      <c r="D176" t="s">
        <v>6181</v>
      </c>
      <c r="E176" t="s">
        <v>6182</v>
      </c>
      <c r="F176" t="s">
        <v>6159</v>
      </c>
      <c r="G176" t="s">
        <v>3640</v>
      </c>
      <c r="H176" t="s">
        <v>5792</v>
      </c>
    </row>
    <row r="177" spans="1:8" x14ac:dyDescent="0.25">
      <c r="A177" s="1" t="s">
        <v>3182</v>
      </c>
      <c r="B177" t="s">
        <v>5789</v>
      </c>
      <c r="C177" t="s">
        <v>5802</v>
      </c>
      <c r="D177" t="s">
        <v>6183</v>
      </c>
      <c r="E177" t="s">
        <v>6184</v>
      </c>
      <c r="F177" t="s">
        <v>6159</v>
      </c>
      <c r="G177" t="s">
        <v>3640</v>
      </c>
      <c r="H177" t="s">
        <v>5792</v>
      </c>
    </row>
    <row r="178" spans="1:8" x14ac:dyDescent="0.25">
      <c r="A178" s="1" t="s">
        <v>3182</v>
      </c>
      <c r="B178" t="s">
        <v>5789</v>
      </c>
      <c r="C178" t="s">
        <v>5802</v>
      </c>
      <c r="D178" t="s">
        <v>6185</v>
      </c>
      <c r="E178" t="s">
        <v>6186</v>
      </c>
      <c r="F178" t="s">
        <v>6163</v>
      </c>
      <c r="G178" t="s">
        <v>3640</v>
      </c>
      <c r="H178" t="s">
        <v>5792</v>
      </c>
    </row>
    <row r="179" spans="1:8" x14ac:dyDescent="0.25">
      <c r="A179" s="1" t="s">
        <v>3182</v>
      </c>
      <c r="B179" t="s">
        <v>5789</v>
      </c>
      <c r="C179" t="s">
        <v>5802</v>
      </c>
      <c r="D179" t="s">
        <v>6187</v>
      </c>
      <c r="E179" t="s">
        <v>6188</v>
      </c>
      <c r="F179" t="s">
        <v>6163</v>
      </c>
      <c r="G179" t="s">
        <v>3640</v>
      </c>
      <c r="H179" t="s">
        <v>5792</v>
      </c>
    </row>
    <row r="180" spans="1:8" x14ac:dyDescent="0.25">
      <c r="A180" s="1" t="s">
        <v>3182</v>
      </c>
      <c r="B180" t="s">
        <v>5789</v>
      </c>
      <c r="C180" t="s">
        <v>5802</v>
      </c>
      <c r="D180" t="s">
        <v>6189</v>
      </c>
      <c r="E180" t="s">
        <v>6190</v>
      </c>
      <c r="F180" t="s">
        <v>6163</v>
      </c>
      <c r="G180" t="s">
        <v>3640</v>
      </c>
      <c r="H180" t="s">
        <v>5792</v>
      </c>
    </row>
    <row r="181" spans="1:8" x14ac:dyDescent="0.25">
      <c r="A181" s="1" t="s">
        <v>3182</v>
      </c>
      <c r="B181" t="s">
        <v>5789</v>
      </c>
      <c r="C181" t="s">
        <v>5802</v>
      </c>
      <c r="D181" t="s">
        <v>6191</v>
      </c>
      <c r="E181" t="s">
        <v>6192</v>
      </c>
      <c r="F181" t="s">
        <v>6163</v>
      </c>
      <c r="G181" t="s">
        <v>3640</v>
      </c>
      <c r="H181" t="s">
        <v>5792</v>
      </c>
    </row>
    <row r="182" spans="1:8" x14ac:dyDescent="0.25">
      <c r="A182" s="1" t="s">
        <v>3182</v>
      </c>
      <c r="B182" t="s">
        <v>5789</v>
      </c>
      <c r="C182" t="s">
        <v>5802</v>
      </c>
      <c r="D182" t="s">
        <v>6193</v>
      </c>
      <c r="E182" t="s">
        <v>6194</v>
      </c>
      <c r="F182" t="s">
        <v>6161</v>
      </c>
      <c r="G182" t="s">
        <v>3640</v>
      </c>
      <c r="H182" t="s">
        <v>5792</v>
      </c>
    </row>
    <row r="183" spans="1:8" x14ac:dyDescent="0.25">
      <c r="A183" s="1" t="s">
        <v>3182</v>
      </c>
      <c r="B183" t="s">
        <v>5789</v>
      </c>
      <c r="C183" t="s">
        <v>5802</v>
      </c>
      <c r="D183" t="s">
        <v>6195</v>
      </c>
      <c r="E183" t="s">
        <v>6196</v>
      </c>
      <c r="F183" t="s">
        <v>6161</v>
      </c>
      <c r="G183" t="s">
        <v>3640</v>
      </c>
      <c r="H183" t="s">
        <v>5792</v>
      </c>
    </row>
    <row r="184" spans="1:8" x14ac:dyDescent="0.25">
      <c r="A184" s="1" t="s">
        <v>3182</v>
      </c>
      <c r="B184" t="s">
        <v>5789</v>
      </c>
      <c r="C184" t="s">
        <v>5802</v>
      </c>
      <c r="D184" t="s">
        <v>6197</v>
      </c>
      <c r="E184" t="s">
        <v>6198</v>
      </c>
      <c r="F184" t="s">
        <v>6161</v>
      </c>
      <c r="G184" t="s">
        <v>3640</v>
      </c>
      <c r="H184" t="s">
        <v>5792</v>
      </c>
    </row>
    <row r="185" spans="1:8" x14ac:dyDescent="0.25">
      <c r="A185" s="1" t="s">
        <v>3182</v>
      </c>
      <c r="B185" t="s">
        <v>5789</v>
      </c>
      <c r="C185" t="s">
        <v>5802</v>
      </c>
      <c r="D185" t="s">
        <v>6199</v>
      </c>
      <c r="E185" t="s">
        <v>6200</v>
      </c>
      <c r="F185" t="s">
        <v>6161</v>
      </c>
      <c r="G185" t="s">
        <v>3640</v>
      </c>
      <c r="H185" t="s">
        <v>5792</v>
      </c>
    </row>
    <row r="186" spans="1:8" x14ac:dyDescent="0.25">
      <c r="A186" s="1" t="s">
        <v>3182</v>
      </c>
      <c r="B186" t="s">
        <v>5789</v>
      </c>
      <c r="C186" t="s">
        <v>5826</v>
      </c>
      <c r="D186" t="s">
        <v>6201</v>
      </c>
      <c r="E186" t="s">
        <v>6202</v>
      </c>
      <c r="F186" t="s">
        <v>5792</v>
      </c>
      <c r="G186" t="s">
        <v>5949</v>
      </c>
      <c r="H186" t="s">
        <v>5950</v>
      </c>
    </row>
    <row r="187" spans="1:8" x14ac:dyDescent="0.25">
      <c r="A187" s="1" t="s">
        <v>3182</v>
      </c>
      <c r="B187" t="s">
        <v>5789</v>
      </c>
      <c r="C187" t="s">
        <v>5826</v>
      </c>
      <c r="D187" t="s">
        <v>6203</v>
      </c>
      <c r="E187" t="s">
        <v>6204</v>
      </c>
      <c r="F187" t="s">
        <v>5792</v>
      </c>
      <c r="G187" t="s">
        <v>5949</v>
      </c>
      <c r="H187" t="s">
        <v>5950</v>
      </c>
    </row>
    <row r="188" spans="1:8" x14ac:dyDescent="0.25">
      <c r="A188" s="1" t="s">
        <v>3182</v>
      </c>
      <c r="B188" t="s">
        <v>5789</v>
      </c>
      <c r="C188" t="s">
        <v>5826</v>
      </c>
      <c r="D188" t="s">
        <v>6205</v>
      </c>
      <c r="E188" t="s">
        <v>6206</v>
      </c>
      <c r="F188" t="s">
        <v>5792</v>
      </c>
      <c r="G188" t="s">
        <v>5949</v>
      </c>
      <c r="H188" t="s">
        <v>5950</v>
      </c>
    </row>
    <row r="189" spans="1:8" x14ac:dyDescent="0.25">
      <c r="A189" s="1" t="s">
        <v>3182</v>
      </c>
      <c r="B189" t="s">
        <v>5789</v>
      </c>
      <c r="C189" t="s">
        <v>5826</v>
      </c>
      <c r="D189" t="s">
        <v>6207</v>
      </c>
      <c r="E189" t="s">
        <v>6208</v>
      </c>
      <c r="F189" t="s">
        <v>5792</v>
      </c>
      <c r="G189" t="s">
        <v>5949</v>
      </c>
      <c r="H189" t="s">
        <v>5950</v>
      </c>
    </row>
    <row r="190" spans="1:8" x14ac:dyDescent="0.25">
      <c r="A190" s="1" t="s">
        <v>3182</v>
      </c>
      <c r="B190" t="s">
        <v>5789</v>
      </c>
      <c r="C190" t="s">
        <v>5826</v>
      </c>
      <c r="D190" t="s">
        <v>6209</v>
      </c>
      <c r="E190" t="s">
        <v>6210</v>
      </c>
      <c r="F190" t="s">
        <v>5792</v>
      </c>
      <c r="G190" t="s">
        <v>5949</v>
      </c>
      <c r="H190" t="s">
        <v>5950</v>
      </c>
    </row>
    <row r="191" spans="1:8" x14ac:dyDescent="0.25">
      <c r="A191" s="1" t="s">
        <v>3182</v>
      </c>
      <c r="B191" t="s">
        <v>5789</v>
      </c>
      <c r="C191" t="s">
        <v>5818</v>
      </c>
      <c r="D191" t="s">
        <v>6211</v>
      </c>
      <c r="E191" t="s">
        <v>6212</v>
      </c>
      <c r="F191" t="s">
        <v>5792</v>
      </c>
      <c r="G191" t="s">
        <v>6213</v>
      </c>
      <c r="H191" t="s">
        <v>5792</v>
      </c>
    </row>
    <row r="192" spans="1:8" x14ac:dyDescent="0.25">
      <c r="A192" s="1" t="s">
        <v>3182</v>
      </c>
      <c r="B192" t="s">
        <v>5789</v>
      </c>
      <c r="C192" t="s">
        <v>5794</v>
      </c>
      <c r="D192" t="s">
        <v>6214</v>
      </c>
      <c r="E192" t="s">
        <v>6215</v>
      </c>
      <c r="F192" t="s">
        <v>5792</v>
      </c>
      <c r="G192" t="s">
        <v>5961</v>
      </c>
      <c r="H192" t="s">
        <v>5792</v>
      </c>
    </row>
    <row r="193" spans="1:8" x14ac:dyDescent="0.25">
      <c r="A193" s="1" t="s">
        <v>3182</v>
      </c>
      <c r="B193" t="s">
        <v>5789</v>
      </c>
      <c r="C193" t="s">
        <v>5794</v>
      </c>
      <c r="D193" t="s">
        <v>6216</v>
      </c>
      <c r="E193" t="s">
        <v>6217</v>
      </c>
      <c r="F193" t="s">
        <v>5792</v>
      </c>
      <c r="G193" t="s">
        <v>5961</v>
      </c>
      <c r="H193" t="s">
        <v>5792</v>
      </c>
    </row>
    <row r="194" spans="1:8" x14ac:dyDescent="0.25">
      <c r="A194" s="1" t="s">
        <v>3182</v>
      </c>
      <c r="B194" t="s">
        <v>5789</v>
      </c>
      <c r="C194" t="s">
        <v>5826</v>
      </c>
      <c r="D194" t="s">
        <v>6218</v>
      </c>
      <c r="E194" t="s">
        <v>6219</v>
      </c>
      <c r="F194" t="s">
        <v>5792</v>
      </c>
      <c r="G194" t="s">
        <v>5949</v>
      </c>
      <c r="H194" t="s">
        <v>5792</v>
      </c>
    </row>
    <row r="195" spans="1:8" x14ac:dyDescent="0.25">
      <c r="A195" s="1" t="s">
        <v>3182</v>
      </c>
      <c r="B195" t="s">
        <v>5789</v>
      </c>
      <c r="C195" t="s">
        <v>5826</v>
      </c>
      <c r="D195" t="s">
        <v>6220</v>
      </c>
      <c r="E195" t="s">
        <v>6221</v>
      </c>
      <c r="F195" t="s">
        <v>5792</v>
      </c>
      <c r="G195" t="s">
        <v>5949</v>
      </c>
      <c r="H195" t="s">
        <v>5792</v>
      </c>
    </row>
    <row r="196" spans="1:8" x14ac:dyDescent="0.25">
      <c r="A196" s="1" t="s">
        <v>3182</v>
      </c>
      <c r="B196" t="s">
        <v>5789</v>
      </c>
      <c r="C196" t="s">
        <v>5826</v>
      </c>
      <c r="D196" t="s">
        <v>6222</v>
      </c>
      <c r="E196" t="s">
        <v>6223</v>
      </c>
      <c r="F196" t="s">
        <v>5792</v>
      </c>
      <c r="G196" t="s">
        <v>5949</v>
      </c>
      <c r="H196" t="s">
        <v>5792</v>
      </c>
    </row>
    <row r="197" spans="1:8" x14ac:dyDescent="0.25">
      <c r="A197" s="1" t="s">
        <v>3182</v>
      </c>
      <c r="B197" t="s">
        <v>5789</v>
      </c>
      <c r="C197" t="s">
        <v>5826</v>
      </c>
      <c r="D197" t="s">
        <v>6224</v>
      </c>
      <c r="E197" t="s">
        <v>6225</v>
      </c>
      <c r="F197" t="s">
        <v>5792</v>
      </c>
      <c r="G197" t="s">
        <v>5949</v>
      </c>
      <c r="H197" t="s">
        <v>5792</v>
      </c>
    </row>
    <row r="198" spans="1:8" x14ac:dyDescent="0.25">
      <c r="A198" s="1" t="s">
        <v>3182</v>
      </c>
      <c r="B198" t="s">
        <v>5789</v>
      </c>
      <c r="C198" t="s">
        <v>5826</v>
      </c>
      <c r="D198" t="s">
        <v>6226</v>
      </c>
      <c r="E198" t="s">
        <v>6227</v>
      </c>
      <c r="F198" t="s">
        <v>5792</v>
      </c>
      <c r="G198" t="s">
        <v>5949</v>
      </c>
      <c r="H198" t="s">
        <v>5792</v>
      </c>
    </row>
    <row r="199" spans="1:8" x14ac:dyDescent="0.25">
      <c r="A199" s="1" t="s">
        <v>3182</v>
      </c>
      <c r="B199" t="s">
        <v>5789</v>
      </c>
      <c r="C199" t="s">
        <v>5818</v>
      </c>
      <c r="D199" t="s">
        <v>6228</v>
      </c>
      <c r="E199" t="s">
        <v>6229</v>
      </c>
      <c r="F199" t="s">
        <v>5792</v>
      </c>
      <c r="G199" t="s">
        <v>6230</v>
      </c>
      <c r="H199" t="s">
        <v>5949</v>
      </c>
    </row>
    <row r="200" spans="1:8" x14ac:dyDescent="0.25">
      <c r="A200" s="1" t="s">
        <v>3182</v>
      </c>
      <c r="B200" t="s">
        <v>5789</v>
      </c>
      <c r="C200" t="s">
        <v>5826</v>
      </c>
      <c r="D200" t="s">
        <v>6231</v>
      </c>
      <c r="E200" t="s">
        <v>6232</v>
      </c>
      <c r="F200" t="s">
        <v>5792</v>
      </c>
      <c r="G200" t="s">
        <v>5949</v>
      </c>
      <c r="H200" t="s">
        <v>5792</v>
      </c>
    </row>
    <row r="201" spans="1:8" x14ac:dyDescent="0.25">
      <c r="A201" s="1" t="s">
        <v>3182</v>
      </c>
      <c r="B201" t="s">
        <v>5789</v>
      </c>
      <c r="C201" t="s">
        <v>5826</v>
      </c>
      <c r="D201" t="s">
        <v>6233</v>
      </c>
      <c r="E201" t="s">
        <v>6234</v>
      </c>
      <c r="F201" t="s">
        <v>5792</v>
      </c>
      <c r="G201" t="s">
        <v>5949</v>
      </c>
      <c r="H201" t="s">
        <v>5792</v>
      </c>
    </row>
    <row r="202" spans="1:8" x14ac:dyDescent="0.25">
      <c r="A202" s="1" t="s">
        <v>3182</v>
      </c>
      <c r="B202" t="s">
        <v>5789</v>
      </c>
      <c r="C202" t="s">
        <v>5826</v>
      </c>
      <c r="D202" t="s">
        <v>6235</v>
      </c>
      <c r="E202" t="s">
        <v>6236</v>
      </c>
      <c r="F202" t="s">
        <v>5792</v>
      </c>
      <c r="G202" t="s">
        <v>5949</v>
      </c>
      <c r="H202" t="s">
        <v>5792</v>
      </c>
    </row>
    <row r="203" spans="1:8" x14ac:dyDescent="0.25">
      <c r="A203" s="1" t="s">
        <v>3182</v>
      </c>
      <c r="B203" t="s">
        <v>5789</v>
      </c>
      <c r="C203" t="s">
        <v>5822</v>
      </c>
      <c r="D203" t="s">
        <v>6237</v>
      </c>
      <c r="E203" t="s">
        <v>6238</v>
      </c>
      <c r="F203" t="s">
        <v>5792</v>
      </c>
      <c r="G203" t="s">
        <v>5986</v>
      </c>
      <c r="H203" t="s">
        <v>5792</v>
      </c>
    </row>
    <row r="204" spans="1:8" x14ac:dyDescent="0.25">
      <c r="A204" s="1" t="s">
        <v>3182</v>
      </c>
      <c r="B204" t="s">
        <v>5789</v>
      </c>
      <c r="C204" t="s">
        <v>5822</v>
      </c>
      <c r="D204" t="s">
        <v>6239</v>
      </c>
      <c r="E204" t="s">
        <v>6240</v>
      </c>
      <c r="F204" t="s">
        <v>5792</v>
      </c>
      <c r="G204" t="s">
        <v>5986</v>
      </c>
      <c r="H204" t="s">
        <v>5792</v>
      </c>
    </row>
    <row r="205" spans="1:8" x14ac:dyDescent="0.25">
      <c r="A205" s="1" t="s">
        <v>3182</v>
      </c>
      <c r="B205" t="s">
        <v>5789</v>
      </c>
      <c r="C205" t="s">
        <v>5822</v>
      </c>
      <c r="D205" t="s">
        <v>6241</v>
      </c>
      <c r="E205" t="s">
        <v>6242</v>
      </c>
      <c r="F205" t="s">
        <v>5792</v>
      </c>
      <c r="G205" t="s">
        <v>5986</v>
      </c>
      <c r="H205" t="s">
        <v>5792</v>
      </c>
    </row>
    <row r="206" spans="1:8" x14ac:dyDescent="0.25">
      <c r="A206" s="1" t="s">
        <v>3182</v>
      </c>
      <c r="B206" t="s">
        <v>5789</v>
      </c>
      <c r="C206" t="s">
        <v>5822</v>
      </c>
      <c r="D206" t="s">
        <v>6243</v>
      </c>
      <c r="E206" t="s">
        <v>6244</v>
      </c>
      <c r="F206" t="s">
        <v>5792</v>
      </c>
      <c r="G206" t="s">
        <v>5986</v>
      </c>
      <c r="H206" t="s">
        <v>5792</v>
      </c>
    </row>
    <row r="207" spans="1:8" x14ac:dyDescent="0.25">
      <c r="A207" s="1" t="s">
        <v>3182</v>
      </c>
      <c r="B207" t="s">
        <v>5789</v>
      </c>
      <c r="C207" t="s">
        <v>5802</v>
      </c>
      <c r="D207" t="s">
        <v>6245</v>
      </c>
      <c r="E207" t="s">
        <v>6246</v>
      </c>
      <c r="F207" t="s">
        <v>5792</v>
      </c>
      <c r="G207" t="s">
        <v>6073</v>
      </c>
      <c r="H207" t="s">
        <v>6074</v>
      </c>
    </row>
    <row r="208" spans="1:8" x14ac:dyDescent="0.25">
      <c r="A208" s="1" t="s">
        <v>3182</v>
      </c>
      <c r="B208" t="s">
        <v>5789</v>
      </c>
      <c r="C208" t="s">
        <v>5826</v>
      </c>
      <c r="D208" t="s">
        <v>6247</v>
      </c>
      <c r="E208" t="s">
        <v>6248</v>
      </c>
      <c r="F208" t="s">
        <v>5792</v>
      </c>
      <c r="G208" t="s">
        <v>6073</v>
      </c>
      <c r="H208" t="s">
        <v>6074</v>
      </c>
    </row>
    <row r="209" spans="1:8" x14ac:dyDescent="0.25">
      <c r="A209" s="1" t="s">
        <v>3182</v>
      </c>
      <c r="B209" t="s">
        <v>5789</v>
      </c>
      <c r="C209" t="s">
        <v>5822</v>
      </c>
      <c r="D209" t="s">
        <v>6249</v>
      </c>
      <c r="E209" t="s">
        <v>6250</v>
      </c>
      <c r="F209" t="s">
        <v>5792</v>
      </c>
      <c r="G209" t="s">
        <v>4806</v>
      </c>
      <c r="H209" t="s">
        <v>5995</v>
      </c>
    </row>
    <row r="210" spans="1:8" x14ac:dyDescent="0.25">
      <c r="A210" s="1" t="s">
        <v>3182</v>
      </c>
      <c r="B210" t="s">
        <v>5789</v>
      </c>
      <c r="C210" t="s">
        <v>5822</v>
      </c>
      <c r="D210" t="s">
        <v>6251</v>
      </c>
      <c r="E210" t="s">
        <v>6252</v>
      </c>
      <c r="F210" t="s">
        <v>5792</v>
      </c>
      <c r="G210" t="s">
        <v>4806</v>
      </c>
      <c r="H210" t="s">
        <v>4457</v>
      </c>
    </row>
    <row r="211" spans="1:8" x14ac:dyDescent="0.25">
      <c r="A211" s="1" t="s">
        <v>3182</v>
      </c>
      <c r="B211" t="s">
        <v>5789</v>
      </c>
      <c r="C211" t="s">
        <v>5818</v>
      </c>
      <c r="D211" t="s">
        <v>6253</v>
      </c>
      <c r="E211" t="s">
        <v>6254</v>
      </c>
      <c r="F211" t="s">
        <v>5792</v>
      </c>
      <c r="G211" t="s">
        <v>4806</v>
      </c>
      <c r="H211" t="s">
        <v>6000</v>
      </c>
    </row>
    <row r="212" spans="1:8" x14ac:dyDescent="0.25">
      <c r="A212" s="1" t="s">
        <v>3182</v>
      </c>
      <c r="B212" t="s">
        <v>5789</v>
      </c>
      <c r="C212" t="s">
        <v>5818</v>
      </c>
      <c r="D212" t="s">
        <v>6255</v>
      </c>
      <c r="E212" t="s">
        <v>6256</v>
      </c>
      <c r="F212" t="s">
        <v>5792</v>
      </c>
      <c r="G212" t="s">
        <v>4806</v>
      </c>
      <c r="H212" t="s">
        <v>6000</v>
      </c>
    </row>
    <row r="213" spans="1:8" x14ac:dyDescent="0.25">
      <c r="A213" s="1" t="s">
        <v>3182</v>
      </c>
      <c r="B213" t="s">
        <v>5789</v>
      </c>
      <c r="C213" t="s">
        <v>5818</v>
      </c>
      <c r="D213" t="s">
        <v>6257</v>
      </c>
      <c r="E213" t="s">
        <v>6258</v>
      </c>
      <c r="F213" t="s">
        <v>5792</v>
      </c>
      <c r="G213" t="s">
        <v>6003</v>
      </c>
      <c r="H213" t="s">
        <v>5792</v>
      </c>
    </row>
    <row r="214" spans="1:8" x14ac:dyDescent="0.25">
      <c r="A214" s="1" t="s">
        <v>3182</v>
      </c>
      <c r="B214" t="s">
        <v>5789</v>
      </c>
      <c r="C214" t="s">
        <v>5794</v>
      </c>
      <c r="D214" t="s">
        <v>6259</v>
      </c>
      <c r="E214" t="s">
        <v>6260</v>
      </c>
      <c r="F214" t="s">
        <v>5792</v>
      </c>
      <c r="G214" t="s">
        <v>6003</v>
      </c>
      <c r="H214" t="s">
        <v>5792</v>
      </c>
    </row>
    <row r="215" spans="1:8" x14ac:dyDescent="0.25">
      <c r="A215" s="1" t="s">
        <v>3182</v>
      </c>
      <c r="B215" t="s">
        <v>5789</v>
      </c>
      <c r="C215" t="s">
        <v>5794</v>
      </c>
      <c r="D215" t="s">
        <v>6261</v>
      </c>
      <c r="E215" t="s">
        <v>6262</v>
      </c>
      <c r="F215" t="s">
        <v>5792</v>
      </c>
      <c r="G215" t="s">
        <v>6003</v>
      </c>
      <c r="H215" t="s">
        <v>5792</v>
      </c>
    </row>
    <row r="216" spans="1:8" x14ac:dyDescent="0.25">
      <c r="A216" s="1" t="s">
        <v>3182</v>
      </c>
      <c r="B216" t="s">
        <v>5789</v>
      </c>
      <c r="C216" t="s">
        <v>5794</v>
      </c>
      <c r="D216" t="s">
        <v>6263</v>
      </c>
      <c r="E216" t="s">
        <v>6264</v>
      </c>
      <c r="F216" t="s">
        <v>5792</v>
      </c>
      <c r="G216" t="s">
        <v>6003</v>
      </c>
      <c r="H216" t="s">
        <v>5792</v>
      </c>
    </row>
    <row r="217" spans="1:8" x14ac:dyDescent="0.25">
      <c r="A217" s="1" t="s">
        <v>3182</v>
      </c>
      <c r="B217" t="s">
        <v>5789</v>
      </c>
      <c r="C217" t="s">
        <v>5794</v>
      </c>
      <c r="D217" t="s">
        <v>6265</v>
      </c>
      <c r="E217" t="s">
        <v>6266</v>
      </c>
      <c r="F217" t="s">
        <v>5792</v>
      </c>
      <c r="G217" t="s">
        <v>6003</v>
      </c>
      <c r="H217" t="s">
        <v>5792</v>
      </c>
    </row>
    <row r="218" spans="1:8" x14ac:dyDescent="0.25">
      <c r="A218" s="1" t="s">
        <v>3182</v>
      </c>
      <c r="B218" t="s">
        <v>5789</v>
      </c>
      <c r="C218" t="s">
        <v>5794</v>
      </c>
      <c r="D218" t="s">
        <v>6267</v>
      </c>
      <c r="E218" t="s">
        <v>6268</v>
      </c>
      <c r="F218" t="s">
        <v>5792</v>
      </c>
      <c r="G218" t="s">
        <v>6003</v>
      </c>
      <c r="H218" t="s">
        <v>5792</v>
      </c>
    </row>
    <row r="219" spans="1:8" x14ac:dyDescent="0.25">
      <c r="A219" s="1" t="s">
        <v>3182</v>
      </c>
      <c r="B219" t="s">
        <v>5789</v>
      </c>
      <c r="C219" t="s">
        <v>5794</v>
      </c>
      <c r="D219" t="s">
        <v>6269</v>
      </c>
      <c r="E219" t="s">
        <v>6270</v>
      </c>
      <c r="F219" t="s">
        <v>5792</v>
      </c>
      <c r="G219" t="s">
        <v>6003</v>
      </c>
      <c r="H219" t="s">
        <v>5792</v>
      </c>
    </row>
    <row r="220" spans="1:8" x14ac:dyDescent="0.25">
      <c r="A220" s="1" t="s">
        <v>3182</v>
      </c>
      <c r="B220" t="s">
        <v>5789</v>
      </c>
      <c r="C220" t="s">
        <v>5826</v>
      </c>
      <c r="D220" t="s">
        <v>6271</v>
      </c>
      <c r="E220" t="s">
        <v>6272</v>
      </c>
      <c r="F220" t="s">
        <v>5792</v>
      </c>
      <c r="G220" t="s">
        <v>6003</v>
      </c>
      <c r="H220" t="s">
        <v>6273</v>
      </c>
    </row>
    <row r="221" spans="1:8" x14ac:dyDescent="0.25">
      <c r="A221" s="1" t="s">
        <v>3182</v>
      </c>
      <c r="B221" t="s">
        <v>5789</v>
      </c>
      <c r="C221" t="s">
        <v>5826</v>
      </c>
      <c r="D221" t="s">
        <v>6274</v>
      </c>
      <c r="E221" t="s">
        <v>6275</v>
      </c>
      <c r="F221" t="s">
        <v>5792</v>
      </c>
      <c r="G221" t="s">
        <v>6003</v>
      </c>
      <c r="H221" t="s">
        <v>6276</v>
      </c>
    </row>
    <row r="222" spans="1:8" x14ac:dyDescent="0.25">
      <c r="A222" s="1" t="s">
        <v>3182</v>
      </c>
      <c r="B222" t="s">
        <v>5789</v>
      </c>
      <c r="C222" t="s">
        <v>5826</v>
      </c>
      <c r="D222" t="s">
        <v>6277</v>
      </c>
      <c r="E222" t="s">
        <v>6278</v>
      </c>
      <c r="F222" t="s">
        <v>5792</v>
      </c>
      <c r="G222" t="s">
        <v>6003</v>
      </c>
      <c r="H222" t="s">
        <v>6279</v>
      </c>
    </row>
    <row r="223" spans="1:8" x14ac:dyDescent="0.25">
      <c r="A223" s="1" t="s">
        <v>3182</v>
      </c>
      <c r="B223" t="s">
        <v>5789</v>
      </c>
      <c r="C223" t="s">
        <v>5822</v>
      </c>
      <c r="D223" t="s">
        <v>6280</v>
      </c>
      <c r="E223" t="s">
        <v>6281</v>
      </c>
      <c r="F223" t="s">
        <v>5792</v>
      </c>
      <c r="G223" t="s">
        <v>6023</v>
      </c>
      <c r="H223" t="s">
        <v>6024</v>
      </c>
    </row>
    <row r="224" spans="1:8" x14ac:dyDescent="0.25">
      <c r="A224" s="1" t="s">
        <v>3182</v>
      </c>
      <c r="B224" t="s">
        <v>5789</v>
      </c>
      <c r="C224" t="s">
        <v>5822</v>
      </c>
      <c r="D224" t="s">
        <v>6282</v>
      </c>
      <c r="E224" t="s">
        <v>6283</v>
      </c>
      <c r="F224" t="s">
        <v>5792</v>
      </c>
      <c r="G224" t="s">
        <v>6023</v>
      </c>
      <c r="H224" t="s">
        <v>6027</v>
      </c>
    </row>
    <row r="225" spans="1:8" x14ac:dyDescent="0.25">
      <c r="A225" s="1" t="s">
        <v>3182</v>
      </c>
      <c r="B225" t="s">
        <v>5789</v>
      </c>
      <c r="C225" t="s">
        <v>5822</v>
      </c>
      <c r="D225" t="s">
        <v>6284</v>
      </c>
      <c r="E225" t="s">
        <v>6285</v>
      </c>
      <c r="F225" t="s">
        <v>5792</v>
      </c>
      <c r="G225" t="s">
        <v>6033</v>
      </c>
      <c r="H225" t="s">
        <v>5792</v>
      </c>
    </row>
    <row r="226" spans="1:8" x14ac:dyDescent="0.25">
      <c r="A226" s="1" t="s">
        <v>3182</v>
      </c>
      <c r="B226" t="s">
        <v>5789</v>
      </c>
      <c r="C226" t="s">
        <v>5822</v>
      </c>
      <c r="D226" t="s">
        <v>6286</v>
      </c>
      <c r="E226" t="s">
        <v>6287</v>
      </c>
      <c r="F226" t="s">
        <v>5792</v>
      </c>
      <c r="G226" t="s">
        <v>6033</v>
      </c>
      <c r="H226" t="s">
        <v>5792</v>
      </c>
    </row>
    <row r="227" spans="1:8" x14ac:dyDescent="0.25">
      <c r="A227" s="1" t="s">
        <v>3182</v>
      </c>
      <c r="B227" t="s">
        <v>5789</v>
      </c>
      <c r="C227" t="s">
        <v>5822</v>
      </c>
      <c r="D227" t="s">
        <v>6288</v>
      </c>
      <c r="E227" t="s">
        <v>6289</v>
      </c>
      <c r="F227" t="s">
        <v>5792</v>
      </c>
      <c r="G227" t="s">
        <v>6033</v>
      </c>
      <c r="H227" t="s">
        <v>5792</v>
      </c>
    </row>
    <row r="228" spans="1:8" x14ac:dyDescent="0.25">
      <c r="A228" s="1" t="s">
        <v>3182</v>
      </c>
      <c r="B228" t="s">
        <v>5789</v>
      </c>
      <c r="C228" t="s">
        <v>5818</v>
      </c>
      <c r="D228" t="s">
        <v>6290</v>
      </c>
      <c r="E228" t="s">
        <v>6291</v>
      </c>
      <c r="F228" t="s">
        <v>5792</v>
      </c>
      <c r="G228" t="s">
        <v>6040</v>
      </c>
      <c r="H228" t="s">
        <v>6041</v>
      </c>
    </row>
    <row r="229" spans="1:8" x14ac:dyDescent="0.25">
      <c r="A229" s="1" t="s">
        <v>3182</v>
      </c>
      <c r="B229" t="s">
        <v>5789</v>
      </c>
      <c r="C229" t="s">
        <v>5802</v>
      </c>
      <c r="D229" t="s">
        <v>6292</v>
      </c>
      <c r="E229" t="s">
        <v>6293</v>
      </c>
      <c r="F229" t="s">
        <v>5792</v>
      </c>
      <c r="G229" t="s">
        <v>6040</v>
      </c>
      <c r="H229" t="s">
        <v>6294</v>
      </c>
    </row>
    <row r="230" spans="1:8" x14ac:dyDescent="0.25">
      <c r="A230" s="1" t="s">
        <v>3182</v>
      </c>
      <c r="B230" t="s">
        <v>5789</v>
      </c>
      <c r="C230" t="s">
        <v>5802</v>
      </c>
      <c r="D230" t="s">
        <v>6295</v>
      </c>
      <c r="E230" t="s">
        <v>6296</v>
      </c>
      <c r="F230" t="s">
        <v>5792</v>
      </c>
      <c r="G230" t="s">
        <v>6040</v>
      </c>
      <c r="H230" t="s">
        <v>6297</v>
      </c>
    </row>
    <row r="231" spans="1:8" x14ac:dyDescent="0.25">
      <c r="A231" s="1" t="s">
        <v>3182</v>
      </c>
      <c r="B231" t="s">
        <v>5789</v>
      </c>
      <c r="C231" t="s">
        <v>5802</v>
      </c>
      <c r="D231" t="s">
        <v>6298</v>
      </c>
      <c r="E231" t="s">
        <v>6299</v>
      </c>
      <c r="F231" t="s">
        <v>5792</v>
      </c>
      <c r="G231" t="s">
        <v>6040</v>
      </c>
      <c r="H231" t="s">
        <v>6049</v>
      </c>
    </row>
    <row r="232" spans="1:8" x14ac:dyDescent="0.25">
      <c r="A232" s="1" t="s">
        <v>3182</v>
      </c>
      <c r="B232" t="s">
        <v>5789</v>
      </c>
      <c r="C232" t="s">
        <v>5794</v>
      </c>
      <c r="D232" t="s">
        <v>6300</v>
      </c>
      <c r="E232" t="s">
        <v>6301</v>
      </c>
      <c r="F232" t="s">
        <v>5792</v>
      </c>
      <c r="G232" t="s">
        <v>5961</v>
      </c>
      <c r="H232" t="s">
        <v>5792</v>
      </c>
    </row>
    <row r="233" spans="1:8" x14ac:dyDescent="0.25">
      <c r="A233" s="1" t="s">
        <v>3182</v>
      </c>
      <c r="B233" t="s">
        <v>5789</v>
      </c>
      <c r="C233" t="s">
        <v>5794</v>
      </c>
      <c r="D233" t="s">
        <v>6302</v>
      </c>
      <c r="E233" t="s">
        <v>6303</v>
      </c>
      <c r="F233" t="s">
        <v>5792</v>
      </c>
      <c r="G233" t="s">
        <v>5961</v>
      </c>
      <c r="H233" t="s">
        <v>5792</v>
      </c>
    </row>
    <row r="234" spans="1:8" x14ac:dyDescent="0.25">
      <c r="A234" s="1" t="s">
        <v>3182</v>
      </c>
      <c r="B234" t="s">
        <v>5789</v>
      </c>
      <c r="C234" t="s">
        <v>5818</v>
      </c>
      <c r="D234" t="s">
        <v>6304</v>
      </c>
      <c r="E234" t="s">
        <v>6305</v>
      </c>
      <c r="F234" t="s">
        <v>5792</v>
      </c>
      <c r="G234" t="s">
        <v>6054</v>
      </c>
      <c r="H234" t="s">
        <v>5792</v>
      </c>
    </row>
    <row r="235" spans="1:8" x14ac:dyDescent="0.25">
      <c r="A235" s="1" t="s">
        <v>3182</v>
      </c>
      <c r="B235" t="s">
        <v>5789</v>
      </c>
      <c r="C235" t="s">
        <v>5826</v>
      </c>
      <c r="D235" t="s">
        <v>6306</v>
      </c>
      <c r="E235" t="s">
        <v>6307</v>
      </c>
      <c r="F235" t="s">
        <v>5792</v>
      </c>
      <c r="G235" t="s">
        <v>6057</v>
      </c>
      <c r="H235" t="s">
        <v>6058</v>
      </c>
    </row>
    <row r="236" spans="1:8" x14ac:dyDescent="0.25">
      <c r="A236" s="1" t="s">
        <v>3182</v>
      </c>
      <c r="B236" t="s">
        <v>5789</v>
      </c>
      <c r="C236" t="s">
        <v>5826</v>
      </c>
      <c r="D236" t="s">
        <v>6308</v>
      </c>
      <c r="E236" t="s">
        <v>6309</v>
      </c>
      <c r="F236" t="s">
        <v>5792</v>
      </c>
      <c r="G236" t="s">
        <v>6057</v>
      </c>
      <c r="H236" t="s">
        <v>6061</v>
      </c>
    </row>
    <row r="237" spans="1:8" x14ac:dyDescent="0.25">
      <c r="A237" s="1" t="s">
        <v>3182</v>
      </c>
      <c r="B237" t="s">
        <v>5789</v>
      </c>
      <c r="C237" t="s">
        <v>5826</v>
      </c>
      <c r="D237" t="s">
        <v>6310</v>
      </c>
      <c r="E237" t="s">
        <v>6311</v>
      </c>
      <c r="F237" t="s">
        <v>5792</v>
      </c>
      <c r="G237" t="s">
        <v>6064</v>
      </c>
      <c r="H237" t="s">
        <v>6064</v>
      </c>
    </row>
    <row r="238" spans="1:8" x14ac:dyDescent="0.25">
      <c r="A238" s="1" t="s">
        <v>3182</v>
      </c>
      <c r="B238" t="s">
        <v>5789</v>
      </c>
      <c r="C238" t="s">
        <v>5802</v>
      </c>
      <c r="D238" t="s">
        <v>6312</v>
      </c>
      <c r="E238" t="s">
        <v>6313</v>
      </c>
      <c r="F238" t="s">
        <v>5792</v>
      </c>
      <c r="G238" t="s">
        <v>5225</v>
      </c>
      <c r="H238" t="s">
        <v>5792</v>
      </c>
    </row>
    <row r="239" spans="1:8" x14ac:dyDescent="0.25">
      <c r="A239" s="1" t="s">
        <v>3182</v>
      </c>
      <c r="B239" t="s">
        <v>5789</v>
      </c>
      <c r="C239" t="s">
        <v>5818</v>
      </c>
      <c r="D239" t="s">
        <v>6314</v>
      </c>
      <c r="E239" t="s">
        <v>6315</v>
      </c>
      <c r="F239" t="s">
        <v>5792</v>
      </c>
      <c r="G239" t="s">
        <v>5225</v>
      </c>
      <c r="H239" t="s">
        <v>5792</v>
      </c>
    </row>
    <row r="240" spans="1:8" x14ac:dyDescent="0.25">
      <c r="A240" s="1" t="s">
        <v>3182</v>
      </c>
      <c r="B240" t="s">
        <v>5789</v>
      </c>
      <c r="C240" t="s">
        <v>5818</v>
      </c>
      <c r="D240" t="s">
        <v>6316</v>
      </c>
      <c r="E240" t="s">
        <v>6317</v>
      </c>
      <c r="F240" t="s">
        <v>5792</v>
      </c>
      <c r="G240" t="s">
        <v>6073</v>
      </c>
      <c r="H240" t="s">
        <v>6074</v>
      </c>
    </row>
    <row r="241" spans="1:8" x14ac:dyDescent="0.25">
      <c r="A241" s="1" t="s">
        <v>3182</v>
      </c>
      <c r="B241" t="s">
        <v>5789</v>
      </c>
      <c r="C241" t="s">
        <v>5818</v>
      </c>
      <c r="D241" t="s">
        <v>6318</v>
      </c>
      <c r="E241" t="s">
        <v>6319</v>
      </c>
      <c r="F241" t="s">
        <v>5792</v>
      </c>
      <c r="G241" t="s">
        <v>6073</v>
      </c>
      <c r="H241" t="s">
        <v>6074</v>
      </c>
    </row>
    <row r="242" spans="1:8" x14ac:dyDescent="0.25">
      <c r="A242" s="1" t="s">
        <v>3182</v>
      </c>
      <c r="B242" t="s">
        <v>5789</v>
      </c>
      <c r="C242" t="s">
        <v>5818</v>
      </c>
      <c r="D242" t="s">
        <v>6320</v>
      </c>
      <c r="E242" t="s">
        <v>6321</v>
      </c>
      <c r="F242" t="s">
        <v>5792</v>
      </c>
      <c r="G242" t="s">
        <v>6073</v>
      </c>
      <c r="H242" t="s">
        <v>6074</v>
      </c>
    </row>
    <row r="243" spans="1:8" x14ac:dyDescent="0.25">
      <c r="A243" s="1" t="s">
        <v>3182</v>
      </c>
      <c r="B243" t="s">
        <v>5789</v>
      </c>
      <c r="C243" t="s">
        <v>5802</v>
      </c>
      <c r="D243" t="s">
        <v>6322</v>
      </c>
      <c r="E243" t="s">
        <v>6323</v>
      </c>
      <c r="F243" t="s">
        <v>5792</v>
      </c>
      <c r="G243" t="s">
        <v>6073</v>
      </c>
      <c r="H243" t="s">
        <v>6074</v>
      </c>
    </row>
    <row r="244" spans="1:8" x14ac:dyDescent="0.25">
      <c r="A244" s="1" t="s">
        <v>3182</v>
      </c>
      <c r="B244" t="s">
        <v>5789</v>
      </c>
      <c r="C244" t="s">
        <v>6324</v>
      </c>
      <c r="D244" t="s">
        <v>6325</v>
      </c>
      <c r="E244" t="s">
        <v>6326</v>
      </c>
      <c r="F244" t="s">
        <v>5815</v>
      </c>
      <c r="G244" t="s">
        <v>5816</v>
      </c>
      <c r="H244" t="s">
        <v>6327</v>
      </c>
    </row>
    <row r="245" spans="1:8" x14ac:dyDescent="0.25">
      <c r="A245" s="1" t="s">
        <v>3182</v>
      </c>
      <c r="B245" t="s">
        <v>5789</v>
      </c>
      <c r="C245" t="s">
        <v>5812</v>
      </c>
      <c r="D245" t="s">
        <v>6328</v>
      </c>
      <c r="E245" t="s">
        <v>6329</v>
      </c>
      <c r="F245" t="s">
        <v>5815</v>
      </c>
      <c r="G245" t="s">
        <v>5816</v>
      </c>
      <c r="H245" t="s">
        <v>5817</v>
      </c>
    </row>
    <row r="246" spans="1:8" x14ac:dyDescent="0.25">
      <c r="A246" s="1" t="s">
        <v>3182</v>
      </c>
      <c r="B246" t="s">
        <v>5789</v>
      </c>
      <c r="C246" t="s">
        <v>5802</v>
      </c>
      <c r="D246" t="s">
        <v>6330</v>
      </c>
      <c r="E246" t="s">
        <v>6331</v>
      </c>
      <c r="F246" t="s">
        <v>5792</v>
      </c>
      <c r="G246" t="s">
        <v>5816</v>
      </c>
      <c r="H246" t="s">
        <v>5825</v>
      </c>
    </row>
    <row r="247" spans="1:8" x14ac:dyDescent="0.25">
      <c r="A247" s="1" t="s">
        <v>3182</v>
      </c>
      <c r="B247" t="s">
        <v>5789</v>
      </c>
      <c r="C247" t="s">
        <v>5822</v>
      </c>
      <c r="D247" t="s">
        <v>6332</v>
      </c>
      <c r="E247" t="s">
        <v>6333</v>
      </c>
      <c r="F247" t="s">
        <v>5792</v>
      </c>
      <c r="G247" t="s">
        <v>5816</v>
      </c>
      <c r="H247" t="s">
        <v>5825</v>
      </c>
    </row>
    <row r="248" spans="1:8" x14ac:dyDescent="0.25">
      <c r="A248" s="1" t="s">
        <v>3182</v>
      </c>
      <c r="B248" t="s">
        <v>5789</v>
      </c>
      <c r="C248" t="s">
        <v>5826</v>
      </c>
      <c r="D248" t="s">
        <v>6334</v>
      </c>
      <c r="E248" t="s">
        <v>6335</v>
      </c>
      <c r="F248" t="s">
        <v>5792</v>
      </c>
      <c r="G248" t="s">
        <v>5792</v>
      </c>
      <c r="H248" t="s">
        <v>5792</v>
      </c>
    </row>
    <row r="249" spans="1:8" x14ac:dyDescent="0.25">
      <c r="A249" s="1" t="s">
        <v>3182</v>
      </c>
      <c r="B249" t="s">
        <v>5789</v>
      </c>
      <c r="C249" t="s">
        <v>5826</v>
      </c>
      <c r="D249" t="s">
        <v>6336</v>
      </c>
      <c r="E249" t="s">
        <v>6337</v>
      </c>
      <c r="F249" t="s">
        <v>5792</v>
      </c>
      <c r="G249" t="s">
        <v>5792</v>
      </c>
      <c r="H249" t="s">
        <v>5792</v>
      </c>
    </row>
    <row r="250" spans="1:8" x14ac:dyDescent="0.25">
      <c r="A250" s="1" t="s">
        <v>3182</v>
      </c>
      <c r="B250" t="s">
        <v>5789</v>
      </c>
      <c r="C250" t="s">
        <v>5794</v>
      </c>
      <c r="D250" t="s">
        <v>6338</v>
      </c>
      <c r="E250" t="s">
        <v>6339</v>
      </c>
      <c r="F250" t="s">
        <v>5792</v>
      </c>
      <c r="G250" t="s">
        <v>5835</v>
      </c>
      <c r="H250" t="s">
        <v>5792</v>
      </c>
    </row>
    <row r="251" spans="1:8" x14ac:dyDescent="0.25">
      <c r="A251" s="1" t="s">
        <v>3182</v>
      </c>
      <c r="B251" t="s">
        <v>5789</v>
      </c>
      <c r="C251" t="s">
        <v>5794</v>
      </c>
      <c r="D251" t="s">
        <v>6340</v>
      </c>
      <c r="E251" t="s">
        <v>6341</v>
      </c>
      <c r="F251" t="s">
        <v>5792</v>
      </c>
      <c r="G251" t="s">
        <v>4501</v>
      </c>
      <c r="H251" t="s">
        <v>5792</v>
      </c>
    </row>
    <row r="252" spans="1:8" x14ac:dyDescent="0.25">
      <c r="A252" s="1" t="s">
        <v>3182</v>
      </c>
      <c r="B252" t="s">
        <v>5789</v>
      </c>
      <c r="C252" t="s">
        <v>5794</v>
      </c>
      <c r="D252" t="s">
        <v>6342</v>
      </c>
      <c r="E252" t="s">
        <v>6343</v>
      </c>
      <c r="F252" t="s">
        <v>5792</v>
      </c>
      <c r="G252" t="s">
        <v>4501</v>
      </c>
      <c r="H252" t="s">
        <v>5792</v>
      </c>
    </row>
    <row r="253" spans="1:8" x14ac:dyDescent="0.25">
      <c r="A253" s="1" t="s">
        <v>3182</v>
      </c>
      <c r="B253" t="s">
        <v>5789</v>
      </c>
      <c r="C253" t="s">
        <v>5802</v>
      </c>
      <c r="D253" t="s">
        <v>6344</v>
      </c>
      <c r="E253" t="s">
        <v>6345</v>
      </c>
      <c r="F253" t="s">
        <v>5792</v>
      </c>
      <c r="G253" t="s">
        <v>3640</v>
      </c>
      <c r="H253" t="s">
        <v>5792</v>
      </c>
    </row>
    <row r="254" spans="1:8" x14ac:dyDescent="0.25">
      <c r="A254" s="1" t="s">
        <v>3182</v>
      </c>
      <c r="B254" t="s">
        <v>5789</v>
      </c>
      <c r="C254" t="s">
        <v>5802</v>
      </c>
      <c r="D254" t="s">
        <v>6346</v>
      </c>
      <c r="E254" t="s">
        <v>6347</v>
      </c>
      <c r="F254" t="s">
        <v>5792</v>
      </c>
      <c r="G254" t="s">
        <v>3640</v>
      </c>
      <c r="H254" t="s">
        <v>5792</v>
      </c>
    </row>
    <row r="255" spans="1:8" x14ac:dyDescent="0.25">
      <c r="A255" s="1" t="s">
        <v>3182</v>
      </c>
      <c r="B255" t="s">
        <v>5789</v>
      </c>
      <c r="C255" t="s">
        <v>5802</v>
      </c>
      <c r="D255" t="s">
        <v>6348</v>
      </c>
      <c r="E255" t="s">
        <v>6349</v>
      </c>
      <c r="F255" t="s">
        <v>5792</v>
      </c>
      <c r="G255" t="s">
        <v>3640</v>
      </c>
      <c r="H255" t="s">
        <v>5792</v>
      </c>
    </row>
    <row r="256" spans="1:8" x14ac:dyDescent="0.25">
      <c r="A256" s="1" t="s">
        <v>3182</v>
      </c>
      <c r="B256" t="s">
        <v>5789</v>
      </c>
      <c r="C256" t="s">
        <v>5802</v>
      </c>
      <c r="D256" t="s">
        <v>6350</v>
      </c>
      <c r="E256" t="s">
        <v>6351</v>
      </c>
      <c r="F256" t="s">
        <v>5792</v>
      </c>
      <c r="G256" t="s">
        <v>3640</v>
      </c>
      <c r="H256" t="s">
        <v>5792</v>
      </c>
    </row>
    <row r="257" spans="1:8" x14ac:dyDescent="0.25">
      <c r="A257" s="1" t="s">
        <v>3182</v>
      </c>
      <c r="B257" t="s">
        <v>5789</v>
      </c>
      <c r="C257" t="s">
        <v>5802</v>
      </c>
      <c r="D257" t="s">
        <v>6352</v>
      </c>
      <c r="E257" t="s">
        <v>6353</v>
      </c>
      <c r="F257" t="s">
        <v>5792</v>
      </c>
      <c r="G257" t="s">
        <v>3640</v>
      </c>
      <c r="H257" t="s">
        <v>5792</v>
      </c>
    </row>
    <row r="258" spans="1:8" x14ac:dyDescent="0.25">
      <c r="A258" s="1" t="s">
        <v>3182</v>
      </c>
      <c r="B258" t="s">
        <v>5789</v>
      </c>
      <c r="C258" t="s">
        <v>5802</v>
      </c>
      <c r="D258" t="s">
        <v>6354</v>
      </c>
      <c r="E258" t="s">
        <v>6355</v>
      </c>
      <c r="F258" t="s">
        <v>5792</v>
      </c>
      <c r="G258" t="s">
        <v>3640</v>
      </c>
      <c r="H258" t="s">
        <v>5792</v>
      </c>
    </row>
    <row r="259" spans="1:8" x14ac:dyDescent="0.25">
      <c r="A259" s="1" t="s">
        <v>3182</v>
      </c>
      <c r="B259" t="s">
        <v>5789</v>
      </c>
      <c r="C259" t="s">
        <v>5802</v>
      </c>
      <c r="D259" t="s">
        <v>6356</v>
      </c>
      <c r="E259" t="s">
        <v>6353</v>
      </c>
      <c r="F259" t="s">
        <v>5792</v>
      </c>
      <c r="G259" t="s">
        <v>3640</v>
      </c>
      <c r="H259" t="s">
        <v>5792</v>
      </c>
    </row>
    <row r="260" spans="1:8" x14ac:dyDescent="0.25">
      <c r="A260" s="1" t="s">
        <v>3182</v>
      </c>
      <c r="B260" t="s">
        <v>5789</v>
      </c>
      <c r="C260" t="s">
        <v>5802</v>
      </c>
      <c r="D260" t="s">
        <v>6357</v>
      </c>
      <c r="E260" t="s">
        <v>6358</v>
      </c>
      <c r="F260" t="s">
        <v>5792</v>
      </c>
      <c r="G260" t="s">
        <v>3640</v>
      </c>
      <c r="H260" t="s">
        <v>5792</v>
      </c>
    </row>
    <row r="261" spans="1:8" x14ac:dyDescent="0.25">
      <c r="A261" s="1" t="s">
        <v>3182</v>
      </c>
      <c r="B261" t="s">
        <v>5789</v>
      </c>
      <c r="C261" t="s">
        <v>5802</v>
      </c>
      <c r="D261" t="s">
        <v>6359</v>
      </c>
      <c r="E261" t="s">
        <v>6360</v>
      </c>
      <c r="F261" t="s">
        <v>5792</v>
      </c>
      <c r="G261" t="s">
        <v>3640</v>
      </c>
      <c r="H261" t="s">
        <v>5792</v>
      </c>
    </row>
    <row r="262" spans="1:8" x14ac:dyDescent="0.25">
      <c r="A262" s="1" t="s">
        <v>3182</v>
      </c>
      <c r="B262" t="s">
        <v>5789</v>
      </c>
      <c r="C262" t="s">
        <v>5802</v>
      </c>
      <c r="D262" t="s">
        <v>6361</v>
      </c>
      <c r="E262" t="s">
        <v>6362</v>
      </c>
      <c r="F262" t="s">
        <v>5792</v>
      </c>
      <c r="G262" t="s">
        <v>3640</v>
      </c>
      <c r="H262" t="s">
        <v>5792</v>
      </c>
    </row>
    <row r="263" spans="1:8" x14ac:dyDescent="0.25">
      <c r="A263" s="1" t="s">
        <v>3182</v>
      </c>
      <c r="B263" t="s">
        <v>5789</v>
      </c>
      <c r="C263" t="s">
        <v>5802</v>
      </c>
      <c r="D263" t="s">
        <v>6363</v>
      </c>
      <c r="E263" t="s">
        <v>6364</v>
      </c>
      <c r="F263" t="s">
        <v>5792</v>
      </c>
      <c r="G263" t="s">
        <v>3640</v>
      </c>
      <c r="H263" t="s">
        <v>5792</v>
      </c>
    </row>
    <row r="264" spans="1:8" x14ac:dyDescent="0.25">
      <c r="A264" s="1" t="s">
        <v>3182</v>
      </c>
      <c r="B264" t="s">
        <v>5789</v>
      </c>
      <c r="C264" t="s">
        <v>5802</v>
      </c>
      <c r="D264" t="s">
        <v>6365</v>
      </c>
      <c r="E264" t="s">
        <v>6366</v>
      </c>
      <c r="F264" t="s">
        <v>5792</v>
      </c>
      <c r="G264" t="s">
        <v>3640</v>
      </c>
      <c r="H264" t="s">
        <v>5792</v>
      </c>
    </row>
    <row r="265" spans="1:8" x14ac:dyDescent="0.25">
      <c r="A265" s="1" t="s">
        <v>3182</v>
      </c>
      <c r="B265" t="s">
        <v>5789</v>
      </c>
      <c r="C265" t="s">
        <v>5802</v>
      </c>
      <c r="D265" t="s">
        <v>6367</v>
      </c>
      <c r="E265" t="s">
        <v>6368</v>
      </c>
      <c r="F265" t="s">
        <v>6344</v>
      </c>
      <c r="G265" t="s">
        <v>3640</v>
      </c>
      <c r="H265" t="s">
        <v>5792</v>
      </c>
    </row>
    <row r="266" spans="1:8" x14ac:dyDescent="0.25">
      <c r="A266" s="1" t="s">
        <v>3182</v>
      </c>
      <c r="B266" t="s">
        <v>5789</v>
      </c>
      <c r="C266" t="s">
        <v>5802</v>
      </c>
      <c r="D266" t="s">
        <v>6369</v>
      </c>
      <c r="E266" t="s">
        <v>6370</v>
      </c>
      <c r="F266" t="s">
        <v>6344</v>
      </c>
      <c r="G266" t="s">
        <v>3640</v>
      </c>
      <c r="H266" t="s">
        <v>5792</v>
      </c>
    </row>
    <row r="267" spans="1:8" x14ac:dyDescent="0.25">
      <c r="A267" s="1" t="s">
        <v>3182</v>
      </c>
      <c r="B267" t="s">
        <v>5789</v>
      </c>
      <c r="C267" t="s">
        <v>5802</v>
      </c>
      <c r="D267" t="s">
        <v>6371</v>
      </c>
      <c r="E267" t="s">
        <v>6372</v>
      </c>
      <c r="F267" t="s">
        <v>6346</v>
      </c>
      <c r="G267" t="s">
        <v>3640</v>
      </c>
      <c r="H267" t="s">
        <v>5792</v>
      </c>
    </row>
    <row r="268" spans="1:8" x14ac:dyDescent="0.25">
      <c r="A268" s="1" t="s">
        <v>3182</v>
      </c>
      <c r="B268" t="s">
        <v>5789</v>
      </c>
      <c r="C268" t="s">
        <v>5802</v>
      </c>
      <c r="D268" t="s">
        <v>6373</v>
      </c>
      <c r="E268" t="s">
        <v>6374</v>
      </c>
      <c r="F268" t="s">
        <v>6346</v>
      </c>
      <c r="G268" t="s">
        <v>3640</v>
      </c>
      <c r="H268" t="s">
        <v>5792</v>
      </c>
    </row>
    <row r="269" spans="1:8" x14ac:dyDescent="0.25">
      <c r="A269" s="1" t="s">
        <v>3182</v>
      </c>
      <c r="B269" t="s">
        <v>5789</v>
      </c>
      <c r="C269" t="s">
        <v>5802</v>
      </c>
      <c r="D269" t="s">
        <v>6375</v>
      </c>
      <c r="E269" t="s">
        <v>6376</v>
      </c>
      <c r="F269" t="s">
        <v>6348</v>
      </c>
      <c r="G269" t="s">
        <v>3640</v>
      </c>
      <c r="H269" t="s">
        <v>5792</v>
      </c>
    </row>
    <row r="270" spans="1:8" x14ac:dyDescent="0.25">
      <c r="A270" s="1" t="s">
        <v>3182</v>
      </c>
      <c r="B270" t="s">
        <v>5789</v>
      </c>
      <c r="C270" t="s">
        <v>5802</v>
      </c>
      <c r="D270" t="s">
        <v>6377</v>
      </c>
      <c r="E270" t="s">
        <v>6378</v>
      </c>
      <c r="F270" t="s">
        <v>6348</v>
      </c>
      <c r="G270" t="s">
        <v>3640</v>
      </c>
      <c r="H270" t="s">
        <v>5792</v>
      </c>
    </row>
    <row r="271" spans="1:8" x14ac:dyDescent="0.25">
      <c r="A271" s="1" t="s">
        <v>3182</v>
      </c>
      <c r="B271" t="s">
        <v>5789</v>
      </c>
      <c r="C271" t="s">
        <v>5802</v>
      </c>
      <c r="D271" t="s">
        <v>6379</v>
      </c>
      <c r="E271" t="s">
        <v>6380</v>
      </c>
      <c r="F271" t="s">
        <v>6359</v>
      </c>
      <c r="G271" t="s">
        <v>3640</v>
      </c>
      <c r="H271" t="s">
        <v>5792</v>
      </c>
    </row>
    <row r="272" spans="1:8" x14ac:dyDescent="0.25">
      <c r="A272" s="1" t="s">
        <v>3182</v>
      </c>
      <c r="B272" t="s">
        <v>5789</v>
      </c>
      <c r="C272" t="s">
        <v>5802</v>
      </c>
      <c r="D272" t="s">
        <v>6381</v>
      </c>
      <c r="E272" t="s">
        <v>6382</v>
      </c>
      <c r="F272" t="s">
        <v>6359</v>
      </c>
      <c r="G272" t="s">
        <v>3640</v>
      </c>
      <c r="H272" t="s">
        <v>5792</v>
      </c>
    </row>
    <row r="273" spans="1:8" x14ac:dyDescent="0.25">
      <c r="A273" s="1" t="s">
        <v>3182</v>
      </c>
      <c r="B273" t="s">
        <v>5789</v>
      </c>
      <c r="C273" t="s">
        <v>5802</v>
      </c>
      <c r="D273" t="s">
        <v>6383</v>
      </c>
      <c r="E273" t="s">
        <v>6384</v>
      </c>
      <c r="F273" t="s">
        <v>6363</v>
      </c>
      <c r="G273" t="s">
        <v>3640</v>
      </c>
      <c r="H273" t="s">
        <v>5792</v>
      </c>
    </row>
    <row r="274" spans="1:8" x14ac:dyDescent="0.25">
      <c r="A274" s="1" t="s">
        <v>3182</v>
      </c>
      <c r="B274" t="s">
        <v>5789</v>
      </c>
      <c r="C274" t="s">
        <v>5802</v>
      </c>
      <c r="D274" t="s">
        <v>6385</v>
      </c>
      <c r="E274" t="s">
        <v>6386</v>
      </c>
      <c r="F274" t="s">
        <v>6363</v>
      </c>
      <c r="G274" t="s">
        <v>3640</v>
      </c>
      <c r="H274" t="s">
        <v>5792</v>
      </c>
    </row>
    <row r="275" spans="1:8" x14ac:dyDescent="0.25">
      <c r="A275" s="1" t="s">
        <v>3182</v>
      </c>
      <c r="B275" t="s">
        <v>5789</v>
      </c>
      <c r="C275" t="s">
        <v>5802</v>
      </c>
      <c r="D275" t="s">
        <v>6387</v>
      </c>
      <c r="E275" t="s">
        <v>6388</v>
      </c>
      <c r="F275" t="s">
        <v>6356</v>
      </c>
      <c r="G275" t="s">
        <v>3640</v>
      </c>
      <c r="H275" t="s">
        <v>5792</v>
      </c>
    </row>
    <row r="276" spans="1:8" x14ac:dyDescent="0.25">
      <c r="A276" s="1" t="s">
        <v>3182</v>
      </c>
      <c r="B276" t="s">
        <v>5789</v>
      </c>
      <c r="C276" t="s">
        <v>5802</v>
      </c>
      <c r="D276" t="s">
        <v>6389</v>
      </c>
      <c r="E276" t="s">
        <v>6390</v>
      </c>
      <c r="F276" t="s">
        <v>6352</v>
      </c>
      <c r="G276" t="s">
        <v>3640</v>
      </c>
      <c r="H276" t="s">
        <v>5792</v>
      </c>
    </row>
    <row r="277" spans="1:8" x14ac:dyDescent="0.25">
      <c r="A277" s="1" t="s">
        <v>3182</v>
      </c>
      <c r="B277" t="s">
        <v>5789</v>
      </c>
      <c r="C277" t="s">
        <v>5802</v>
      </c>
      <c r="D277" t="s">
        <v>6391</v>
      </c>
      <c r="E277" t="s">
        <v>6392</v>
      </c>
      <c r="F277" t="s">
        <v>6352</v>
      </c>
      <c r="G277" t="s">
        <v>3640</v>
      </c>
      <c r="H277" t="s">
        <v>5792</v>
      </c>
    </row>
    <row r="278" spans="1:8" x14ac:dyDescent="0.25">
      <c r="A278" s="1" t="s">
        <v>3182</v>
      </c>
      <c r="B278" t="s">
        <v>5789</v>
      </c>
      <c r="C278" t="s">
        <v>5802</v>
      </c>
      <c r="D278" t="s">
        <v>6393</v>
      </c>
      <c r="E278" t="s">
        <v>6394</v>
      </c>
      <c r="F278" t="s">
        <v>6356</v>
      </c>
      <c r="G278" t="s">
        <v>3640</v>
      </c>
      <c r="H278" t="s">
        <v>5792</v>
      </c>
    </row>
    <row r="279" spans="1:8" x14ac:dyDescent="0.25">
      <c r="A279" s="1" t="s">
        <v>3182</v>
      </c>
      <c r="B279" t="s">
        <v>5789</v>
      </c>
      <c r="C279" t="s">
        <v>5802</v>
      </c>
      <c r="D279" t="s">
        <v>6395</v>
      </c>
      <c r="E279" t="s">
        <v>6396</v>
      </c>
      <c r="F279" t="s">
        <v>6350</v>
      </c>
      <c r="G279" t="s">
        <v>3640</v>
      </c>
      <c r="H279" t="s">
        <v>5792</v>
      </c>
    </row>
    <row r="280" spans="1:8" x14ac:dyDescent="0.25">
      <c r="A280" s="1" t="s">
        <v>3182</v>
      </c>
      <c r="B280" t="s">
        <v>5789</v>
      </c>
      <c r="C280" t="s">
        <v>5802</v>
      </c>
      <c r="D280" t="s">
        <v>6397</v>
      </c>
      <c r="E280" t="s">
        <v>6398</v>
      </c>
      <c r="F280" t="s">
        <v>6350</v>
      </c>
      <c r="G280" t="s">
        <v>3640</v>
      </c>
      <c r="H280" t="s">
        <v>5792</v>
      </c>
    </row>
    <row r="281" spans="1:8" x14ac:dyDescent="0.25">
      <c r="A281" s="1" t="s">
        <v>3182</v>
      </c>
      <c r="B281" t="s">
        <v>5789</v>
      </c>
      <c r="C281" t="s">
        <v>5802</v>
      </c>
      <c r="D281" t="s">
        <v>6399</v>
      </c>
      <c r="E281" t="s">
        <v>6400</v>
      </c>
      <c r="F281" t="s">
        <v>6354</v>
      </c>
      <c r="G281" t="s">
        <v>3640</v>
      </c>
      <c r="H281" t="s">
        <v>5792</v>
      </c>
    </row>
    <row r="282" spans="1:8" x14ac:dyDescent="0.25">
      <c r="A282" s="1" t="s">
        <v>3182</v>
      </c>
      <c r="B282" t="s">
        <v>5789</v>
      </c>
      <c r="C282" t="s">
        <v>5802</v>
      </c>
      <c r="D282" t="s">
        <v>6401</v>
      </c>
      <c r="E282" t="s">
        <v>6402</v>
      </c>
      <c r="F282" t="s">
        <v>6354</v>
      </c>
      <c r="G282" t="s">
        <v>3640</v>
      </c>
      <c r="H282" t="s">
        <v>5792</v>
      </c>
    </row>
    <row r="283" spans="1:8" x14ac:dyDescent="0.25">
      <c r="A283" s="1" t="s">
        <v>3182</v>
      </c>
      <c r="B283" t="s">
        <v>5789</v>
      </c>
      <c r="C283" t="s">
        <v>5802</v>
      </c>
      <c r="D283" t="s">
        <v>6403</v>
      </c>
      <c r="E283" t="s">
        <v>6404</v>
      </c>
      <c r="F283" t="s">
        <v>6357</v>
      </c>
      <c r="G283" t="s">
        <v>3640</v>
      </c>
      <c r="H283" t="s">
        <v>5792</v>
      </c>
    </row>
    <row r="284" spans="1:8" x14ac:dyDescent="0.25">
      <c r="A284" s="1" t="s">
        <v>3182</v>
      </c>
      <c r="B284" t="s">
        <v>5789</v>
      </c>
      <c r="C284" t="s">
        <v>5802</v>
      </c>
      <c r="D284" t="s">
        <v>6405</v>
      </c>
      <c r="E284" t="s">
        <v>6406</v>
      </c>
      <c r="F284" t="s">
        <v>6357</v>
      </c>
      <c r="G284" t="s">
        <v>3640</v>
      </c>
      <c r="H284" t="s">
        <v>5792</v>
      </c>
    </row>
    <row r="285" spans="1:8" x14ac:dyDescent="0.25">
      <c r="A285" s="1" t="s">
        <v>3182</v>
      </c>
      <c r="B285" t="s">
        <v>5789</v>
      </c>
      <c r="C285" t="s">
        <v>5802</v>
      </c>
      <c r="D285" t="s">
        <v>6407</v>
      </c>
      <c r="E285" t="s">
        <v>6408</v>
      </c>
      <c r="F285" t="s">
        <v>6361</v>
      </c>
      <c r="G285" t="s">
        <v>3640</v>
      </c>
      <c r="H285" t="s">
        <v>5792</v>
      </c>
    </row>
    <row r="286" spans="1:8" x14ac:dyDescent="0.25">
      <c r="A286" s="1" t="s">
        <v>3182</v>
      </c>
      <c r="B286" t="s">
        <v>5789</v>
      </c>
      <c r="C286" t="s">
        <v>5802</v>
      </c>
      <c r="D286" t="s">
        <v>6409</v>
      </c>
      <c r="E286" t="s">
        <v>6410</v>
      </c>
      <c r="F286" t="s">
        <v>6361</v>
      </c>
      <c r="G286" t="s">
        <v>3640</v>
      </c>
      <c r="H286" t="s">
        <v>5792</v>
      </c>
    </row>
    <row r="287" spans="1:8" x14ac:dyDescent="0.25">
      <c r="A287" s="1" t="s">
        <v>3182</v>
      </c>
      <c r="B287" t="s">
        <v>5789</v>
      </c>
      <c r="C287" t="s">
        <v>5802</v>
      </c>
      <c r="D287" t="s">
        <v>6411</v>
      </c>
      <c r="E287" t="s">
        <v>6412</v>
      </c>
      <c r="F287" t="s">
        <v>6365</v>
      </c>
      <c r="G287" t="s">
        <v>3640</v>
      </c>
      <c r="H287" t="s">
        <v>5792</v>
      </c>
    </row>
    <row r="288" spans="1:8" x14ac:dyDescent="0.25">
      <c r="A288" s="1" t="s">
        <v>3182</v>
      </c>
      <c r="B288" t="s">
        <v>5789</v>
      </c>
      <c r="C288" t="s">
        <v>5802</v>
      </c>
      <c r="D288" t="s">
        <v>6413</v>
      </c>
      <c r="E288" t="s">
        <v>6414</v>
      </c>
      <c r="F288" t="s">
        <v>6365</v>
      </c>
      <c r="G288" t="s">
        <v>3640</v>
      </c>
      <c r="H288" t="s">
        <v>5792</v>
      </c>
    </row>
    <row r="289" spans="1:8" x14ac:dyDescent="0.25">
      <c r="A289" s="1" t="s">
        <v>3182</v>
      </c>
      <c r="B289" t="s">
        <v>5789</v>
      </c>
      <c r="C289" t="s">
        <v>5826</v>
      </c>
      <c r="D289" t="s">
        <v>6415</v>
      </c>
      <c r="E289" t="s">
        <v>6416</v>
      </c>
      <c r="F289" t="s">
        <v>5792</v>
      </c>
      <c r="G289" t="s">
        <v>5949</v>
      </c>
      <c r="H289" t="s">
        <v>5950</v>
      </c>
    </row>
    <row r="290" spans="1:8" x14ac:dyDescent="0.25">
      <c r="A290" s="1" t="s">
        <v>3182</v>
      </c>
      <c r="B290" t="s">
        <v>5789</v>
      </c>
      <c r="C290" t="s">
        <v>5826</v>
      </c>
      <c r="D290" t="s">
        <v>6417</v>
      </c>
      <c r="E290" t="s">
        <v>6418</v>
      </c>
      <c r="F290" t="s">
        <v>5792</v>
      </c>
      <c r="G290" t="s">
        <v>5949</v>
      </c>
      <c r="H290" t="s">
        <v>5950</v>
      </c>
    </row>
    <row r="291" spans="1:8" x14ac:dyDescent="0.25">
      <c r="A291" s="1" t="s">
        <v>3182</v>
      </c>
      <c r="B291" t="s">
        <v>5789</v>
      </c>
      <c r="C291" t="s">
        <v>5826</v>
      </c>
      <c r="D291" t="s">
        <v>6419</v>
      </c>
      <c r="E291" t="s">
        <v>6420</v>
      </c>
      <c r="F291" t="s">
        <v>5792</v>
      </c>
      <c r="G291" t="s">
        <v>5949</v>
      </c>
      <c r="H291" t="s">
        <v>5950</v>
      </c>
    </row>
    <row r="292" spans="1:8" x14ac:dyDescent="0.25">
      <c r="A292" s="1" t="s">
        <v>3182</v>
      </c>
      <c r="B292" t="s">
        <v>5789</v>
      </c>
      <c r="C292" t="s">
        <v>5826</v>
      </c>
      <c r="D292" t="s">
        <v>6421</v>
      </c>
      <c r="E292" t="s">
        <v>6422</v>
      </c>
      <c r="F292" t="s">
        <v>5792</v>
      </c>
      <c r="G292" t="s">
        <v>5949</v>
      </c>
      <c r="H292" t="s">
        <v>5950</v>
      </c>
    </row>
    <row r="293" spans="1:8" x14ac:dyDescent="0.25">
      <c r="A293" s="1" t="s">
        <v>3182</v>
      </c>
      <c r="B293" t="s">
        <v>5789</v>
      </c>
      <c r="C293" t="s">
        <v>5826</v>
      </c>
      <c r="D293" t="s">
        <v>6423</v>
      </c>
      <c r="E293" t="s">
        <v>6424</v>
      </c>
      <c r="F293" t="s">
        <v>5792</v>
      </c>
      <c r="G293" t="s">
        <v>5949</v>
      </c>
      <c r="H293" t="s">
        <v>5950</v>
      </c>
    </row>
    <row r="294" spans="1:8" x14ac:dyDescent="0.25">
      <c r="A294" s="1" t="s">
        <v>3182</v>
      </c>
      <c r="B294" t="s">
        <v>5789</v>
      </c>
      <c r="C294" t="s">
        <v>5826</v>
      </c>
      <c r="D294" t="s">
        <v>6425</v>
      </c>
      <c r="E294" t="s">
        <v>6426</v>
      </c>
      <c r="F294" t="s">
        <v>5792</v>
      </c>
      <c r="G294" t="s">
        <v>6213</v>
      </c>
      <c r="H294" t="s">
        <v>5792</v>
      </c>
    </row>
    <row r="295" spans="1:8" x14ac:dyDescent="0.25">
      <c r="A295" s="1" t="s">
        <v>3182</v>
      </c>
      <c r="B295" t="s">
        <v>5789</v>
      </c>
      <c r="C295" t="s">
        <v>5794</v>
      </c>
      <c r="D295" t="s">
        <v>6427</v>
      </c>
      <c r="E295" t="s">
        <v>6428</v>
      </c>
      <c r="F295" t="s">
        <v>5792</v>
      </c>
      <c r="G295" t="s">
        <v>4744</v>
      </c>
      <c r="H295" t="s">
        <v>5792</v>
      </c>
    </row>
    <row r="296" spans="1:8" x14ac:dyDescent="0.25">
      <c r="A296" s="1" t="s">
        <v>3182</v>
      </c>
      <c r="B296" t="s">
        <v>5789</v>
      </c>
      <c r="C296" t="s">
        <v>5794</v>
      </c>
      <c r="D296" t="s">
        <v>6429</v>
      </c>
      <c r="E296" t="s">
        <v>6430</v>
      </c>
      <c r="F296" t="s">
        <v>5792</v>
      </c>
      <c r="G296" t="s">
        <v>4744</v>
      </c>
      <c r="H296" t="s">
        <v>5792</v>
      </c>
    </row>
    <row r="297" spans="1:8" x14ac:dyDescent="0.25">
      <c r="A297" s="1" t="s">
        <v>3182</v>
      </c>
      <c r="B297" t="s">
        <v>5789</v>
      </c>
      <c r="C297" t="s">
        <v>5794</v>
      </c>
      <c r="D297" t="s">
        <v>6431</v>
      </c>
      <c r="E297" t="s">
        <v>6432</v>
      </c>
      <c r="F297" t="s">
        <v>5792</v>
      </c>
      <c r="G297" t="s">
        <v>5961</v>
      </c>
      <c r="H297" t="s">
        <v>5792</v>
      </c>
    </row>
    <row r="298" spans="1:8" x14ac:dyDescent="0.25">
      <c r="A298" s="1" t="s">
        <v>3182</v>
      </c>
      <c r="B298" t="s">
        <v>5789</v>
      </c>
      <c r="C298" t="s">
        <v>5794</v>
      </c>
      <c r="D298" t="s">
        <v>6433</v>
      </c>
      <c r="E298" t="s">
        <v>6434</v>
      </c>
      <c r="F298" t="s">
        <v>5792</v>
      </c>
      <c r="G298" t="s">
        <v>5961</v>
      </c>
      <c r="H298" t="s">
        <v>5792</v>
      </c>
    </row>
    <row r="299" spans="1:8" x14ac:dyDescent="0.25">
      <c r="A299" s="1" t="s">
        <v>3182</v>
      </c>
      <c r="B299" t="s">
        <v>5789</v>
      </c>
      <c r="C299" t="s">
        <v>5794</v>
      </c>
      <c r="D299" t="s">
        <v>6435</v>
      </c>
      <c r="E299" t="s">
        <v>6436</v>
      </c>
      <c r="F299" t="s">
        <v>5792</v>
      </c>
      <c r="G299" t="s">
        <v>5961</v>
      </c>
      <c r="H299" t="s">
        <v>5792</v>
      </c>
    </row>
    <row r="300" spans="1:8" x14ac:dyDescent="0.25">
      <c r="A300" s="1" t="s">
        <v>3182</v>
      </c>
      <c r="B300" t="s">
        <v>5789</v>
      </c>
      <c r="C300" t="s">
        <v>5794</v>
      </c>
      <c r="D300" t="s">
        <v>6437</v>
      </c>
      <c r="E300" t="s">
        <v>6438</v>
      </c>
      <c r="F300" t="s">
        <v>5792</v>
      </c>
      <c r="G300" t="s">
        <v>5961</v>
      </c>
      <c r="H300" t="s">
        <v>5792</v>
      </c>
    </row>
    <row r="301" spans="1:8" x14ac:dyDescent="0.25">
      <c r="A301" s="1" t="s">
        <v>3182</v>
      </c>
      <c r="B301" t="s">
        <v>5789</v>
      </c>
      <c r="C301" t="s">
        <v>5826</v>
      </c>
      <c r="D301" t="s">
        <v>6439</v>
      </c>
      <c r="E301" t="s">
        <v>6440</v>
      </c>
      <c r="F301" t="s">
        <v>5792</v>
      </c>
      <c r="G301" t="s">
        <v>5949</v>
      </c>
      <c r="H301" t="s">
        <v>5792</v>
      </c>
    </row>
    <row r="302" spans="1:8" x14ac:dyDescent="0.25">
      <c r="A302" s="1" t="s">
        <v>3182</v>
      </c>
      <c r="B302" t="s">
        <v>5789</v>
      </c>
      <c r="C302" t="s">
        <v>5826</v>
      </c>
      <c r="D302" t="s">
        <v>6441</v>
      </c>
      <c r="E302" t="s">
        <v>6442</v>
      </c>
      <c r="F302" t="s">
        <v>5792</v>
      </c>
      <c r="G302" t="s">
        <v>5949</v>
      </c>
      <c r="H302" t="s">
        <v>5792</v>
      </c>
    </row>
    <row r="303" spans="1:8" x14ac:dyDescent="0.25">
      <c r="A303" s="1" t="s">
        <v>3182</v>
      </c>
      <c r="B303" t="s">
        <v>5789</v>
      </c>
      <c r="C303" t="s">
        <v>5826</v>
      </c>
      <c r="D303" t="s">
        <v>6443</v>
      </c>
      <c r="E303" t="s">
        <v>6444</v>
      </c>
      <c r="F303" t="s">
        <v>5792</v>
      </c>
      <c r="G303" t="s">
        <v>5949</v>
      </c>
      <c r="H303" t="s">
        <v>5792</v>
      </c>
    </row>
    <row r="304" spans="1:8" x14ac:dyDescent="0.25">
      <c r="A304" s="1" t="s">
        <v>3182</v>
      </c>
      <c r="B304" t="s">
        <v>5789</v>
      </c>
      <c r="C304" t="s">
        <v>5826</v>
      </c>
      <c r="D304" t="s">
        <v>6445</v>
      </c>
      <c r="E304" t="s">
        <v>6446</v>
      </c>
      <c r="F304" t="s">
        <v>5792</v>
      </c>
      <c r="G304" t="s">
        <v>5949</v>
      </c>
      <c r="H304" t="s">
        <v>5792</v>
      </c>
    </row>
    <row r="305" spans="1:8" x14ac:dyDescent="0.25">
      <c r="A305" s="1" t="s">
        <v>3182</v>
      </c>
      <c r="B305" t="s">
        <v>5789</v>
      </c>
      <c r="C305" t="s">
        <v>5826</v>
      </c>
      <c r="D305" t="s">
        <v>6447</v>
      </c>
      <c r="E305" t="s">
        <v>6448</v>
      </c>
      <c r="F305" t="s">
        <v>5792</v>
      </c>
      <c r="G305" t="s">
        <v>5949</v>
      </c>
      <c r="H305" t="s">
        <v>5792</v>
      </c>
    </row>
    <row r="306" spans="1:8" x14ac:dyDescent="0.25">
      <c r="A306" s="1" t="s">
        <v>3182</v>
      </c>
      <c r="B306" t="s">
        <v>5789</v>
      </c>
      <c r="C306" t="s">
        <v>5826</v>
      </c>
      <c r="D306" t="s">
        <v>6449</v>
      </c>
      <c r="E306" t="s">
        <v>6450</v>
      </c>
      <c r="F306" t="s">
        <v>5792</v>
      </c>
      <c r="G306" t="s">
        <v>5949</v>
      </c>
      <c r="H306" t="s">
        <v>5950</v>
      </c>
    </row>
    <row r="307" spans="1:8" x14ac:dyDescent="0.25">
      <c r="A307" s="1" t="s">
        <v>3182</v>
      </c>
      <c r="B307" t="s">
        <v>5789</v>
      </c>
      <c r="C307" t="s">
        <v>5818</v>
      </c>
      <c r="D307" t="s">
        <v>6451</v>
      </c>
      <c r="E307" t="s">
        <v>6452</v>
      </c>
      <c r="F307" t="s">
        <v>5792</v>
      </c>
      <c r="G307" t="s">
        <v>5949</v>
      </c>
      <c r="H307" t="s">
        <v>5792</v>
      </c>
    </row>
    <row r="308" spans="1:8" x14ac:dyDescent="0.25">
      <c r="A308" s="1" t="s">
        <v>3182</v>
      </c>
      <c r="B308" t="s">
        <v>5789</v>
      </c>
      <c r="C308" t="s">
        <v>5826</v>
      </c>
      <c r="D308" t="s">
        <v>6453</v>
      </c>
      <c r="E308" t="s">
        <v>6454</v>
      </c>
      <c r="F308" t="s">
        <v>5792</v>
      </c>
      <c r="G308" t="s">
        <v>5949</v>
      </c>
      <c r="H308" t="s">
        <v>5792</v>
      </c>
    </row>
    <row r="309" spans="1:8" x14ac:dyDescent="0.25">
      <c r="A309" s="1" t="s">
        <v>3182</v>
      </c>
      <c r="B309" t="s">
        <v>5789</v>
      </c>
      <c r="C309" t="s">
        <v>5826</v>
      </c>
      <c r="D309" t="s">
        <v>6455</v>
      </c>
      <c r="E309" t="s">
        <v>6456</v>
      </c>
      <c r="F309" t="s">
        <v>5792</v>
      </c>
      <c r="G309" t="s">
        <v>5949</v>
      </c>
      <c r="H309" t="s">
        <v>5792</v>
      </c>
    </row>
    <row r="310" spans="1:8" x14ac:dyDescent="0.25">
      <c r="A310" s="1" t="s">
        <v>3182</v>
      </c>
      <c r="B310" t="s">
        <v>5789</v>
      </c>
      <c r="C310" t="s">
        <v>5826</v>
      </c>
      <c r="D310" t="s">
        <v>6457</v>
      </c>
      <c r="E310" t="s">
        <v>6458</v>
      </c>
      <c r="F310" t="s">
        <v>5792</v>
      </c>
      <c r="G310" t="s">
        <v>5949</v>
      </c>
      <c r="H310" t="s">
        <v>5792</v>
      </c>
    </row>
    <row r="311" spans="1:8" x14ac:dyDescent="0.25">
      <c r="A311" s="1" t="s">
        <v>3182</v>
      </c>
      <c r="B311" t="s">
        <v>5789</v>
      </c>
      <c r="C311" t="s">
        <v>5822</v>
      </c>
      <c r="D311" t="s">
        <v>6459</v>
      </c>
      <c r="E311" t="s">
        <v>6460</v>
      </c>
      <c r="F311" t="s">
        <v>5792</v>
      </c>
      <c r="G311" t="s">
        <v>5986</v>
      </c>
      <c r="H311" t="s">
        <v>5792</v>
      </c>
    </row>
    <row r="312" spans="1:8" x14ac:dyDescent="0.25">
      <c r="A312" s="1" t="s">
        <v>3182</v>
      </c>
      <c r="B312" t="s">
        <v>5789</v>
      </c>
      <c r="C312" t="s">
        <v>5822</v>
      </c>
      <c r="D312" t="s">
        <v>6461</v>
      </c>
      <c r="E312" t="s">
        <v>6462</v>
      </c>
      <c r="F312" t="s">
        <v>5792</v>
      </c>
      <c r="G312" t="s">
        <v>5986</v>
      </c>
      <c r="H312" t="s">
        <v>5792</v>
      </c>
    </row>
    <row r="313" spans="1:8" x14ac:dyDescent="0.25">
      <c r="A313" s="1" t="s">
        <v>3182</v>
      </c>
      <c r="B313" t="s">
        <v>5789</v>
      </c>
      <c r="C313" t="s">
        <v>5822</v>
      </c>
      <c r="D313" t="s">
        <v>6463</v>
      </c>
      <c r="E313" t="s">
        <v>6464</v>
      </c>
      <c r="F313" t="s">
        <v>5792</v>
      </c>
      <c r="G313" t="s">
        <v>5986</v>
      </c>
      <c r="H313" t="s">
        <v>5792</v>
      </c>
    </row>
    <row r="314" spans="1:8" x14ac:dyDescent="0.25">
      <c r="A314" s="1" t="s">
        <v>3182</v>
      </c>
      <c r="B314" t="s">
        <v>5789</v>
      </c>
      <c r="C314" t="s">
        <v>5822</v>
      </c>
      <c r="D314" t="s">
        <v>6465</v>
      </c>
      <c r="E314" t="s">
        <v>6466</v>
      </c>
      <c r="F314" t="s">
        <v>5792</v>
      </c>
      <c r="G314" t="s">
        <v>5986</v>
      </c>
      <c r="H314" t="s">
        <v>5792</v>
      </c>
    </row>
    <row r="315" spans="1:8" x14ac:dyDescent="0.25">
      <c r="A315" s="1" t="s">
        <v>3182</v>
      </c>
      <c r="B315" t="s">
        <v>5789</v>
      </c>
      <c r="C315" t="s">
        <v>5822</v>
      </c>
      <c r="D315" t="s">
        <v>6467</v>
      </c>
      <c r="E315" t="s">
        <v>6468</v>
      </c>
      <c r="F315" t="s">
        <v>5792</v>
      </c>
      <c r="G315" t="s">
        <v>6469</v>
      </c>
      <c r="H315" t="s">
        <v>5792</v>
      </c>
    </row>
    <row r="316" spans="1:8" x14ac:dyDescent="0.25">
      <c r="A316" s="1" t="s">
        <v>3182</v>
      </c>
      <c r="B316" t="s">
        <v>5789</v>
      </c>
      <c r="C316" t="s">
        <v>5822</v>
      </c>
      <c r="D316" t="s">
        <v>6470</v>
      </c>
      <c r="E316" t="s">
        <v>6471</v>
      </c>
      <c r="F316" t="s">
        <v>5792</v>
      </c>
      <c r="G316" t="s">
        <v>6469</v>
      </c>
      <c r="H316" t="s">
        <v>5792</v>
      </c>
    </row>
    <row r="317" spans="1:8" x14ac:dyDescent="0.25">
      <c r="A317" s="1" t="s">
        <v>3182</v>
      </c>
      <c r="B317" t="s">
        <v>5789</v>
      </c>
      <c r="C317" t="s">
        <v>5802</v>
      </c>
      <c r="D317" t="s">
        <v>6472</v>
      </c>
      <c r="E317" t="s">
        <v>6473</v>
      </c>
      <c r="F317" t="s">
        <v>5792</v>
      </c>
      <c r="G317" t="s">
        <v>6073</v>
      </c>
      <c r="H317" t="s">
        <v>6074</v>
      </c>
    </row>
    <row r="318" spans="1:8" x14ac:dyDescent="0.25">
      <c r="A318" s="1" t="s">
        <v>3182</v>
      </c>
      <c r="B318" t="s">
        <v>5789</v>
      </c>
      <c r="C318" t="s">
        <v>5822</v>
      </c>
      <c r="D318" t="s">
        <v>6474</v>
      </c>
      <c r="E318" t="s">
        <v>6475</v>
      </c>
      <c r="F318" t="s">
        <v>5792</v>
      </c>
      <c r="G318" t="s">
        <v>6073</v>
      </c>
      <c r="H318" t="s">
        <v>6074</v>
      </c>
    </row>
    <row r="319" spans="1:8" x14ac:dyDescent="0.25">
      <c r="A319" s="1" t="s">
        <v>3182</v>
      </c>
      <c r="B319" t="s">
        <v>5789</v>
      </c>
      <c r="C319" t="s">
        <v>5822</v>
      </c>
      <c r="D319" t="s">
        <v>6476</v>
      </c>
      <c r="E319" t="s">
        <v>6477</v>
      </c>
      <c r="F319" t="s">
        <v>5792</v>
      </c>
      <c r="G319" t="s">
        <v>4806</v>
      </c>
      <c r="H319" t="s">
        <v>6478</v>
      </c>
    </row>
    <row r="320" spans="1:8" x14ac:dyDescent="0.25">
      <c r="A320" s="1" t="s">
        <v>3182</v>
      </c>
      <c r="B320" t="s">
        <v>5789</v>
      </c>
      <c r="C320" t="s">
        <v>5822</v>
      </c>
      <c r="D320" t="s">
        <v>6479</v>
      </c>
      <c r="E320" t="s">
        <v>6480</v>
      </c>
      <c r="F320" t="s">
        <v>5792</v>
      </c>
      <c r="G320" t="s">
        <v>4806</v>
      </c>
      <c r="H320" t="s">
        <v>6478</v>
      </c>
    </row>
    <row r="321" spans="1:8" x14ac:dyDescent="0.25">
      <c r="A321" s="1" t="s">
        <v>3182</v>
      </c>
      <c r="B321" t="s">
        <v>5789</v>
      </c>
      <c r="C321" t="s">
        <v>5818</v>
      </c>
      <c r="D321" t="s">
        <v>6481</v>
      </c>
      <c r="E321" t="s">
        <v>6482</v>
      </c>
      <c r="F321" t="s">
        <v>5792</v>
      </c>
      <c r="G321" t="s">
        <v>4806</v>
      </c>
      <c r="H321" t="s">
        <v>6000</v>
      </c>
    </row>
    <row r="322" spans="1:8" x14ac:dyDescent="0.25">
      <c r="A322" s="1" t="s">
        <v>3182</v>
      </c>
      <c r="B322" t="s">
        <v>5789</v>
      </c>
      <c r="C322" t="s">
        <v>5794</v>
      </c>
      <c r="D322" t="s">
        <v>6483</v>
      </c>
      <c r="E322" t="s">
        <v>6484</v>
      </c>
      <c r="F322" t="s">
        <v>5792</v>
      </c>
      <c r="G322" t="s">
        <v>6003</v>
      </c>
      <c r="H322" t="s">
        <v>5792</v>
      </c>
    </row>
    <row r="323" spans="1:8" x14ac:dyDescent="0.25">
      <c r="A323" s="1" t="s">
        <v>3182</v>
      </c>
      <c r="B323" t="s">
        <v>5789</v>
      </c>
      <c r="C323" t="s">
        <v>5794</v>
      </c>
      <c r="D323" t="s">
        <v>6485</v>
      </c>
      <c r="E323" t="s">
        <v>6486</v>
      </c>
      <c r="F323" t="s">
        <v>5792</v>
      </c>
      <c r="G323" t="s">
        <v>6003</v>
      </c>
      <c r="H323" t="s">
        <v>5792</v>
      </c>
    </row>
    <row r="324" spans="1:8" x14ac:dyDescent="0.25">
      <c r="A324" s="1" t="s">
        <v>3182</v>
      </c>
      <c r="B324" t="s">
        <v>5789</v>
      </c>
      <c r="C324" t="s">
        <v>5794</v>
      </c>
      <c r="D324" t="s">
        <v>6487</v>
      </c>
      <c r="E324" t="s">
        <v>6488</v>
      </c>
      <c r="F324" t="s">
        <v>5792</v>
      </c>
      <c r="G324" t="s">
        <v>6003</v>
      </c>
      <c r="H324" t="s">
        <v>5792</v>
      </c>
    </row>
    <row r="325" spans="1:8" x14ac:dyDescent="0.25">
      <c r="A325" s="1" t="s">
        <v>3182</v>
      </c>
      <c r="B325" t="s">
        <v>5789</v>
      </c>
      <c r="C325" t="s">
        <v>5818</v>
      </c>
      <c r="D325" t="s">
        <v>6489</v>
      </c>
      <c r="E325" t="s">
        <v>6490</v>
      </c>
      <c r="F325" t="s">
        <v>5792</v>
      </c>
      <c r="G325" t="s">
        <v>6003</v>
      </c>
      <c r="H325" t="s">
        <v>5792</v>
      </c>
    </row>
    <row r="326" spans="1:8" x14ac:dyDescent="0.25">
      <c r="A326" s="1" t="s">
        <v>3182</v>
      </c>
      <c r="B326" t="s">
        <v>5789</v>
      </c>
      <c r="C326" t="s">
        <v>5826</v>
      </c>
      <c r="D326" t="s">
        <v>6491</v>
      </c>
      <c r="E326" t="s">
        <v>6492</v>
      </c>
      <c r="F326" t="s">
        <v>5792</v>
      </c>
      <c r="G326" t="s">
        <v>6003</v>
      </c>
      <c r="H326" t="s">
        <v>6493</v>
      </c>
    </row>
    <row r="327" spans="1:8" x14ac:dyDescent="0.25">
      <c r="A327" s="1" t="s">
        <v>3182</v>
      </c>
      <c r="B327" t="s">
        <v>5789</v>
      </c>
      <c r="C327" t="s">
        <v>5826</v>
      </c>
      <c r="D327" t="s">
        <v>6494</v>
      </c>
      <c r="E327" t="s">
        <v>6495</v>
      </c>
      <c r="F327" t="s">
        <v>5792</v>
      </c>
      <c r="G327" t="s">
        <v>6003</v>
      </c>
      <c r="H327" t="s">
        <v>4734</v>
      </c>
    </row>
    <row r="328" spans="1:8" x14ac:dyDescent="0.25">
      <c r="A328" s="1" t="s">
        <v>3182</v>
      </c>
      <c r="B328" t="s">
        <v>5789</v>
      </c>
      <c r="C328" t="s">
        <v>5826</v>
      </c>
      <c r="D328" t="s">
        <v>6496</v>
      </c>
      <c r="E328" t="s">
        <v>6497</v>
      </c>
      <c r="F328" t="s">
        <v>5792</v>
      </c>
      <c r="G328" t="s">
        <v>6003</v>
      </c>
      <c r="H328" t="s">
        <v>6279</v>
      </c>
    </row>
    <row r="329" spans="1:8" x14ac:dyDescent="0.25">
      <c r="A329" s="1" t="s">
        <v>3182</v>
      </c>
      <c r="B329" t="s">
        <v>5789</v>
      </c>
      <c r="C329" t="s">
        <v>5794</v>
      </c>
      <c r="D329" t="s">
        <v>6498</v>
      </c>
      <c r="E329" t="s">
        <v>6499</v>
      </c>
      <c r="F329" t="s">
        <v>5792</v>
      </c>
      <c r="G329" t="s">
        <v>6003</v>
      </c>
      <c r="H329" t="s">
        <v>5792</v>
      </c>
    </row>
    <row r="330" spans="1:8" x14ac:dyDescent="0.25">
      <c r="A330" s="1" t="s">
        <v>3182</v>
      </c>
      <c r="B330" t="s">
        <v>5789</v>
      </c>
      <c r="C330" t="s">
        <v>5794</v>
      </c>
      <c r="D330" t="s">
        <v>6500</v>
      </c>
      <c r="E330" t="s">
        <v>6501</v>
      </c>
      <c r="F330" t="s">
        <v>5792</v>
      </c>
      <c r="G330" t="s">
        <v>6003</v>
      </c>
      <c r="H330" t="s">
        <v>5792</v>
      </c>
    </row>
    <row r="331" spans="1:8" x14ac:dyDescent="0.25">
      <c r="A331" s="1" t="s">
        <v>3182</v>
      </c>
      <c r="B331" t="s">
        <v>5789</v>
      </c>
      <c r="C331" t="s">
        <v>5794</v>
      </c>
      <c r="D331" t="s">
        <v>6502</v>
      </c>
      <c r="E331" t="s">
        <v>6503</v>
      </c>
      <c r="F331" t="s">
        <v>5792</v>
      </c>
      <c r="G331" t="s">
        <v>6003</v>
      </c>
      <c r="H331" t="s">
        <v>5792</v>
      </c>
    </row>
    <row r="332" spans="1:8" x14ac:dyDescent="0.25">
      <c r="A332" s="1" t="s">
        <v>3182</v>
      </c>
      <c r="B332" t="s">
        <v>5789</v>
      </c>
      <c r="C332" t="s">
        <v>5794</v>
      </c>
      <c r="D332" t="s">
        <v>6504</v>
      </c>
      <c r="E332" t="s">
        <v>6505</v>
      </c>
      <c r="F332" t="s">
        <v>5792</v>
      </c>
      <c r="G332" t="s">
        <v>6003</v>
      </c>
      <c r="H332" t="s">
        <v>5792</v>
      </c>
    </row>
    <row r="333" spans="1:8" x14ac:dyDescent="0.25">
      <c r="A333" s="1" t="s">
        <v>3182</v>
      </c>
      <c r="B333" t="s">
        <v>5789</v>
      </c>
      <c r="C333" t="s">
        <v>5822</v>
      </c>
      <c r="D333" t="s">
        <v>6506</v>
      </c>
      <c r="E333" t="s">
        <v>6507</v>
      </c>
      <c r="F333" t="s">
        <v>5792</v>
      </c>
      <c r="G333" t="s">
        <v>6023</v>
      </c>
      <c r="H333" t="s">
        <v>5792</v>
      </c>
    </row>
    <row r="334" spans="1:8" x14ac:dyDescent="0.25">
      <c r="A334" s="1" t="s">
        <v>3182</v>
      </c>
      <c r="B334" t="s">
        <v>5789</v>
      </c>
      <c r="C334" t="s">
        <v>5822</v>
      </c>
      <c r="D334" t="s">
        <v>6508</v>
      </c>
      <c r="E334" t="s">
        <v>6509</v>
      </c>
      <c r="F334" t="s">
        <v>5792</v>
      </c>
      <c r="G334" t="s">
        <v>6023</v>
      </c>
      <c r="H334" t="s">
        <v>5792</v>
      </c>
    </row>
    <row r="335" spans="1:8" x14ac:dyDescent="0.25">
      <c r="A335" s="1" t="s">
        <v>3182</v>
      </c>
      <c r="B335" t="s">
        <v>5789</v>
      </c>
      <c r="C335" t="s">
        <v>5802</v>
      </c>
      <c r="D335" t="s">
        <v>6510</v>
      </c>
      <c r="E335" t="s">
        <v>6511</v>
      </c>
      <c r="F335" t="s">
        <v>5792</v>
      </c>
      <c r="G335" t="s">
        <v>5225</v>
      </c>
      <c r="H335" t="s">
        <v>6030</v>
      </c>
    </row>
    <row r="336" spans="1:8" x14ac:dyDescent="0.25">
      <c r="A336" s="1" t="s">
        <v>3182</v>
      </c>
      <c r="B336" t="s">
        <v>5789</v>
      </c>
      <c r="C336" t="s">
        <v>5818</v>
      </c>
      <c r="D336" t="s">
        <v>6512</v>
      </c>
      <c r="E336" t="s">
        <v>6513</v>
      </c>
      <c r="F336" t="s">
        <v>5792</v>
      </c>
      <c r="G336" t="s">
        <v>5225</v>
      </c>
      <c r="H336" t="s">
        <v>6067</v>
      </c>
    </row>
    <row r="337" spans="1:8" x14ac:dyDescent="0.25">
      <c r="A337" s="1" t="s">
        <v>3182</v>
      </c>
      <c r="B337" t="s">
        <v>5789</v>
      </c>
      <c r="C337" t="s">
        <v>5818</v>
      </c>
      <c r="D337" t="s">
        <v>6514</v>
      </c>
      <c r="E337" t="s">
        <v>6515</v>
      </c>
      <c r="F337" t="s">
        <v>5792</v>
      </c>
      <c r="G337" t="s">
        <v>5225</v>
      </c>
      <c r="H337" t="s">
        <v>6070</v>
      </c>
    </row>
    <row r="338" spans="1:8" x14ac:dyDescent="0.25">
      <c r="A338" s="1" t="s">
        <v>3182</v>
      </c>
      <c r="B338" t="s">
        <v>5789</v>
      </c>
      <c r="C338" t="s">
        <v>5818</v>
      </c>
      <c r="D338" t="s">
        <v>6516</v>
      </c>
      <c r="E338" t="s">
        <v>6517</v>
      </c>
      <c r="F338" t="s">
        <v>5792</v>
      </c>
      <c r="G338" t="s">
        <v>6040</v>
      </c>
      <c r="H338" t="s">
        <v>6518</v>
      </c>
    </row>
    <row r="339" spans="1:8" x14ac:dyDescent="0.25">
      <c r="A339" s="1" t="s">
        <v>3182</v>
      </c>
      <c r="B339" t="s">
        <v>5789</v>
      </c>
      <c r="C339" t="s">
        <v>5822</v>
      </c>
      <c r="D339" t="s">
        <v>6519</v>
      </c>
      <c r="E339" t="s">
        <v>6520</v>
      </c>
      <c r="F339" t="s">
        <v>5792</v>
      </c>
      <c r="G339" t="s">
        <v>6033</v>
      </c>
      <c r="H339" t="s">
        <v>5792</v>
      </c>
    </row>
    <row r="340" spans="1:8" x14ac:dyDescent="0.25">
      <c r="A340" s="1" t="s">
        <v>3182</v>
      </c>
      <c r="B340" t="s">
        <v>5789</v>
      </c>
      <c r="C340" t="s">
        <v>5822</v>
      </c>
      <c r="D340" t="s">
        <v>6521</v>
      </c>
      <c r="E340" t="s">
        <v>6522</v>
      </c>
      <c r="F340" t="s">
        <v>5792</v>
      </c>
      <c r="G340" t="s">
        <v>6033</v>
      </c>
      <c r="H340" t="s">
        <v>5792</v>
      </c>
    </row>
    <row r="341" spans="1:8" x14ac:dyDescent="0.25">
      <c r="A341" s="1" t="s">
        <v>3182</v>
      </c>
      <c r="B341" t="s">
        <v>5789</v>
      </c>
      <c r="C341" t="s">
        <v>5822</v>
      </c>
      <c r="D341" t="s">
        <v>6523</v>
      </c>
      <c r="E341" t="s">
        <v>6524</v>
      </c>
      <c r="F341" t="s">
        <v>5792</v>
      </c>
      <c r="G341" t="s">
        <v>6033</v>
      </c>
      <c r="H341" t="s">
        <v>5792</v>
      </c>
    </row>
    <row r="342" spans="1:8" x14ac:dyDescent="0.25">
      <c r="A342" s="1" t="s">
        <v>3182</v>
      </c>
      <c r="B342" t="s">
        <v>5789</v>
      </c>
      <c r="C342" t="s">
        <v>5818</v>
      </c>
      <c r="D342" t="s">
        <v>6525</v>
      </c>
      <c r="E342" t="s">
        <v>6526</v>
      </c>
      <c r="F342" t="s">
        <v>5792</v>
      </c>
      <c r="G342" t="s">
        <v>6040</v>
      </c>
      <c r="H342" t="s">
        <v>6041</v>
      </c>
    </row>
    <row r="343" spans="1:8" x14ac:dyDescent="0.25">
      <c r="A343" s="1" t="s">
        <v>3182</v>
      </c>
      <c r="B343" t="s">
        <v>5789</v>
      </c>
      <c r="C343" t="s">
        <v>5802</v>
      </c>
      <c r="D343" t="s">
        <v>6527</v>
      </c>
      <c r="E343" t="s">
        <v>6528</v>
      </c>
      <c r="F343" t="s">
        <v>5792</v>
      </c>
      <c r="G343" t="s">
        <v>6040</v>
      </c>
      <c r="H343" t="s">
        <v>4732</v>
      </c>
    </row>
    <row r="344" spans="1:8" x14ac:dyDescent="0.25">
      <c r="A344" s="1" t="s">
        <v>3182</v>
      </c>
      <c r="B344" t="s">
        <v>5789</v>
      </c>
      <c r="C344" t="s">
        <v>5802</v>
      </c>
      <c r="D344" t="s">
        <v>6529</v>
      </c>
      <c r="E344" t="s">
        <v>6530</v>
      </c>
      <c r="F344" t="s">
        <v>5792</v>
      </c>
      <c r="G344" t="s">
        <v>6040</v>
      </c>
      <c r="H344" t="s">
        <v>6046</v>
      </c>
    </row>
    <row r="345" spans="1:8" x14ac:dyDescent="0.25">
      <c r="A345" s="1" t="s">
        <v>3182</v>
      </c>
      <c r="B345" t="s">
        <v>5789</v>
      </c>
      <c r="C345" t="s">
        <v>5802</v>
      </c>
      <c r="D345" t="s">
        <v>6531</v>
      </c>
      <c r="E345" t="s">
        <v>6532</v>
      </c>
      <c r="F345" t="s">
        <v>5792</v>
      </c>
      <c r="G345" t="s">
        <v>6040</v>
      </c>
      <c r="H345" t="s">
        <v>6049</v>
      </c>
    </row>
    <row r="346" spans="1:8" x14ac:dyDescent="0.25">
      <c r="A346" s="1" t="s">
        <v>3182</v>
      </c>
      <c r="B346" t="s">
        <v>5789</v>
      </c>
      <c r="C346" t="s">
        <v>5818</v>
      </c>
      <c r="D346" t="s">
        <v>6533</v>
      </c>
      <c r="E346" t="s">
        <v>6534</v>
      </c>
      <c r="F346" t="s">
        <v>5792</v>
      </c>
      <c r="G346" t="s">
        <v>6054</v>
      </c>
      <c r="H346" t="s">
        <v>5792</v>
      </c>
    </row>
    <row r="347" spans="1:8" x14ac:dyDescent="0.25">
      <c r="A347" s="1" t="s">
        <v>3182</v>
      </c>
      <c r="B347" t="s">
        <v>5789</v>
      </c>
      <c r="C347" t="s">
        <v>5802</v>
      </c>
      <c r="D347" t="s">
        <v>6535</v>
      </c>
      <c r="E347" t="s">
        <v>6536</v>
      </c>
      <c r="F347" t="s">
        <v>5792</v>
      </c>
      <c r="G347" t="s">
        <v>6057</v>
      </c>
      <c r="H347" t="s">
        <v>6537</v>
      </c>
    </row>
    <row r="348" spans="1:8" x14ac:dyDescent="0.25">
      <c r="A348" s="1" t="s">
        <v>3182</v>
      </c>
      <c r="B348" t="s">
        <v>5789</v>
      </c>
      <c r="C348" t="s">
        <v>5826</v>
      </c>
      <c r="D348" t="s">
        <v>6538</v>
      </c>
      <c r="E348" t="s">
        <v>6539</v>
      </c>
      <c r="F348" t="s">
        <v>5792</v>
      </c>
      <c r="G348" t="s">
        <v>6057</v>
      </c>
      <c r="H348" t="s">
        <v>6061</v>
      </c>
    </row>
    <row r="349" spans="1:8" x14ac:dyDescent="0.25">
      <c r="A349" s="1" t="s">
        <v>3182</v>
      </c>
      <c r="B349" t="s">
        <v>5789</v>
      </c>
      <c r="C349" t="s">
        <v>5826</v>
      </c>
      <c r="D349" t="s">
        <v>6540</v>
      </c>
      <c r="E349" t="s">
        <v>6541</v>
      </c>
      <c r="F349" t="s">
        <v>5792</v>
      </c>
      <c r="G349" t="s">
        <v>6057</v>
      </c>
      <c r="H349" t="s">
        <v>6542</v>
      </c>
    </row>
    <row r="350" spans="1:8" x14ac:dyDescent="0.25">
      <c r="A350" s="1" t="s">
        <v>3182</v>
      </c>
      <c r="B350" t="s">
        <v>5789</v>
      </c>
      <c r="C350" t="s">
        <v>5826</v>
      </c>
      <c r="D350" t="s">
        <v>6543</v>
      </c>
      <c r="E350" t="s">
        <v>6544</v>
      </c>
      <c r="F350" t="s">
        <v>5792</v>
      </c>
      <c r="G350" t="s">
        <v>6057</v>
      </c>
      <c r="H350" t="s">
        <v>6064</v>
      </c>
    </row>
    <row r="351" spans="1:8" x14ac:dyDescent="0.25">
      <c r="A351" s="1" t="s">
        <v>3182</v>
      </c>
      <c r="B351" t="s">
        <v>5789</v>
      </c>
      <c r="C351" t="s">
        <v>5802</v>
      </c>
      <c r="D351" t="s">
        <v>6545</v>
      </c>
      <c r="E351" t="s">
        <v>6546</v>
      </c>
      <c r="F351" t="s">
        <v>5792</v>
      </c>
      <c r="G351" t="s">
        <v>6073</v>
      </c>
      <c r="H351" t="s">
        <v>6074</v>
      </c>
    </row>
    <row r="352" spans="1:8" x14ac:dyDescent="0.25">
      <c r="A352" s="1" t="s">
        <v>3182</v>
      </c>
      <c r="B352" t="s">
        <v>5789</v>
      </c>
      <c r="C352" t="s">
        <v>5818</v>
      </c>
      <c r="D352" t="s">
        <v>6547</v>
      </c>
      <c r="E352" t="s">
        <v>6548</v>
      </c>
      <c r="F352" t="s">
        <v>5792</v>
      </c>
      <c r="G352" t="s">
        <v>6073</v>
      </c>
      <c r="H352" t="s">
        <v>6074</v>
      </c>
    </row>
    <row r="353" spans="1:8" x14ac:dyDescent="0.25">
      <c r="A353" s="1" t="s">
        <v>3182</v>
      </c>
      <c r="B353" t="s">
        <v>5789</v>
      </c>
      <c r="C353" t="s">
        <v>5818</v>
      </c>
      <c r="D353" t="s">
        <v>6549</v>
      </c>
      <c r="E353" t="s">
        <v>6550</v>
      </c>
      <c r="F353" t="s">
        <v>5792</v>
      </c>
      <c r="G353" t="s">
        <v>6073</v>
      </c>
      <c r="H353" t="s">
        <v>6074</v>
      </c>
    </row>
    <row r="354" spans="1:8" x14ac:dyDescent="0.25">
      <c r="A354" s="1" t="s">
        <v>3182</v>
      </c>
      <c r="B354" t="s">
        <v>5789</v>
      </c>
      <c r="C354" t="s">
        <v>5818</v>
      </c>
      <c r="D354" t="s">
        <v>6551</v>
      </c>
      <c r="E354" t="s">
        <v>6552</v>
      </c>
      <c r="F354" t="s">
        <v>5792</v>
      </c>
      <c r="G354" t="s">
        <v>6073</v>
      </c>
      <c r="H354" t="s">
        <v>6074</v>
      </c>
    </row>
    <row r="355" spans="1:8" x14ac:dyDescent="0.25">
      <c r="A355" s="1" t="s">
        <v>3182</v>
      </c>
      <c r="B355" t="s">
        <v>5789</v>
      </c>
      <c r="C355" t="s">
        <v>5818</v>
      </c>
      <c r="D355" t="s">
        <v>6553</v>
      </c>
      <c r="E355" t="s">
        <v>6554</v>
      </c>
      <c r="F355" t="s">
        <v>5792</v>
      </c>
      <c r="G355" t="s">
        <v>6073</v>
      </c>
      <c r="H355" t="s">
        <v>6074</v>
      </c>
    </row>
    <row r="356" spans="1:8" x14ac:dyDescent="0.25">
      <c r="A356" s="1" t="s">
        <v>3182</v>
      </c>
      <c r="B356" t="s">
        <v>5789</v>
      </c>
      <c r="C356" t="s">
        <v>5826</v>
      </c>
      <c r="D356" t="s">
        <v>6555</v>
      </c>
      <c r="E356" t="s">
        <v>6556</v>
      </c>
      <c r="F356" t="s">
        <v>5792</v>
      </c>
      <c r="G356" t="s">
        <v>6557</v>
      </c>
      <c r="H356" t="s">
        <v>5792</v>
      </c>
    </row>
    <row r="357" spans="1:8" x14ac:dyDescent="0.25">
      <c r="A357" s="1" t="s">
        <v>3182</v>
      </c>
      <c r="B357" t="s">
        <v>5789</v>
      </c>
      <c r="C357" t="s">
        <v>5822</v>
      </c>
      <c r="D357" t="s">
        <v>6558</v>
      </c>
      <c r="E357" t="s">
        <v>6559</v>
      </c>
      <c r="F357" t="s">
        <v>5792</v>
      </c>
      <c r="G357" t="s">
        <v>5816</v>
      </c>
      <c r="H357" t="s">
        <v>5792</v>
      </c>
    </row>
    <row r="358" spans="1:8" x14ac:dyDescent="0.25">
      <c r="A358" s="1" t="s">
        <v>3182</v>
      </c>
      <c r="B358" t="s">
        <v>5789</v>
      </c>
      <c r="C358" t="s">
        <v>5794</v>
      </c>
      <c r="D358" t="s">
        <v>6560</v>
      </c>
      <c r="E358" t="s">
        <v>6561</v>
      </c>
      <c r="F358" t="s">
        <v>5792</v>
      </c>
      <c r="G358" t="s">
        <v>6562</v>
      </c>
      <c r="H358" t="s">
        <v>5792</v>
      </c>
    </row>
    <row r="359" spans="1:8" x14ac:dyDescent="0.25">
      <c r="A359" s="1" t="s">
        <v>3182</v>
      </c>
      <c r="B359" t="s">
        <v>5789</v>
      </c>
      <c r="C359" t="s">
        <v>5794</v>
      </c>
      <c r="D359" t="s">
        <v>6563</v>
      </c>
      <c r="E359" t="s">
        <v>6564</v>
      </c>
      <c r="F359" t="s">
        <v>5792</v>
      </c>
      <c r="G359" t="s">
        <v>4501</v>
      </c>
      <c r="H359" t="s">
        <v>5792</v>
      </c>
    </row>
    <row r="360" spans="1:8" x14ac:dyDescent="0.25">
      <c r="A360" s="1" t="s">
        <v>3182</v>
      </c>
      <c r="B360" t="s">
        <v>5789</v>
      </c>
      <c r="C360" t="s">
        <v>5794</v>
      </c>
      <c r="D360" t="s">
        <v>6565</v>
      </c>
      <c r="E360" t="s">
        <v>6566</v>
      </c>
      <c r="F360" t="s">
        <v>5792</v>
      </c>
      <c r="G360" t="s">
        <v>4501</v>
      </c>
      <c r="H360" t="s">
        <v>5792</v>
      </c>
    </row>
    <row r="361" spans="1:8" x14ac:dyDescent="0.25">
      <c r="A361" s="1" t="s">
        <v>3182</v>
      </c>
      <c r="B361" t="s">
        <v>5789</v>
      </c>
      <c r="C361" t="s">
        <v>5794</v>
      </c>
      <c r="D361" t="s">
        <v>6567</v>
      </c>
      <c r="E361" t="s">
        <v>6568</v>
      </c>
      <c r="F361" t="s">
        <v>5792</v>
      </c>
      <c r="G361" t="s">
        <v>6569</v>
      </c>
      <c r="H361" t="s">
        <v>5792</v>
      </c>
    </row>
    <row r="362" spans="1:8" x14ac:dyDescent="0.25">
      <c r="A362" s="1" t="s">
        <v>3182</v>
      </c>
      <c r="B362" t="s">
        <v>5789</v>
      </c>
      <c r="C362" t="s">
        <v>5802</v>
      </c>
      <c r="D362" t="s">
        <v>6570</v>
      </c>
      <c r="E362" t="s">
        <v>6571</v>
      </c>
      <c r="F362" t="s">
        <v>5792</v>
      </c>
      <c r="G362" t="s">
        <v>3640</v>
      </c>
      <c r="H362" t="s">
        <v>5792</v>
      </c>
    </row>
    <row r="363" spans="1:8" x14ac:dyDescent="0.25">
      <c r="A363" s="1" t="s">
        <v>3182</v>
      </c>
      <c r="B363" t="s">
        <v>5789</v>
      </c>
      <c r="C363" t="s">
        <v>5802</v>
      </c>
      <c r="D363" t="s">
        <v>6572</v>
      </c>
      <c r="E363" t="s">
        <v>6573</v>
      </c>
      <c r="F363" t="s">
        <v>5792</v>
      </c>
      <c r="G363" t="s">
        <v>3640</v>
      </c>
      <c r="H363" t="s">
        <v>5792</v>
      </c>
    </row>
    <row r="364" spans="1:8" x14ac:dyDescent="0.25">
      <c r="A364" s="1" t="s">
        <v>3182</v>
      </c>
      <c r="B364" t="s">
        <v>5789</v>
      </c>
      <c r="C364" t="s">
        <v>5802</v>
      </c>
      <c r="D364" t="s">
        <v>6574</v>
      </c>
      <c r="E364" t="s">
        <v>6575</v>
      </c>
      <c r="F364" t="s">
        <v>5792</v>
      </c>
      <c r="G364" t="s">
        <v>3640</v>
      </c>
      <c r="H364" t="s">
        <v>5792</v>
      </c>
    </row>
    <row r="365" spans="1:8" x14ac:dyDescent="0.25">
      <c r="A365" s="1" t="s">
        <v>3182</v>
      </c>
      <c r="B365" t="s">
        <v>5789</v>
      </c>
      <c r="C365" t="s">
        <v>5802</v>
      </c>
      <c r="D365" t="s">
        <v>6576</v>
      </c>
      <c r="E365" t="s">
        <v>6577</v>
      </c>
      <c r="F365" t="s">
        <v>5792</v>
      </c>
      <c r="G365" t="s">
        <v>3640</v>
      </c>
      <c r="H365" t="s">
        <v>5792</v>
      </c>
    </row>
    <row r="366" spans="1:8" x14ac:dyDescent="0.25">
      <c r="A366" s="1" t="s">
        <v>3182</v>
      </c>
      <c r="B366" t="s">
        <v>5789</v>
      </c>
      <c r="C366" t="s">
        <v>5802</v>
      </c>
      <c r="D366" t="s">
        <v>6578</v>
      </c>
      <c r="E366" t="s">
        <v>6579</v>
      </c>
      <c r="F366" t="s">
        <v>6570</v>
      </c>
      <c r="G366" t="s">
        <v>3640</v>
      </c>
      <c r="H366" t="s">
        <v>5792</v>
      </c>
    </row>
    <row r="367" spans="1:8" x14ac:dyDescent="0.25">
      <c r="A367" s="1" t="s">
        <v>3182</v>
      </c>
      <c r="B367" t="s">
        <v>5789</v>
      </c>
      <c r="C367" t="s">
        <v>5802</v>
      </c>
      <c r="D367" t="s">
        <v>6580</v>
      </c>
      <c r="E367" t="s">
        <v>6581</v>
      </c>
      <c r="F367" t="s">
        <v>6570</v>
      </c>
      <c r="G367" t="s">
        <v>3640</v>
      </c>
      <c r="H367" t="s">
        <v>5792</v>
      </c>
    </row>
    <row r="368" spans="1:8" x14ac:dyDescent="0.25">
      <c r="A368" s="1" t="s">
        <v>3182</v>
      </c>
      <c r="B368" t="s">
        <v>5789</v>
      </c>
      <c r="C368" t="s">
        <v>5802</v>
      </c>
      <c r="D368" t="s">
        <v>6582</v>
      </c>
      <c r="E368" t="s">
        <v>6583</v>
      </c>
      <c r="F368" t="s">
        <v>6572</v>
      </c>
      <c r="G368" t="s">
        <v>3640</v>
      </c>
      <c r="H368" t="s">
        <v>5792</v>
      </c>
    </row>
    <row r="369" spans="1:8" x14ac:dyDescent="0.25">
      <c r="A369" s="1" t="s">
        <v>3182</v>
      </c>
      <c r="B369" t="s">
        <v>5789</v>
      </c>
      <c r="C369" t="s">
        <v>5802</v>
      </c>
      <c r="D369" t="s">
        <v>6584</v>
      </c>
      <c r="E369" t="s">
        <v>6585</v>
      </c>
      <c r="F369" t="s">
        <v>6572</v>
      </c>
      <c r="G369" t="s">
        <v>3640</v>
      </c>
      <c r="H369" t="s">
        <v>5792</v>
      </c>
    </row>
    <row r="370" spans="1:8" x14ac:dyDescent="0.25">
      <c r="A370" s="1" t="s">
        <v>3182</v>
      </c>
      <c r="B370" t="s">
        <v>5789</v>
      </c>
      <c r="C370" t="s">
        <v>5802</v>
      </c>
      <c r="D370" t="s">
        <v>6586</v>
      </c>
      <c r="E370" t="s">
        <v>6587</v>
      </c>
      <c r="F370" t="s">
        <v>6574</v>
      </c>
      <c r="G370" t="s">
        <v>3640</v>
      </c>
      <c r="H370" t="s">
        <v>5792</v>
      </c>
    </row>
    <row r="371" spans="1:8" x14ac:dyDescent="0.25">
      <c r="A371" s="1" t="s">
        <v>3182</v>
      </c>
      <c r="B371" t="s">
        <v>5789</v>
      </c>
      <c r="C371" t="s">
        <v>5802</v>
      </c>
      <c r="D371" t="s">
        <v>6588</v>
      </c>
      <c r="E371" t="s">
        <v>6589</v>
      </c>
      <c r="F371" t="s">
        <v>6574</v>
      </c>
      <c r="G371" t="s">
        <v>3640</v>
      </c>
      <c r="H371" t="s">
        <v>5792</v>
      </c>
    </row>
    <row r="372" spans="1:8" x14ac:dyDescent="0.25">
      <c r="A372" s="1" t="s">
        <v>3182</v>
      </c>
      <c r="B372" t="s">
        <v>5789</v>
      </c>
      <c r="C372" t="s">
        <v>5802</v>
      </c>
      <c r="D372" t="s">
        <v>6590</v>
      </c>
      <c r="E372" t="s">
        <v>6591</v>
      </c>
      <c r="F372" t="s">
        <v>6576</v>
      </c>
      <c r="G372" t="s">
        <v>3640</v>
      </c>
      <c r="H372" t="s">
        <v>5792</v>
      </c>
    </row>
    <row r="373" spans="1:8" x14ac:dyDescent="0.25">
      <c r="A373" s="1" t="s">
        <v>3182</v>
      </c>
      <c r="B373" t="s">
        <v>5789</v>
      </c>
      <c r="C373" t="s">
        <v>5802</v>
      </c>
      <c r="D373" t="s">
        <v>6592</v>
      </c>
      <c r="E373" t="s">
        <v>6593</v>
      </c>
      <c r="F373" t="s">
        <v>6576</v>
      </c>
      <c r="G373" t="s">
        <v>3640</v>
      </c>
      <c r="H373" t="s">
        <v>5792</v>
      </c>
    </row>
    <row r="374" spans="1:8" x14ac:dyDescent="0.25">
      <c r="A374" s="1" t="s">
        <v>3182</v>
      </c>
      <c r="B374" t="s">
        <v>5789</v>
      </c>
      <c r="C374" t="s">
        <v>5802</v>
      </c>
      <c r="D374" t="s">
        <v>6594</v>
      </c>
      <c r="E374" t="s">
        <v>6595</v>
      </c>
      <c r="F374" t="s">
        <v>5792</v>
      </c>
      <c r="G374" t="s">
        <v>3640</v>
      </c>
      <c r="H374" t="s">
        <v>5792</v>
      </c>
    </row>
    <row r="375" spans="1:8" x14ac:dyDescent="0.25">
      <c r="A375" s="1" t="s">
        <v>3182</v>
      </c>
      <c r="B375" t="s">
        <v>5789</v>
      </c>
      <c r="C375" t="s">
        <v>5802</v>
      </c>
      <c r="D375" t="s">
        <v>6596</v>
      </c>
      <c r="E375" t="s">
        <v>6597</v>
      </c>
      <c r="F375" t="s">
        <v>6594</v>
      </c>
      <c r="G375" t="s">
        <v>3640</v>
      </c>
      <c r="H375" t="s">
        <v>5792</v>
      </c>
    </row>
    <row r="376" spans="1:8" x14ac:dyDescent="0.25">
      <c r="A376" s="1" t="s">
        <v>3182</v>
      </c>
      <c r="B376" t="s">
        <v>5789</v>
      </c>
      <c r="C376" t="s">
        <v>5802</v>
      </c>
      <c r="D376" t="s">
        <v>6598</v>
      </c>
      <c r="E376" t="s">
        <v>6599</v>
      </c>
      <c r="F376" t="s">
        <v>6594</v>
      </c>
      <c r="G376" t="s">
        <v>3640</v>
      </c>
      <c r="H376" t="s">
        <v>5792</v>
      </c>
    </row>
    <row r="377" spans="1:8" x14ac:dyDescent="0.25">
      <c r="A377" s="1" t="s">
        <v>3182</v>
      </c>
      <c r="B377" t="s">
        <v>5789</v>
      </c>
      <c r="C377" t="s">
        <v>5802</v>
      </c>
      <c r="D377" t="s">
        <v>6600</v>
      </c>
      <c r="E377" t="s">
        <v>6601</v>
      </c>
      <c r="F377" t="s">
        <v>6594</v>
      </c>
      <c r="G377" t="s">
        <v>3640</v>
      </c>
      <c r="H377" t="s">
        <v>5792</v>
      </c>
    </row>
    <row r="378" spans="1:8" x14ac:dyDescent="0.25">
      <c r="A378" s="1" t="s">
        <v>3182</v>
      </c>
      <c r="B378" t="s">
        <v>5789</v>
      </c>
      <c r="C378" t="s">
        <v>5802</v>
      </c>
      <c r="D378" t="s">
        <v>6602</v>
      </c>
      <c r="E378" t="s">
        <v>6603</v>
      </c>
      <c r="F378" t="s">
        <v>6594</v>
      </c>
      <c r="G378" t="s">
        <v>3640</v>
      </c>
      <c r="H378" t="s">
        <v>5792</v>
      </c>
    </row>
    <row r="379" spans="1:8" x14ac:dyDescent="0.25">
      <c r="A379" s="1" t="s">
        <v>3182</v>
      </c>
      <c r="B379" t="s">
        <v>5789</v>
      </c>
      <c r="C379" t="s">
        <v>5802</v>
      </c>
      <c r="D379" t="s">
        <v>5805</v>
      </c>
      <c r="E379" t="s">
        <v>6604</v>
      </c>
      <c r="F379" t="s">
        <v>5792</v>
      </c>
      <c r="G379" t="s">
        <v>3640</v>
      </c>
      <c r="H379" t="s">
        <v>5792</v>
      </c>
    </row>
    <row r="380" spans="1:8" x14ac:dyDescent="0.25">
      <c r="A380" s="1" t="s">
        <v>3182</v>
      </c>
      <c r="B380" t="s">
        <v>5789</v>
      </c>
      <c r="C380" t="s">
        <v>5826</v>
      </c>
      <c r="D380" t="s">
        <v>6605</v>
      </c>
      <c r="E380" t="s">
        <v>6606</v>
      </c>
      <c r="F380" t="s">
        <v>5792</v>
      </c>
      <c r="G380" t="s">
        <v>5949</v>
      </c>
      <c r="H380" t="s">
        <v>5950</v>
      </c>
    </row>
    <row r="381" spans="1:8" x14ac:dyDescent="0.25">
      <c r="A381" s="1" t="s">
        <v>3182</v>
      </c>
      <c r="B381" t="s">
        <v>5789</v>
      </c>
      <c r="C381" t="s">
        <v>5826</v>
      </c>
      <c r="D381" t="s">
        <v>6607</v>
      </c>
      <c r="E381" t="s">
        <v>6608</v>
      </c>
      <c r="F381" t="s">
        <v>5792</v>
      </c>
      <c r="G381" t="s">
        <v>5949</v>
      </c>
      <c r="H381" t="s">
        <v>5949</v>
      </c>
    </row>
    <row r="382" spans="1:8" x14ac:dyDescent="0.25">
      <c r="A382" s="1" t="s">
        <v>3182</v>
      </c>
      <c r="B382" t="s">
        <v>5789</v>
      </c>
      <c r="C382" t="s">
        <v>5826</v>
      </c>
      <c r="D382" t="s">
        <v>6609</v>
      </c>
      <c r="E382" t="s">
        <v>6610</v>
      </c>
      <c r="F382" t="s">
        <v>5792</v>
      </c>
      <c r="G382" t="s">
        <v>5949</v>
      </c>
      <c r="H382" t="s">
        <v>5949</v>
      </c>
    </row>
    <row r="383" spans="1:8" x14ac:dyDescent="0.25">
      <c r="A383" s="1" t="s">
        <v>3182</v>
      </c>
      <c r="B383" t="s">
        <v>5789</v>
      </c>
      <c r="C383" t="s">
        <v>5826</v>
      </c>
      <c r="D383" t="s">
        <v>6611</v>
      </c>
      <c r="E383" t="s">
        <v>6612</v>
      </c>
      <c r="F383" t="s">
        <v>5792</v>
      </c>
      <c r="G383" t="s">
        <v>5949</v>
      </c>
      <c r="H383" t="s">
        <v>5949</v>
      </c>
    </row>
    <row r="384" spans="1:8" x14ac:dyDescent="0.25">
      <c r="A384" s="1" t="s">
        <v>3182</v>
      </c>
      <c r="B384" t="s">
        <v>5789</v>
      </c>
      <c r="C384" t="s">
        <v>5794</v>
      </c>
      <c r="D384" t="s">
        <v>6613</v>
      </c>
      <c r="E384" t="s">
        <v>6614</v>
      </c>
      <c r="F384" t="s">
        <v>5792</v>
      </c>
      <c r="G384" t="s">
        <v>4744</v>
      </c>
      <c r="H384" t="s">
        <v>5792</v>
      </c>
    </row>
    <row r="385" spans="1:8" x14ac:dyDescent="0.25">
      <c r="A385" s="1" t="s">
        <v>3182</v>
      </c>
      <c r="B385" t="s">
        <v>5789</v>
      </c>
      <c r="C385" t="s">
        <v>5794</v>
      </c>
      <c r="D385" t="s">
        <v>6615</v>
      </c>
      <c r="E385" t="s">
        <v>6616</v>
      </c>
      <c r="F385" t="s">
        <v>5792</v>
      </c>
      <c r="G385" t="s">
        <v>5961</v>
      </c>
      <c r="H385" t="s">
        <v>5792</v>
      </c>
    </row>
    <row r="386" spans="1:8" x14ac:dyDescent="0.25">
      <c r="A386" s="1" t="s">
        <v>3182</v>
      </c>
      <c r="B386" t="s">
        <v>5789</v>
      </c>
      <c r="C386" t="s">
        <v>5794</v>
      </c>
      <c r="D386" t="s">
        <v>6617</v>
      </c>
      <c r="E386" t="s">
        <v>6618</v>
      </c>
      <c r="F386" t="s">
        <v>5792</v>
      </c>
      <c r="G386" t="s">
        <v>5961</v>
      </c>
      <c r="H386" t="s">
        <v>5792</v>
      </c>
    </row>
    <row r="387" spans="1:8" x14ac:dyDescent="0.25">
      <c r="A387" s="1" t="s">
        <v>3182</v>
      </c>
      <c r="B387" t="s">
        <v>5789</v>
      </c>
      <c r="C387" t="s">
        <v>5818</v>
      </c>
      <c r="D387" t="s">
        <v>6619</v>
      </c>
      <c r="E387" t="s">
        <v>6620</v>
      </c>
      <c r="F387" t="s">
        <v>5792</v>
      </c>
      <c r="G387" t="s">
        <v>5949</v>
      </c>
      <c r="H387" t="s">
        <v>5792</v>
      </c>
    </row>
    <row r="388" spans="1:8" x14ac:dyDescent="0.25">
      <c r="A388" s="1" t="s">
        <v>3182</v>
      </c>
      <c r="B388" t="s">
        <v>5789</v>
      </c>
      <c r="C388" t="s">
        <v>5826</v>
      </c>
      <c r="D388" t="s">
        <v>6621</v>
      </c>
      <c r="E388" t="s">
        <v>6622</v>
      </c>
      <c r="F388" t="s">
        <v>5792</v>
      </c>
      <c r="G388" t="s">
        <v>5949</v>
      </c>
      <c r="H388" t="s">
        <v>5792</v>
      </c>
    </row>
    <row r="389" spans="1:8" x14ac:dyDescent="0.25">
      <c r="A389" s="1" t="s">
        <v>3182</v>
      </c>
      <c r="B389" t="s">
        <v>5789</v>
      </c>
      <c r="C389" t="s">
        <v>5826</v>
      </c>
      <c r="D389" t="s">
        <v>6623</v>
      </c>
      <c r="E389" t="s">
        <v>6624</v>
      </c>
      <c r="F389" t="s">
        <v>5792</v>
      </c>
      <c r="G389" t="s">
        <v>5949</v>
      </c>
      <c r="H389" t="s">
        <v>5792</v>
      </c>
    </row>
    <row r="390" spans="1:8" x14ac:dyDescent="0.25">
      <c r="A390" s="1" t="s">
        <v>3182</v>
      </c>
      <c r="B390" t="s">
        <v>5789</v>
      </c>
      <c r="C390" t="s">
        <v>5818</v>
      </c>
      <c r="D390" t="s">
        <v>6625</v>
      </c>
      <c r="E390" t="s">
        <v>6626</v>
      </c>
      <c r="F390" t="s">
        <v>5792</v>
      </c>
      <c r="G390" t="s">
        <v>5949</v>
      </c>
      <c r="H390" t="s">
        <v>5792</v>
      </c>
    </row>
    <row r="391" spans="1:8" x14ac:dyDescent="0.25">
      <c r="A391" s="1" t="s">
        <v>3182</v>
      </c>
      <c r="B391" t="s">
        <v>5789</v>
      </c>
      <c r="C391" t="s">
        <v>5826</v>
      </c>
      <c r="D391" t="s">
        <v>6627</v>
      </c>
      <c r="E391" t="s">
        <v>6628</v>
      </c>
      <c r="F391" t="s">
        <v>5792</v>
      </c>
      <c r="G391" t="s">
        <v>5949</v>
      </c>
      <c r="H391" t="s">
        <v>5792</v>
      </c>
    </row>
    <row r="392" spans="1:8" x14ac:dyDescent="0.25">
      <c r="A392" s="1" t="s">
        <v>3182</v>
      </c>
      <c r="B392" t="s">
        <v>5789</v>
      </c>
      <c r="C392" t="s">
        <v>5818</v>
      </c>
      <c r="D392" t="s">
        <v>6629</v>
      </c>
      <c r="E392" t="s">
        <v>6630</v>
      </c>
      <c r="F392" t="s">
        <v>5792</v>
      </c>
      <c r="G392" t="s">
        <v>5986</v>
      </c>
      <c r="H392" t="s">
        <v>5792</v>
      </c>
    </row>
    <row r="393" spans="1:8" x14ac:dyDescent="0.25">
      <c r="A393" s="1" t="s">
        <v>3182</v>
      </c>
      <c r="B393" t="s">
        <v>5789</v>
      </c>
      <c r="C393" t="s">
        <v>5818</v>
      </c>
      <c r="D393" t="s">
        <v>6631</v>
      </c>
      <c r="E393" t="s">
        <v>6632</v>
      </c>
      <c r="F393" t="s">
        <v>5792</v>
      </c>
      <c r="G393" t="s">
        <v>5986</v>
      </c>
      <c r="H393" t="s">
        <v>5792</v>
      </c>
    </row>
    <row r="394" spans="1:8" x14ac:dyDescent="0.25">
      <c r="A394" s="1" t="s">
        <v>3182</v>
      </c>
      <c r="B394" t="s">
        <v>5789</v>
      </c>
      <c r="C394" t="s">
        <v>5818</v>
      </c>
      <c r="D394" t="s">
        <v>6633</v>
      </c>
      <c r="E394" t="s">
        <v>6634</v>
      </c>
      <c r="F394" t="s">
        <v>5792</v>
      </c>
      <c r="G394" t="s">
        <v>5986</v>
      </c>
      <c r="H394" t="s">
        <v>5792</v>
      </c>
    </row>
    <row r="395" spans="1:8" x14ac:dyDescent="0.25">
      <c r="A395" s="1" t="s">
        <v>3182</v>
      </c>
      <c r="B395" t="s">
        <v>5789</v>
      </c>
      <c r="C395" t="s">
        <v>5822</v>
      </c>
      <c r="D395" t="s">
        <v>6635</v>
      </c>
      <c r="E395" t="s">
        <v>6636</v>
      </c>
      <c r="F395" t="s">
        <v>5792</v>
      </c>
      <c r="G395" t="s">
        <v>4806</v>
      </c>
      <c r="H395" t="s">
        <v>6478</v>
      </c>
    </row>
    <row r="396" spans="1:8" x14ac:dyDescent="0.25">
      <c r="A396" s="1" t="s">
        <v>3182</v>
      </c>
      <c r="B396" t="s">
        <v>5789</v>
      </c>
      <c r="C396" t="s">
        <v>5822</v>
      </c>
      <c r="D396" t="s">
        <v>6637</v>
      </c>
      <c r="E396" t="s">
        <v>6638</v>
      </c>
      <c r="F396" t="s">
        <v>5792</v>
      </c>
      <c r="G396" t="s">
        <v>4806</v>
      </c>
      <c r="H396" t="s">
        <v>6478</v>
      </c>
    </row>
    <row r="397" spans="1:8" x14ac:dyDescent="0.25">
      <c r="A397" s="1" t="s">
        <v>3182</v>
      </c>
      <c r="B397" t="s">
        <v>5789</v>
      </c>
      <c r="C397" t="s">
        <v>5826</v>
      </c>
      <c r="D397" t="s">
        <v>6639</v>
      </c>
      <c r="E397" t="s">
        <v>6640</v>
      </c>
      <c r="F397" t="s">
        <v>5792</v>
      </c>
      <c r="G397" t="s">
        <v>6003</v>
      </c>
      <c r="H397" t="s">
        <v>5792</v>
      </c>
    </row>
    <row r="398" spans="1:8" x14ac:dyDescent="0.25">
      <c r="A398" s="1" t="s">
        <v>3182</v>
      </c>
      <c r="B398" t="s">
        <v>5789</v>
      </c>
      <c r="C398" t="s">
        <v>5826</v>
      </c>
      <c r="D398" t="s">
        <v>6641</v>
      </c>
      <c r="E398" t="s">
        <v>6642</v>
      </c>
      <c r="F398" t="s">
        <v>5792</v>
      </c>
      <c r="G398" t="s">
        <v>6003</v>
      </c>
      <c r="H398" t="s">
        <v>5792</v>
      </c>
    </row>
    <row r="399" spans="1:8" x14ac:dyDescent="0.25">
      <c r="A399" s="1" t="s">
        <v>3182</v>
      </c>
      <c r="B399" t="s">
        <v>5789</v>
      </c>
      <c r="C399" t="s">
        <v>5826</v>
      </c>
      <c r="D399" t="s">
        <v>6643</v>
      </c>
      <c r="E399" t="s">
        <v>6644</v>
      </c>
      <c r="F399" t="s">
        <v>5792</v>
      </c>
      <c r="G399" t="s">
        <v>6003</v>
      </c>
      <c r="H399" t="s">
        <v>5792</v>
      </c>
    </row>
    <row r="400" spans="1:8" x14ac:dyDescent="0.25">
      <c r="A400" s="1" t="s">
        <v>3182</v>
      </c>
      <c r="B400" t="s">
        <v>5789</v>
      </c>
      <c r="C400" t="s">
        <v>5794</v>
      </c>
      <c r="D400" t="s">
        <v>6645</v>
      </c>
      <c r="E400" t="s">
        <v>6646</v>
      </c>
      <c r="F400" t="s">
        <v>5792</v>
      </c>
      <c r="G400" t="s">
        <v>6003</v>
      </c>
      <c r="H400" t="s">
        <v>5792</v>
      </c>
    </row>
    <row r="401" spans="1:8" x14ac:dyDescent="0.25">
      <c r="A401" s="1" t="s">
        <v>3182</v>
      </c>
      <c r="B401" t="s">
        <v>5789</v>
      </c>
      <c r="C401" t="s">
        <v>5794</v>
      </c>
      <c r="D401" t="s">
        <v>6647</v>
      </c>
      <c r="E401" t="s">
        <v>6648</v>
      </c>
      <c r="F401" t="s">
        <v>5792</v>
      </c>
      <c r="G401" t="s">
        <v>6003</v>
      </c>
      <c r="H401" t="s">
        <v>5792</v>
      </c>
    </row>
    <row r="402" spans="1:8" x14ac:dyDescent="0.25">
      <c r="A402" s="1" t="s">
        <v>3182</v>
      </c>
      <c r="B402" t="s">
        <v>5789</v>
      </c>
      <c r="C402" t="s">
        <v>5794</v>
      </c>
      <c r="D402" t="s">
        <v>6649</v>
      </c>
      <c r="E402" t="s">
        <v>6650</v>
      </c>
      <c r="F402" t="s">
        <v>5792</v>
      </c>
      <c r="G402" t="s">
        <v>6003</v>
      </c>
      <c r="H402" t="s">
        <v>5792</v>
      </c>
    </row>
    <row r="403" spans="1:8" x14ac:dyDescent="0.25">
      <c r="A403" s="1" t="s">
        <v>3182</v>
      </c>
      <c r="B403" t="s">
        <v>5789</v>
      </c>
      <c r="C403" t="s">
        <v>5794</v>
      </c>
      <c r="D403" t="s">
        <v>6651</v>
      </c>
      <c r="E403" t="s">
        <v>6652</v>
      </c>
      <c r="F403" t="s">
        <v>5792</v>
      </c>
      <c r="G403" t="s">
        <v>6003</v>
      </c>
      <c r="H403" t="s">
        <v>5792</v>
      </c>
    </row>
    <row r="404" spans="1:8" x14ac:dyDescent="0.25">
      <c r="A404" s="1" t="s">
        <v>3182</v>
      </c>
      <c r="B404" t="s">
        <v>5789</v>
      </c>
      <c r="C404" t="s">
        <v>5794</v>
      </c>
      <c r="D404" t="s">
        <v>6653</v>
      </c>
      <c r="E404" t="s">
        <v>6654</v>
      </c>
      <c r="F404" t="s">
        <v>5792</v>
      </c>
      <c r="G404" t="s">
        <v>6003</v>
      </c>
      <c r="H404" t="s">
        <v>5792</v>
      </c>
    </row>
    <row r="405" spans="1:8" x14ac:dyDescent="0.25">
      <c r="A405" s="1" t="s">
        <v>3182</v>
      </c>
      <c r="B405" t="s">
        <v>5789</v>
      </c>
      <c r="C405" t="s">
        <v>5822</v>
      </c>
      <c r="D405" t="s">
        <v>6655</v>
      </c>
      <c r="E405" t="s">
        <v>6656</v>
      </c>
      <c r="F405" t="s">
        <v>5792</v>
      </c>
      <c r="G405" t="s">
        <v>6023</v>
      </c>
      <c r="H405" t="s">
        <v>5792</v>
      </c>
    </row>
    <row r="406" spans="1:8" x14ac:dyDescent="0.25">
      <c r="A406" s="1" t="s">
        <v>3182</v>
      </c>
      <c r="B406" t="s">
        <v>5789</v>
      </c>
      <c r="C406" t="s">
        <v>5818</v>
      </c>
      <c r="D406" t="s">
        <v>6657</v>
      </c>
      <c r="E406" t="s">
        <v>6658</v>
      </c>
      <c r="F406" t="s">
        <v>5792</v>
      </c>
      <c r="G406" t="s">
        <v>6040</v>
      </c>
      <c r="H406" t="s">
        <v>6041</v>
      </c>
    </row>
    <row r="407" spans="1:8" x14ac:dyDescent="0.25">
      <c r="A407" s="1" t="s">
        <v>3182</v>
      </c>
      <c r="B407" t="s">
        <v>5789</v>
      </c>
      <c r="C407" t="s">
        <v>5802</v>
      </c>
      <c r="D407" t="s">
        <v>6659</v>
      </c>
      <c r="E407" t="s">
        <v>6660</v>
      </c>
      <c r="F407" t="s">
        <v>5792</v>
      </c>
      <c r="G407" t="s">
        <v>6040</v>
      </c>
      <c r="H407" t="s">
        <v>4732</v>
      </c>
    </row>
    <row r="408" spans="1:8" x14ac:dyDescent="0.25">
      <c r="A408" s="1" t="s">
        <v>3182</v>
      </c>
      <c r="B408" t="s">
        <v>5789</v>
      </c>
      <c r="C408" t="s">
        <v>5818</v>
      </c>
      <c r="D408" t="s">
        <v>6661</v>
      </c>
      <c r="E408" t="s">
        <v>6662</v>
      </c>
      <c r="F408" t="s">
        <v>5792</v>
      </c>
      <c r="G408" t="s">
        <v>6040</v>
      </c>
      <c r="H408" t="s">
        <v>6518</v>
      </c>
    </row>
    <row r="409" spans="1:8" x14ac:dyDescent="0.25">
      <c r="A409" s="1" t="s">
        <v>3182</v>
      </c>
      <c r="B409" t="s">
        <v>5789</v>
      </c>
      <c r="C409" t="s">
        <v>5802</v>
      </c>
      <c r="D409" t="s">
        <v>6663</v>
      </c>
      <c r="E409" t="s">
        <v>6664</v>
      </c>
      <c r="F409" t="s">
        <v>5792</v>
      </c>
      <c r="G409" t="s">
        <v>6040</v>
      </c>
      <c r="H409" t="s">
        <v>6049</v>
      </c>
    </row>
    <row r="410" spans="1:8" x14ac:dyDescent="0.25">
      <c r="A410" s="1" t="s">
        <v>3182</v>
      </c>
      <c r="B410" t="s">
        <v>5789</v>
      </c>
      <c r="C410" t="s">
        <v>5818</v>
      </c>
      <c r="D410" t="s">
        <v>6665</v>
      </c>
      <c r="E410" t="s">
        <v>6666</v>
      </c>
      <c r="F410" t="s">
        <v>5792</v>
      </c>
      <c r="G410" t="s">
        <v>6667</v>
      </c>
      <c r="H410" t="s">
        <v>5792</v>
      </c>
    </row>
    <row r="411" spans="1:8" x14ac:dyDescent="0.25">
      <c r="A411" s="1" t="s">
        <v>3182</v>
      </c>
      <c r="B411" t="s">
        <v>5789</v>
      </c>
      <c r="C411" t="s">
        <v>5818</v>
      </c>
      <c r="D411" t="s">
        <v>6668</v>
      </c>
      <c r="E411" t="s">
        <v>6669</v>
      </c>
      <c r="F411" t="s">
        <v>5792</v>
      </c>
      <c r="G411" t="s">
        <v>6667</v>
      </c>
      <c r="H411" t="s">
        <v>5792</v>
      </c>
    </row>
    <row r="412" spans="1:8" x14ac:dyDescent="0.25">
      <c r="A412" s="1" t="s">
        <v>3182</v>
      </c>
      <c r="B412" t="s">
        <v>5789</v>
      </c>
      <c r="C412" t="s">
        <v>5818</v>
      </c>
      <c r="D412" t="s">
        <v>6670</v>
      </c>
      <c r="E412" t="s">
        <v>6671</v>
      </c>
      <c r="F412" t="s">
        <v>5792</v>
      </c>
      <c r="G412" t="s">
        <v>6667</v>
      </c>
      <c r="H412" t="s">
        <v>5792</v>
      </c>
    </row>
    <row r="413" spans="1:8" x14ac:dyDescent="0.25">
      <c r="A413" s="1" t="s">
        <v>3182</v>
      </c>
      <c r="B413" t="s">
        <v>5789</v>
      </c>
      <c r="C413" t="s">
        <v>5818</v>
      </c>
      <c r="D413" t="s">
        <v>6672</v>
      </c>
      <c r="E413" t="s">
        <v>6673</v>
      </c>
      <c r="F413" t="s">
        <v>5792</v>
      </c>
      <c r="G413" t="s">
        <v>6667</v>
      </c>
      <c r="H413" t="s">
        <v>5792</v>
      </c>
    </row>
    <row r="414" spans="1:8" x14ac:dyDescent="0.25">
      <c r="A414" s="1" t="s">
        <v>3182</v>
      </c>
      <c r="B414" t="s">
        <v>5789</v>
      </c>
      <c r="C414" t="s">
        <v>5818</v>
      </c>
      <c r="D414" t="s">
        <v>6674</v>
      </c>
      <c r="E414" t="s">
        <v>6675</v>
      </c>
      <c r="F414" t="s">
        <v>5792</v>
      </c>
      <c r="G414" t="s">
        <v>6667</v>
      </c>
      <c r="H414" t="s">
        <v>5792</v>
      </c>
    </row>
    <row r="415" spans="1:8" x14ac:dyDescent="0.25">
      <c r="A415" s="1" t="s">
        <v>3182</v>
      </c>
      <c r="B415" t="s">
        <v>5789</v>
      </c>
      <c r="C415" t="s">
        <v>5794</v>
      </c>
      <c r="D415" t="s">
        <v>6676</v>
      </c>
      <c r="E415" t="s">
        <v>6677</v>
      </c>
      <c r="F415" t="s">
        <v>5792</v>
      </c>
      <c r="G415" t="s">
        <v>6033</v>
      </c>
      <c r="H415" t="s">
        <v>5792</v>
      </c>
    </row>
    <row r="416" spans="1:8" x14ac:dyDescent="0.25">
      <c r="A416" s="1" t="s">
        <v>3182</v>
      </c>
      <c r="B416" t="s">
        <v>5789</v>
      </c>
      <c r="C416" t="s">
        <v>5826</v>
      </c>
      <c r="D416" t="s">
        <v>6678</v>
      </c>
      <c r="E416" t="s">
        <v>6679</v>
      </c>
      <c r="F416" t="s">
        <v>5792</v>
      </c>
      <c r="G416" t="s">
        <v>6057</v>
      </c>
      <c r="H416" t="s">
        <v>5792</v>
      </c>
    </row>
    <row r="417" spans="1:8" x14ac:dyDescent="0.25">
      <c r="A417" s="1" t="s">
        <v>3182</v>
      </c>
      <c r="B417" t="s">
        <v>5789</v>
      </c>
      <c r="C417" t="s">
        <v>5802</v>
      </c>
      <c r="D417" t="s">
        <v>6680</v>
      </c>
      <c r="E417" t="s">
        <v>6681</v>
      </c>
      <c r="F417" t="s">
        <v>5792</v>
      </c>
      <c r="G417" t="s">
        <v>6057</v>
      </c>
      <c r="H417" t="s">
        <v>5792</v>
      </c>
    </row>
    <row r="418" spans="1:8" x14ac:dyDescent="0.25">
      <c r="A418" s="1" t="s">
        <v>3182</v>
      </c>
      <c r="B418" t="s">
        <v>5789</v>
      </c>
      <c r="C418" t="s">
        <v>5826</v>
      </c>
      <c r="D418" t="s">
        <v>6682</v>
      </c>
      <c r="E418" t="s">
        <v>6683</v>
      </c>
      <c r="F418" t="s">
        <v>5792</v>
      </c>
      <c r="G418" t="s">
        <v>6057</v>
      </c>
      <c r="H418" t="s">
        <v>5792</v>
      </c>
    </row>
    <row r="419" spans="1:8" x14ac:dyDescent="0.25">
      <c r="A419" s="1" t="s">
        <v>3182</v>
      </c>
      <c r="B419" t="s">
        <v>5789</v>
      </c>
      <c r="C419" t="s">
        <v>5826</v>
      </c>
      <c r="D419" t="s">
        <v>6684</v>
      </c>
      <c r="E419" t="s">
        <v>6685</v>
      </c>
      <c r="F419" t="s">
        <v>5792</v>
      </c>
      <c r="G419" t="s">
        <v>6686</v>
      </c>
      <c r="H419" t="s">
        <v>5792</v>
      </c>
    </row>
    <row r="420" spans="1:8" x14ac:dyDescent="0.25">
      <c r="A420" s="1" t="s">
        <v>3182</v>
      </c>
      <c r="B420" t="s">
        <v>5789</v>
      </c>
      <c r="C420" t="s">
        <v>5818</v>
      </c>
      <c r="D420" t="s">
        <v>6687</v>
      </c>
      <c r="E420" t="s">
        <v>6688</v>
      </c>
      <c r="F420" t="s">
        <v>5792</v>
      </c>
      <c r="G420" t="s">
        <v>6689</v>
      </c>
      <c r="H420" t="s">
        <v>5792</v>
      </c>
    </row>
    <row r="421" spans="1:8" x14ac:dyDescent="0.25">
      <c r="A421" s="1" t="s">
        <v>3182</v>
      </c>
      <c r="B421" t="s">
        <v>5789</v>
      </c>
      <c r="C421" t="s">
        <v>5818</v>
      </c>
      <c r="D421" t="s">
        <v>6690</v>
      </c>
      <c r="E421" t="s">
        <v>6691</v>
      </c>
      <c r="F421" t="s">
        <v>5792</v>
      </c>
      <c r="G421" t="s">
        <v>6689</v>
      </c>
      <c r="H421" t="s">
        <v>5792</v>
      </c>
    </row>
    <row r="422" spans="1:8" x14ac:dyDescent="0.25">
      <c r="A422" s="1" t="s">
        <v>3182</v>
      </c>
      <c r="B422" t="s">
        <v>5789</v>
      </c>
      <c r="C422" t="s">
        <v>5818</v>
      </c>
      <c r="D422" t="s">
        <v>6692</v>
      </c>
      <c r="E422" t="s">
        <v>6693</v>
      </c>
      <c r="F422" t="s">
        <v>5792</v>
      </c>
      <c r="G422" t="s">
        <v>6694</v>
      </c>
      <c r="H422" t="s">
        <v>5792</v>
      </c>
    </row>
    <row r="423" spans="1:8" x14ac:dyDescent="0.25">
      <c r="A423" s="1" t="s">
        <v>3182</v>
      </c>
      <c r="B423" t="s">
        <v>5789</v>
      </c>
      <c r="C423" t="s">
        <v>5794</v>
      </c>
      <c r="D423" t="s">
        <v>6695</v>
      </c>
      <c r="E423" t="s">
        <v>6696</v>
      </c>
      <c r="F423" t="s">
        <v>5792</v>
      </c>
      <c r="G423" t="s">
        <v>6697</v>
      </c>
      <c r="H423" t="s">
        <v>5792</v>
      </c>
    </row>
    <row r="424" spans="1:8" x14ac:dyDescent="0.25">
      <c r="A424" s="1" t="s">
        <v>3182</v>
      </c>
      <c r="B424" t="s">
        <v>5789</v>
      </c>
      <c r="C424" t="s">
        <v>5794</v>
      </c>
      <c r="D424" t="s">
        <v>6698</v>
      </c>
      <c r="E424" t="s">
        <v>6699</v>
      </c>
      <c r="F424" t="s">
        <v>5792</v>
      </c>
      <c r="G424" t="s">
        <v>6697</v>
      </c>
      <c r="H424" t="s">
        <v>5792</v>
      </c>
    </row>
    <row r="425" spans="1:8" x14ac:dyDescent="0.25">
      <c r="A425" s="1" t="s">
        <v>3182</v>
      </c>
      <c r="B425" t="s">
        <v>5789</v>
      </c>
      <c r="C425" t="s">
        <v>5794</v>
      </c>
      <c r="D425" t="s">
        <v>6700</v>
      </c>
      <c r="E425" t="s">
        <v>6701</v>
      </c>
      <c r="F425" t="s">
        <v>5792</v>
      </c>
      <c r="G425" t="s">
        <v>6697</v>
      </c>
      <c r="H425" t="s">
        <v>5792</v>
      </c>
    </row>
    <row r="426" spans="1:8" x14ac:dyDescent="0.25">
      <c r="A426" s="1" t="s">
        <v>3182</v>
      </c>
      <c r="B426" t="s">
        <v>5789</v>
      </c>
      <c r="C426" t="s">
        <v>5794</v>
      </c>
      <c r="D426" t="s">
        <v>6702</v>
      </c>
      <c r="E426" t="s">
        <v>6703</v>
      </c>
      <c r="F426" t="s">
        <v>5792</v>
      </c>
      <c r="G426" t="s">
        <v>6697</v>
      </c>
      <c r="H426" t="s">
        <v>5792</v>
      </c>
    </row>
    <row r="427" spans="1:8" x14ac:dyDescent="0.25">
      <c r="A427" s="1" t="s">
        <v>489</v>
      </c>
      <c r="B427" t="s">
        <v>5789</v>
      </c>
      <c r="C427" t="s">
        <v>6704</v>
      </c>
      <c r="D427" t="s">
        <v>6705</v>
      </c>
      <c r="E427" t="s">
        <v>6706</v>
      </c>
      <c r="F427" t="s">
        <v>5792</v>
      </c>
      <c r="G427" t="s">
        <v>6707</v>
      </c>
      <c r="H427" t="s">
        <v>5792</v>
      </c>
    </row>
    <row r="428" spans="1:8" x14ac:dyDescent="0.25">
      <c r="A428" s="1" t="s">
        <v>489</v>
      </c>
      <c r="B428" t="s">
        <v>5789</v>
      </c>
      <c r="C428" t="s">
        <v>6704</v>
      </c>
      <c r="D428" t="s">
        <v>6708</v>
      </c>
      <c r="E428" t="s">
        <v>6709</v>
      </c>
      <c r="F428" t="s">
        <v>5792</v>
      </c>
      <c r="G428" t="s">
        <v>6707</v>
      </c>
      <c r="H428" t="s">
        <v>5792</v>
      </c>
    </row>
    <row r="429" spans="1:8" x14ac:dyDescent="0.25">
      <c r="A429" s="1" t="s">
        <v>489</v>
      </c>
      <c r="B429" t="s">
        <v>5789</v>
      </c>
      <c r="C429" t="s">
        <v>6704</v>
      </c>
      <c r="D429" t="s">
        <v>6710</v>
      </c>
      <c r="E429" t="s">
        <v>6711</v>
      </c>
      <c r="F429" t="s">
        <v>5792</v>
      </c>
      <c r="G429" t="s">
        <v>6707</v>
      </c>
      <c r="H429" t="s">
        <v>5792</v>
      </c>
    </row>
    <row r="430" spans="1:8" x14ac:dyDescent="0.25">
      <c r="A430" s="1" t="s">
        <v>489</v>
      </c>
      <c r="B430" t="s">
        <v>5789</v>
      </c>
      <c r="C430" t="s">
        <v>6704</v>
      </c>
      <c r="D430" t="s">
        <v>6712</v>
      </c>
      <c r="E430" t="s">
        <v>6713</v>
      </c>
      <c r="F430" t="s">
        <v>5792</v>
      </c>
      <c r="G430" t="s">
        <v>6707</v>
      </c>
      <c r="H430" t="s">
        <v>5792</v>
      </c>
    </row>
    <row r="431" spans="1:8" x14ac:dyDescent="0.25">
      <c r="A431" s="1" t="s">
        <v>489</v>
      </c>
      <c r="B431" t="s">
        <v>5789</v>
      </c>
      <c r="C431" t="s">
        <v>6704</v>
      </c>
      <c r="D431" t="s">
        <v>6714</v>
      </c>
      <c r="E431" t="s">
        <v>6715</v>
      </c>
      <c r="F431" t="s">
        <v>5792</v>
      </c>
      <c r="G431" t="s">
        <v>6707</v>
      </c>
      <c r="H431" t="s">
        <v>5792</v>
      </c>
    </row>
    <row r="432" spans="1:8" x14ac:dyDescent="0.25">
      <c r="A432" s="1" t="s">
        <v>489</v>
      </c>
      <c r="B432" t="s">
        <v>5789</v>
      </c>
      <c r="C432" t="s">
        <v>6704</v>
      </c>
      <c r="D432" t="s">
        <v>6716</v>
      </c>
      <c r="E432" t="s">
        <v>6717</v>
      </c>
      <c r="F432" t="s">
        <v>5792</v>
      </c>
      <c r="G432" t="s">
        <v>6707</v>
      </c>
      <c r="H432" t="s">
        <v>5792</v>
      </c>
    </row>
    <row r="433" spans="1:8" x14ac:dyDescent="0.25">
      <c r="A433" s="1" t="s">
        <v>489</v>
      </c>
      <c r="B433" t="s">
        <v>5789</v>
      </c>
      <c r="C433" t="s">
        <v>6704</v>
      </c>
      <c r="D433" t="s">
        <v>6718</v>
      </c>
      <c r="E433" t="s">
        <v>6719</v>
      </c>
      <c r="F433" t="s">
        <v>5792</v>
      </c>
      <c r="G433" t="s">
        <v>6707</v>
      </c>
      <c r="H433" t="s">
        <v>5792</v>
      </c>
    </row>
    <row r="434" spans="1:8" x14ac:dyDescent="0.25">
      <c r="A434" s="1" t="s">
        <v>489</v>
      </c>
      <c r="B434" t="s">
        <v>5789</v>
      </c>
      <c r="C434" t="s">
        <v>6704</v>
      </c>
      <c r="D434" t="s">
        <v>6720</v>
      </c>
      <c r="E434" t="s">
        <v>6721</v>
      </c>
      <c r="F434" t="s">
        <v>5792</v>
      </c>
      <c r="G434" t="s">
        <v>6707</v>
      </c>
      <c r="H434" t="s">
        <v>5792</v>
      </c>
    </row>
    <row r="435" spans="1:8" x14ac:dyDescent="0.25">
      <c r="A435" s="1" t="s">
        <v>489</v>
      </c>
      <c r="B435" t="s">
        <v>5789</v>
      </c>
      <c r="C435" t="s">
        <v>6704</v>
      </c>
      <c r="D435" t="s">
        <v>6722</v>
      </c>
      <c r="E435" t="s">
        <v>6723</v>
      </c>
      <c r="F435" t="s">
        <v>5792</v>
      </c>
      <c r="G435" t="s">
        <v>6707</v>
      </c>
      <c r="H435" t="s">
        <v>5792</v>
      </c>
    </row>
    <row r="436" spans="1:8" x14ac:dyDescent="0.25">
      <c r="A436" s="1" t="s">
        <v>489</v>
      </c>
      <c r="B436" t="s">
        <v>5789</v>
      </c>
      <c r="C436" t="s">
        <v>6704</v>
      </c>
      <c r="D436" t="s">
        <v>6724</v>
      </c>
      <c r="E436" t="s">
        <v>6725</v>
      </c>
      <c r="F436" t="s">
        <v>5792</v>
      </c>
      <c r="G436" t="s">
        <v>6707</v>
      </c>
      <c r="H436" t="s">
        <v>5792</v>
      </c>
    </row>
    <row r="437" spans="1:8" x14ac:dyDescent="0.25">
      <c r="A437" s="1" t="s">
        <v>489</v>
      </c>
      <c r="B437" t="s">
        <v>5789</v>
      </c>
      <c r="C437" t="s">
        <v>6704</v>
      </c>
      <c r="D437" t="s">
        <v>6726</v>
      </c>
      <c r="E437" t="s">
        <v>6727</v>
      </c>
      <c r="F437" t="s">
        <v>5792</v>
      </c>
      <c r="G437" t="s">
        <v>6707</v>
      </c>
      <c r="H437" t="s">
        <v>5792</v>
      </c>
    </row>
    <row r="438" spans="1:8" x14ac:dyDescent="0.25">
      <c r="A438" s="1" t="s">
        <v>489</v>
      </c>
      <c r="B438" t="s">
        <v>5789</v>
      </c>
      <c r="C438" t="s">
        <v>6704</v>
      </c>
      <c r="D438" t="s">
        <v>6728</v>
      </c>
      <c r="E438" t="s">
        <v>6729</v>
      </c>
      <c r="F438" t="s">
        <v>5792</v>
      </c>
      <c r="G438" t="s">
        <v>6707</v>
      </c>
      <c r="H438" t="s">
        <v>5792</v>
      </c>
    </row>
    <row r="439" spans="1:8" x14ac:dyDescent="0.25">
      <c r="A439" s="1" t="s">
        <v>489</v>
      </c>
      <c r="B439" t="s">
        <v>5789</v>
      </c>
      <c r="C439" t="s">
        <v>6704</v>
      </c>
      <c r="D439" t="s">
        <v>6730</v>
      </c>
      <c r="E439" t="s">
        <v>6731</v>
      </c>
      <c r="F439" t="s">
        <v>5792</v>
      </c>
      <c r="G439" t="s">
        <v>6707</v>
      </c>
      <c r="H439" t="s">
        <v>5792</v>
      </c>
    </row>
    <row r="440" spans="1:8" x14ac:dyDescent="0.25">
      <c r="A440" s="1" t="s">
        <v>489</v>
      </c>
      <c r="B440" t="s">
        <v>5789</v>
      </c>
      <c r="C440" t="s">
        <v>6704</v>
      </c>
      <c r="D440" t="s">
        <v>6732</v>
      </c>
      <c r="E440" t="s">
        <v>6733</v>
      </c>
      <c r="F440" t="s">
        <v>5792</v>
      </c>
      <c r="G440" t="s">
        <v>6707</v>
      </c>
      <c r="H440" t="s">
        <v>5792</v>
      </c>
    </row>
    <row r="441" spans="1:8" x14ac:dyDescent="0.25">
      <c r="A441" s="1" t="s">
        <v>489</v>
      </c>
      <c r="B441" t="s">
        <v>5789</v>
      </c>
      <c r="C441" t="s">
        <v>6704</v>
      </c>
      <c r="D441" t="s">
        <v>6734</v>
      </c>
      <c r="E441" t="s">
        <v>6735</v>
      </c>
      <c r="F441" t="s">
        <v>5792</v>
      </c>
      <c r="G441" t="s">
        <v>6707</v>
      </c>
      <c r="H441" t="s">
        <v>5792</v>
      </c>
    </row>
    <row r="442" spans="1:8" x14ac:dyDescent="0.25">
      <c r="A442" s="1" t="s">
        <v>489</v>
      </c>
      <c r="B442" t="s">
        <v>5789</v>
      </c>
      <c r="C442" t="s">
        <v>6704</v>
      </c>
      <c r="D442" t="s">
        <v>6736</v>
      </c>
      <c r="E442" t="s">
        <v>6737</v>
      </c>
      <c r="F442" t="s">
        <v>5792</v>
      </c>
      <c r="G442" t="s">
        <v>6707</v>
      </c>
      <c r="H442" t="s">
        <v>5792</v>
      </c>
    </row>
    <row r="443" spans="1:8" x14ac:dyDescent="0.25">
      <c r="A443" s="1" t="s">
        <v>489</v>
      </c>
      <c r="B443" t="s">
        <v>5789</v>
      </c>
      <c r="C443" t="s">
        <v>6704</v>
      </c>
      <c r="D443" t="s">
        <v>6738</v>
      </c>
      <c r="E443" t="s">
        <v>6739</v>
      </c>
      <c r="F443" t="s">
        <v>5792</v>
      </c>
      <c r="G443" t="s">
        <v>6707</v>
      </c>
      <c r="H443" t="s">
        <v>5792</v>
      </c>
    </row>
    <row r="444" spans="1:8" x14ac:dyDescent="0.25">
      <c r="A444" s="1" t="s">
        <v>489</v>
      </c>
      <c r="B444" t="s">
        <v>5789</v>
      </c>
      <c r="C444" t="s">
        <v>6704</v>
      </c>
      <c r="D444" t="s">
        <v>6740</v>
      </c>
      <c r="E444" t="s">
        <v>6741</v>
      </c>
      <c r="F444" t="s">
        <v>5792</v>
      </c>
      <c r="G444" t="s">
        <v>6707</v>
      </c>
      <c r="H444" t="s">
        <v>5792</v>
      </c>
    </row>
    <row r="445" spans="1:8" x14ac:dyDescent="0.25">
      <c r="A445" s="1" t="s">
        <v>489</v>
      </c>
      <c r="B445" t="s">
        <v>5789</v>
      </c>
      <c r="C445" t="s">
        <v>6704</v>
      </c>
      <c r="D445" t="s">
        <v>6742</v>
      </c>
      <c r="E445" t="s">
        <v>6743</v>
      </c>
      <c r="F445" t="s">
        <v>5792</v>
      </c>
      <c r="G445" t="s">
        <v>6707</v>
      </c>
      <c r="H445" t="s">
        <v>5792</v>
      </c>
    </row>
    <row r="446" spans="1:8" x14ac:dyDescent="0.25">
      <c r="A446" s="1" t="s">
        <v>489</v>
      </c>
      <c r="B446" t="s">
        <v>5789</v>
      </c>
      <c r="C446" t="s">
        <v>6704</v>
      </c>
      <c r="D446" t="s">
        <v>6744</v>
      </c>
      <c r="E446" t="s">
        <v>6745</v>
      </c>
      <c r="F446" t="s">
        <v>5792</v>
      </c>
      <c r="G446" t="s">
        <v>6707</v>
      </c>
      <c r="H446" t="s">
        <v>5792</v>
      </c>
    </row>
    <row r="447" spans="1:8" x14ac:dyDescent="0.25">
      <c r="A447" s="1" t="s">
        <v>489</v>
      </c>
      <c r="B447" t="s">
        <v>5789</v>
      </c>
      <c r="C447" t="s">
        <v>6704</v>
      </c>
      <c r="D447" t="s">
        <v>6746</v>
      </c>
      <c r="E447" t="s">
        <v>6747</v>
      </c>
      <c r="F447" t="s">
        <v>5792</v>
      </c>
      <c r="G447" t="s">
        <v>6707</v>
      </c>
      <c r="H447" t="s">
        <v>5792</v>
      </c>
    </row>
    <row r="448" spans="1:8" x14ac:dyDescent="0.25">
      <c r="A448" s="1" t="s">
        <v>489</v>
      </c>
      <c r="B448" t="s">
        <v>5789</v>
      </c>
      <c r="C448" t="s">
        <v>6704</v>
      </c>
      <c r="D448" t="s">
        <v>6748</v>
      </c>
      <c r="E448" t="s">
        <v>6749</v>
      </c>
      <c r="F448" t="s">
        <v>5792</v>
      </c>
      <c r="G448" t="s">
        <v>6707</v>
      </c>
      <c r="H448" t="s">
        <v>5792</v>
      </c>
    </row>
    <row r="449" spans="1:8" x14ac:dyDescent="0.25">
      <c r="A449" s="1" t="s">
        <v>489</v>
      </c>
      <c r="B449" t="s">
        <v>5789</v>
      </c>
      <c r="C449" t="s">
        <v>6704</v>
      </c>
      <c r="D449" t="s">
        <v>6750</v>
      </c>
      <c r="E449" t="s">
        <v>6751</v>
      </c>
      <c r="F449" t="s">
        <v>5792</v>
      </c>
      <c r="G449" t="s">
        <v>6707</v>
      </c>
      <c r="H449" t="s">
        <v>5792</v>
      </c>
    </row>
    <row r="450" spans="1:8" x14ac:dyDescent="0.25">
      <c r="A450" s="1" t="s">
        <v>489</v>
      </c>
      <c r="B450" t="s">
        <v>5789</v>
      </c>
      <c r="C450" t="s">
        <v>6704</v>
      </c>
      <c r="D450" t="s">
        <v>6752</v>
      </c>
      <c r="E450" t="s">
        <v>6753</v>
      </c>
      <c r="F450" t="s">
        <v>5792</v>
      </c>
      <c r="G450" t="s">
        <v>6707</v>
      </c>
      <c r="H450" t="s">
        <v>5792</v>
      </c>
    </row>
    <row r="451" spans="1:8" x14ac:dyDescent="0.25">
      <c r="A451" s="1" t="s">
        <v>489</v>
      </c>
      <c r="B451" t="s">
        <v>5789</v>
      </c>
      <c r="C451" t="s">
        <v>6704</v>
      </c>
      <c r="D451" t="s">
        <v>6754</v>
      </c>
      <c r="E451" t="s">
        <v>6755</v>
      </c>
      <c r="F451" t="s">
        <v>5792</v>
      </c>
      <c r="G451" t="s">
        <v>6707</v>
      </c>
      <c r="H451" t="s">
        <v>5792</v>
      </c>
    </row>
    <row r="452" spans="1:8" x14ac:dyDescent="0.25">
      <c r="A452" s="1" t="s">
        <v>489</v>
      </c>
      <c r="B452" t="s">
        <v>5789</v>
      </c>
      <c r="C452" t="s">
        <v>6704</v>
      </c>
      <c r="D452" t="s">
        <v>6756</v>
      </c>
      <c r="E452" t="s">
        <v>6757</v>
      </c>
      <c r="F452" t="s">
        <v>5792</v>
      </c>
      <c r="G452" t="s">
        <v>6707</v>
      </c>
      <c r="H452" t="s">
        <v>5792</v>
      </c>
    </row>
    <row r="453" spans="1:8" x14ac:dyDescent="0.25">
      <c r="A453" s="1" t="s">
        <v>489</v>
      </c>
      <c r="B453" t="s">
        <v>5789</v>
      </c>
      <c r="C453" t="s">
        <v>6704</v>
      </c>
      <c r="D453" t="s">
        <v>6758</v>
      </c>
      <c r="E453" t="s">
        <v>6759</v>
      </c>
      <c r="F453" t="s">
        <v>5792</v>
      </c>
      <c r="G453" t="s">
        <v>6707</v>
      </c>
      <c r="H453" t="s">
        <v>5792</v>
      </c>
    </row>
    <row r="454" spans="1:8" x14ac:dyDescent="0.25">
      <c r="A454" s="1" t="s">
        <v>489</v>
      </c>
      <c r="B454" t="s">
        <v>5789</v>
      </c>
      <c r="C454" t="s">
        <v>6760</v>
      </c>
      <c r="D454" t="s">
        <v>6761</v>
      </c>
      <c r="E454" t="s">
        <v>6762</v>
      </c>
      <c r="F454" t="s">
        <v>5792</v>
      </c>
      <c r="G454" t="s">
        <v>5816</v>
      </c>
      <c r="H454" t="s">
        <v>6763</v>
      </c>
    </row>
    <row r="455" spans="1:8" x14ac:dyDescent="0.25">
      <c r="A455" s="1" t="s">
        <v>489</v>
      </c>
      <c r="B455" t="s">
        <v>5789</v>
      </c>
      <c r="C455" t="s">
        <v>6760</v>
      </c>
      <c r="D455" t="s">
        <v>6764</v>
      </c>
      <c r="E455" t="s">
        <v>6765</v>
      </c>
      <c r="F455" t="s">
        <v>6761</v>
      </c>
      <c r="G455" t="s">
        <v>5816</v>
      </c>
      <c r="H455" t="s">
        <v>6763</v>
      </c>
    </row>
    <row r="456" spans="1:8" x14ac:dyDescent="0.25">
      <c r="A456" s="1" t="s">
        <v>489</v>
      </c>
      <c r="B456" t="s">
        <v>5789</v>
      </c>
      <c r="C456" t="s">
        <v>6766</v>
      </c>
      <c r="D456" t="s">
        <v>6767</v>
      </c>
      <c r="E456" t="s">
        <v>6768</v>
      </c>
      <c r="F456" t="s">
        <v>5792</v>
      </c>
      <c r="G456" t="s">
        <v>6769</v>
      </c>
      <c r="H456" t="s">
        <v>5792</v>
      </c>
    </row>
    <row r="457" spans="1:8" x14ac:dyDescent="0.25">
      <c r="A457" s="1" t="s">
        <v>489</v>
      </c>
      <c r="B457" t="s">
        <v>5789</v>
      </c>
      <c r="C457" t="s">
        <v>6766</v>
      </c>
      <c r="D457" t="s">
        <v>6770</v>
      </c>
      <c r="E457" t="s">
        <v>6771</v>
      </c>
      <c r="F457" t="s">
        <v>6767</v>
      </c>
      <c r="G457" t="s">
        <v>6769</v>
      </c>
      <c r="H457" t="s">
        <v>5792</v>
      </c>
    </row>
    <row r="458" spans="1:8" x14ac:dyDescent="0.25">
      <c r="A458" s="1" t="s">
        <v>489</v>
      </c>
      <c r="B458" t="s">
        <v>5789</v>
      </c>
      <c r="C458" t="s">
        <v>6766</v>
      </c>
      <c r="D458" t="s">
        <v>6772</v>
      </c>
      <c r="E458" t="s">
        <v>6773</v>
      </c>
      <c r="F458" t="s">
        <v>6767</v>
      </c>
      <c r="G458" t="s">
        <v>6769</v>
      </c>
      <c r="H458" t="s">
        <v>5792</v>
      </c>
    </row>
    <row r="459" spans="1:8" x14ac:dyDescent="0.25">
      <c r="A459" s="1" t="s">
        <v>489</v>
      </c>
      <c r="B459" t="s">
        <v>5789</v>
      </c>
      <c r="C459" t="s">
        <v>6766</v>
      </c>
      <c r="D459" t="s">
        <v>6774</v>
      </c>
      <c r="E459" t="s">
        <v>6775</v>
      </c>
      <c r="F459" t="s">
        <v>5792</v>
      </c>
      <c r="G459" t="s">
        <v>6776</v>
      </c>
      <c r="H459" t="s">
        <v>5792</v>
      </c>
    </row>
    <row r="460" spans="1:8" x14ac:dyDescent="0.25">
      <c r="A460" s="1" t="s">
        <v>489</v>
      </c>
      <c r="B460" t="s">
        <v>5789</v>
      </c>
      <c r="C460" t="s">
        <v>6777</v>
      </c>
      <c r="D460" t="s">
        <v>6778</v>
      </c>
      <c r="E460" t="s">
        <v>6779</v>
      </c>
      <c r="F460" t="s">
        <v>5792</v>
      </c>
      <c r="G460" t="s">
        <v>5961</v>
      </c>
      <c r="H460" t="s">
        <v>5792</v>
      </c>
    </row>
    <row r="461" spans="1:8" x14ac:dyDescent="0.25">
      <c r="A461" s="1" t="s">
        <v>489</v>
      </c>
      <c r="B461" t="s">
        <v>5789</v>
      </c>
      <c r="C461" t="s">
        <v>6780</v>
      </c>
      <c r="D461" t="s">
        <v>6781</v>
      </c>
      <c r="E461" t="s">
        <v>6782</v>
      </c>
      <c r="F461" t="s">
        <v>5792</v>
      </c>
      <c r="G461" t="s">
        <v>4806</v>
      </c>
      <c r="H461" t="s">
        <v>6000</v>
      </c>
    </row>
    <row r="462" spans="1:8" x14ac:dyDescent="0.25">
      <c r="A462" s="1" t="s">
        <v>489</v>
      </c>
      <c r="B462" t="s">
        <v>5789</v>
      </c>
      <c r="C462" t="s">
        <v>6766</v>
      </c>
      <c r="D462" t="s">
        <v>6783</v>
      </c>
      <c r="E462" t="s">
        <v>6784</v>
      </c>
      <c r="F462" t="s">
        <v>5792</v>
      </c>
      <c r="G462" t="s">
        <v>6003</v>
      </c>
      <c r="H462" t="s">
        <v>5792</v>
      </c>
    </row>
    <row r="463" spans="1:8" x14ac:dyDescent="0.25">
      <c r="A463" s="1" t="s">
        <v>489</v>
      </c>
      <c r="B463" t="s">
        <v>5789</v>
      </c>
      <c r="C463" t="s">
        <v>6785</v>
      </c>
      <c r="D463" t="s">
        <v>6786</v>
      </c>
      <c r="E463" t="s">
        <v>6787</v>
      </c>
      <c r="F463" t="s">
        <v>5792</v>
      </c>
      <c r="G463" t="s">
        <v>6003</v>
      </c>
      <c r="H463" t="s">
        <v>5792</v>
      </c>
    </row>
    <row r="464" spans="1:8" x14ac:dyDescent="0.25">
      <c r="A464" s="1" t="s">
        <v>489</v>
      </c>
      <c r="B464" t="s">
        <v>5789</v>
      </c>
      <c r="C464" t="s">
        <v>6785</v>
      </c>
      <c r="D464" t="s">
        <v>6788</v>
      </c>
      <c r="E464" t="s">
        <v>6789</v>
      </c>
      <c r="F464" t="s">
        <v>5792</v>
      </c>
      <c r="G464" t="s">
        <v>6003</v>
      </c>
      <c r="H464" t="s">
        <v>5792</v>
      </c>
    </row>
    <row r="465" spans="1:8" x14ac:dyDescent="0.25">
      <c r="A465" s="1" t="s">
        <v>489</v>
      </c>
      <c r="B465" t="s">
        <v>5789</v>
      </c>
      <c r="C465" t="s">
        <v>6785</v>
      </c>
      <c r="D465" t="s">
        <v>6790</v>
      </c>
      <c r="E465" t="s">
        <v>6791</v>
      </c>
      <c r="F465" t="s">
        <v>5792</v>
      </c>
      <c r="G465" t="s">
        <v>6003</v>
      </c>
      <c r="H465" t="s">
        <v>5792</v>
      </c>
    </row>
    <row r="466" spans="1:8" x14ac:dyDescent="0.25">
      <c r="A466" s="1" t="s">
        <v>489</v>
      </c>
      <c r="B466" t="s">
        <v>5789</v>
      </c>
      <c r="C466" t="s">
        <v>6792</v>
      </c>
      <c r="D466" t="s">
        <v>6793</v>
      </c>
      <c r="E466" t="s">
        <v>6794</v>
      </c>
      <c r="F466" t="s">
        <v>6795</v>
      </c>
      <c r="G466" t="s">
        <v>4453</v>
      </c>
      <c r="H466" t="s">
        <v>5792</v>
      </c>
    </row>
    <row r="467" spans="1:8" x14ac:dyDescent="0.25">
      <c r="A467" s="1" t="s">
        <v>489</v>
      </c>
      <c r="B467" t="s">
        <v>5789</v>
      </c>
      <c r="C467" t="s">
        <v>6796</v>
      </c>
      <c r="D467" t="s">
        <v>6797</v>
      </c>
      <c r="E467" t="s">
        <v>6798</v>
      </c>
      <c r="F467" t="s">
        <v>5792</v>
      </c>
      <c r="G467" t="s">
        <v>6799</v>
      </c>
      <c r="H467" t="s">
        <v>5792</v>
      </c>
    </row>
    <row r="468" spans="1:8" x14ac:dyDescent="0.25">
      <c r="A468" s="1" t="s">
        <v>489</v>
      </c>
      <c r="B468" t="s">
        <v>5789</v>
      </c>
      <c r="C468" t="s">
        <v>6785</v>
      </c>
      <c r="D468" t="s">
        <v>6800</v>
      </c>
      <c r="E468" t="s">
        <v>6801</v>
      </c>
      <c r="F468" t="s">
        <v>5792</v>
      </c>
      <c r="G468" t="s">
        <v>6073</v>
      </c>
      <c r="H468" t="s">
        <v>6074</v>
      </c>
    </row>
    <row r="469" spans="1:8" x14ac:dyDescent="0.25">
      <c r="A469" s="1" t="s">
        <v>489</v>
      </c>
      <c r="B469" t="s">
        <v>5789</v>
      </c>
      <c r="C469" t="s">
        <v>6785</v>
      </c>
      <c r="D469" t="s">
        <v>6802</v>
      </c>
      <c r="E469" t="s">
        <v>6803</v>
      </c>
      <c r="F469" t="s">
        <v>5792</v>
      </c>
      <c r="G469" t="s">
        <v>6073</v>
      </c>
      <c r="H469" t="s">
        <v>6074</v>
      </c>
    </row>
    <row r="470" spans="1:8" x14ac:dyDescent="0.25">
      <c r="A470" s="1" t="s">
        <v>489</v>
      </c>
      <c r="B470" t="s">
        <v>5789</v>
      </c>
      <c r="C470" t="s">
        <v>6704</v>
      </c>
      <c r="D470" t="s">
        <v>6804</v>
      </c>
      <c r="E470" t="s">
        <v>6805</v>
      </c>
      <c r="F470" t="s">
        <v>5792</v>
      </c>
      <c r="G470" t="s">
        <v>6806</v>
      </c>
      <c r="H470" t="s">
        <v>5792</v>
      </c>
    </row>
    <row r="471" spans="1:8" x14ac:dyDescent="0.25">
      <c r="A471" s="1" t="s">
        <v>489</v>
      </c>
      <c r="B471" t="s">
        <v>5789</v>
      </c>
      <c r="C471" t="s">
        <v>6780</v>
      </c>
      <c r="D471" t="s">
        <v>6807</v>
      </c>
      <c r="E471" t="s">
        <v>6808</v>
      </c>
      <c r="F471" t="s">
        <v>5792</v>
      </c>
      <c r="G471" t="s">
        <v>6809</v>
      </c>
      <c r="H471" t="s">
        <v>5792</v>
      </c>
    </row>
    <row r="472" spans="1:8" x14ac:dyDescent="0.25">
      <c r="A472" s="1" t="s">
        <v>489</v>
      </c>
      <c r="B472" t="s">
        <v>5789</v>
      </c>
      <c r="C472" t="s">
        <v>6704</v>
      </c>
      <c r="D472" t="s">
        <v>6810</v>
      </c>
      <c r="E472" t="s">
        <v>6811</v>
      </c>
      <c r="F472" t="s">
        <v>5792</v>
      </c>
      <c r="G472" t="s">
        <v>6812</v>
      </c>
      <c r="H472" t="s">
        <v>5792</v>
      </c>
    </row>
    <row r="473" spans="1:8" x14ac:dyDescent="0.25">
      <c r="A473" s="1" t="s">
        <v>489</v>
      </c>
      <c r="B473" t="s">
        <v>5789</v>
      </c>
      <c r="C473" t="s">
        <v>6796</v>
      </c>
      <c r="D473" t="s">
        <v>6813</v>
      </c>
      <c r="E473" t="s">
        <v>6814</v>
      </c>
      <c r="F473" t="s">
        <v>5792</v>
      </c>
      <c r="G473" t="s">
        <v>6815</v>
      </c>
      <c r="H473" t="s">
        <v>5792</v>
      </c>
    </row>
    <row r="474" spans="1:8" x14ac:dyDescent="0.25">
      <c r="A474" s="1" t="s">
        <v>489</v>
      </c>
      <c r="B474" t="s">
        <v>5789</v>
      </c>
      <c r="C474" t="s">
        <v>6785</v>
      </c>
      <c r="D474" t="s">
        <v>6816</v>
      </c>
      <c r="E474" t="s">
        <v>6817</v>
      </c>
      <c r="F474" t="s">
        <v>5792</v>
      </c>
      <c r="G474" t="s">
        <v>5792</v>
      </c>
      <c r="H474" t="s">
        <v>5792</v>
      </c>
    </row>
    <row r="475" spans="1:8" x14ac:dyDescent="0.25">
      <c r="A475" s="1" t="s">
        <v>489</v>
      </c>
      <c r="B475" t="s">
        <v>5789</v>
      </c>
      <c r="C475" t="s">
        <v>6704</v>
      </c>
      <c r="D475" t="s">
        <v>6818</v>
      </c>
      <c r="E475" t="s">
        <v>6819</v>
      </c>
      <c r="F475" t="s">
        <v>5792</v>
      </c>
      <c r="G475" t="s">
        <v>5792</v>
      </c>
      <c r="H475" t="s">
        <v>5792</v>
      </c>
    </row>
    <row r="476" spans="1:8" x14ac:dyDescent="0.25">
      <c r="A476" s="1" t="s">
        <v>489</v>
      </c>
      <c r="B476" t="s">
        <v>5789</v>
      </c>
      <c r="C476" t="s">
        <v>6704</v>
      </c>
      <c r="D476" t="s">
        <v>6820</v>
      </c>
      <c r="E476" t="s">
        <v>6821</v>
      </c>
      <c r="F476" t="s">
        <v>5792</v>
      </c>
      <c r="G476" t="s">
        <v>6073</v>
      </c>
      <c r="H476" t="s">
        <v>6074</v>
      </c>
    </row>
    <row r="477" spans="1:8" x14ac:dyDescent="0.25">
      <c r="A477" s="1" t="s">
        <v>489</v>
      </c>
      <c r="B477" t="s">
        <v>5789</v>
      </c>
      <c r="C477" t="s">
        <v>6785</v>
      </c>
      <c r="D477" t="s">
        <v>6822</v>
      </c>
      <c r="E477" t="s">
        <v>6823</v>
      </c>
      <c r="F477" t="s">
        <v>5792</v>
      </c>
      <c r="G477" t="s">
        <v>6073</v>
      </c>
      <c r="H477" t="s">
        <v>6074</v>
      </c>
    </row>
    <row r="478" spans="1:8" x14ac:dyDescent="0.25">
      <c r="A478" s="1" t="s">
        <v>489</v>
      </c>
      <c r="B478" t="s">
        <v>5789</v>
      </c>
      <c r="C478" t="s">
        <v>6785</v>
      </c>
      <c r="D478" t="s">
        <v>6824</v>
      </c>
      <c r="E478" t="s">
        <v>6825</v>
      </c>
      <c r="F478" t="s">
        <v>5792</v>
      </c>
      <c r="G478" t="s">
        <v>3942</v>
      </c>
      <c r="H478" t="s">
        <v>5792</v>
      </c>
    </row>
    <row r="479" spans="1:8" x14ac:dyDescent="0.25">
      <c r="A479" s="1" t="s">
        <v>489</v>
      </c>
      <c r="B479" t="s">
        <v>5789</v>
      </c>
      <c r="C479" t="s">
        <v>6785</v>
      </c>
      <c r="D479" t="s">
        <v>6826</v>
      </c>
      <c r="E479" t="s">
        <v>6827</v>
      </c>
      <c r="F479" t="s">
        <v>6824</v>
      </c>
      <c r="G479" t="s">
        <v>3942</v>
      </c>
      <c r="H479" t="s">
        <v>5792</v>
      </c>
    </row>
    <row r="480" spans="1:8" x14ac:dyDescent="0.25">
      <c r="A480" s="1" t="s">
        <v>489</v>
      </c>
      <c r="B480" t="s">
        <v>5789</v>
      </c>
      <c r="C480" t="s">
        <v>6785</v>
      </c>
      <c r="D480" t="s">
        <v>6828</v>
      </c>
      <c r="E480" t="s">
        <v>6829</v>
      </c>
      <c r="F480" t="s">
        <v>6824</v>
      </c>
      <c r="G480" t="s">
        <v>3942</v>
      </c>
      <c r="H480" t="s">
        <v>5792</v>
      </c>
    </row>
    <row r="481" spans="1:8" x14ac:dyDescent="0.25">
      <c r="A481" s="1" t="s">
        <v>489</v>
      </c>
      <c r="B481" t="s">
        <v>5789</v>
      </c>
      <c r="C481" t="s">
        <v>6780</v>
      </c>
      <c r="D481" t="s">
        <v>6830</v>
      </c>
      <c r="E481" t="s">
        <v>6831</v>
      </c>
      <c r="F481" t="s">
        <v>6832</v>
      </c>
      <c r="G481" t="s">
        <v>4610</v>
      </c>
      <c r="H481" t="s">
        <v>5792</v>
      </c>
    </row>
    <row r="482" spans="1:8" x14ac:dyDescent="0.25">
      <c r="A482" s="1" t="s">
        <v>489</v>
      </c>
      <c r="B482" t="s">
        <v>5789</v>
      </c>
      <c r="C482" t="s">
        <v>6780</v>
      </c>
      <c r="D482" t="s">
        <v>6833</v>
      </c>
      <c r="E482" t="s">
        <v>6834</v>
      </c>
      <c r="F482" t="s">
        <v>6832</v>
      </c>
      <c r="G482" t="s">
        <v>4610</v>
      </c>
      <c r="H482" t="s">
        <v>5792</v>
      </c>
    </row>
    <row r="483" spans="1:8" x14ac:dyDescent="0.25">
      <c r="A483" s="1" t="s">
        <v>489</v>
      </c>
      <c r="B483" t="s">
        <v>5789</v>
      </c>
      <c r="C483" t="s">
        <v>6780</v>
      </c>
      <c r="D483" t="s">
        <v>6835</v>
      </c>
      <c r="E483" t="s">
        <v>6836</v>
      </c>
      <c r="F483" t="s">
        <v>6832</v>
      </c>
      <c r="G483" t="s">
        <v>4610</v>
      </c>
      <c r="H483" t="s">
        <v>5792</v>
      </c>
    </row>
    <row r="484" spans="1:8" x14ac:dyDescent="0.25">
      <c r="A484" s="1" t="s">
        <v>489</v>
      </c>
      <c r="B484" t="s">
        <v>5789</v>
      </c>
      <c r="C484" t="s">
        <v>6780</v>
      </c>
      <c r="D484" t="s">
        <v>6837</v>
      </c>
      <c r="E484" t="s">
        <v>6838</v>
      </c>
      <c r="F484" t="s">
        <v>6832</v>
      </c>
      <c r="G484" t="s">
        <v>4610</v>
      </c>
      <c r="H484" t="s">
        <v>5792</v>
      </c>
    </row>
    <row r="485" spans="1:8" x14ac:dyDescent="0.25">
      <c r="A485" s="1" t="s">
        <v>489</v>
      </c>
      <c r="B485" t="s">
        <v>5789</v>
      </c>
      <c r="C485" t="s">
        <v>6760</v>
      </c>
      <c r="D485" t="s">
        <v>6839</v>
      </c>
      <c r="E485" t="s">
        <v>6840</v>
      </c>
      <c r="F485" t="s">
        <v>5792</v>
      </c>
      <c r="G485" t="s">
        <v>6213</v>
      </c>
      <c r="H485" t="s">
        <v>5792</v>
      </c>
    </row>
    <row r="486" spans="1:8" x14ac:dyDescent="0.25">
      <c r="A486" s="1" t="s">
        <v>489</v>
      </c>
      <c r="B486" t="s">
        <v>5789</v>
      </c>
      <c r="C486" t="s">
        <v>6760</v>
      </c>
      <c r="D486" t="s">
        <v>6841</v>
      </c>
      <c r="E486" t="s">
        <v>6842</v>
      </c>
      <c r="F486" t="s">
        <v>5792</v>
      </c>
      <c r="G486" t="s">
        <v>6213</v>
      </c>
      <c r="H486" t="s">
        <v>5792</v>
      </c>
    </row>
    <row r="487" spans="1:8" x14ac:dyDescent="0.25">
      <c r="A487" s="1" t="s">
        <v>489</v>
      </c>
      <c r="B487" t="s">
        <v>5789</v>
      </c>
      <c r="C487" t="s">
        <v>6777</v>
      </c>
      <c r="D487" t="s">
        <v>6843</v>
      </c>
      <c r="E487" t="s">
        <v>6844</v>
      </c>
      <c r="F487" t="s">
        <v>5792</v>
      </c>
      <c r="G487" t="s">
        <v>6845</v>
      </c>
      <c r="H487" t="s">
        <v>5792</v>
      </c>
    </row>
    <row r="488" spans="1:8" x14ac:dyDescent="0.25">
      <c r="A488" s="1" t="s">
        <v>489</v>
      </c>
      <c r="B488" t="s">
        <v>5789</v>
      </c>
      <c r="C488" t="s">
        <v>6777</v>
      </c>
      <c r="D488" t="s">
        <v>6846</v>
      </c>
      <c r="E488" t="s">
        <v>6847</v>
      </c>
      <c r="F488" t="s">
        <v>5792</v>
      </c>
      <c r="G488" t="s">
        <v>6845</v>
      </c>
      <c r="H488" t="s">
        <v>5792</v>
      </c>
    </row>
    <row r="489" spans="1:8" x14ac:dyDescent="0.25">
      <c r="A489" s="1" t="s">
        <v>489</v>
      </c>
      <c r="B489" t="s">
        <v>5789</v>
      </c>
      <c r="C489" t="s">
        <v>6704</v>
      </c>
      <c r="D489" t="s">
        <v>6848</v>
      </c>
      <c r="E489" t="s">
        <v>6849</v>
      </c>
      <c r="F489" t="s">
        <v>5792</v>
      </c>
      <c r="G489" t="s">
        <v>5961</v>
      </c>
      <c r="H489" t="s">
        <v>5792</v>
      </c>
    </row>
    <row r="490" spans="1:8" x14ac:dyDescent="0.25">
      <c r="A490" s="1" t="s">
        <v>489</v>
      </c>
      <c r="B490" t="s">
        <v>5789</v>
      </c>
      <c r="C490" t="s">
        <v>6792</v>
      </c>
      <c r="D490" t="s">
        <v>6850</v>
      </c>
      <c r="E490" t="s">
        <v>6851</v>
      </c>
      <c r="F490" t="s">
        <v>5792</v>
      </c>
      <c r="G490" t="s">
        <v>4184</v>
      </c>
      <c r="H490" t="s">
        <v>5792</v>
      </c>
    </row>
    <row r="491" spans="1:8" x14ac:dyDescent="0.25">
      <c r="A491" s="1" t="s">
        <v>489</v>
      </c>
      <c r="B491" t="s">
        <v>5789</v>
      </c>
      <c r="C491" t="s">
        <v>6766</v>
      </c>
      <c r="D491" t="s">
        <v>6852</v>
      </c>
      <c r="E491" t="s">
        <v>6853</v>
      </c>
      <c r="F491" t="s">
        <v>6850</v>
      </c>
      <c r="G491" t="s">
        <v>4184</v>
      </c>
      <c r="H491" t="s">
        <v>5792</v>
      </c>
    </row>
    <row r="492" spans="1:8" x14ac:dyDescent="0.25">
      <c r="A492" s="1" t="s">
        <v>489</v>
      </c>
      <c r="B492" t="s">
        <v>5789</v>
      </c>
      <c r="C492" t="s">
        <v>6704</v>
      </c>
      <c r="D492" t="s">
        <v>6854</v>
      </c>
      <c r="E492" t="s">
        <v>6855</v>
      </c>
      <c r="F492" t="s">
        <v>5792</v>
      </c>
      <c r="G492" t="s">
        <v>6856</v>
      </c>
      <c r="H492" t="s">
        <v>5792</v>
      </c>
    </row>
    <row r="493" spans="1:8" x14ac:dyDescent="0.25">
      <c r="A493" s="1" t="s">
        <v>489</v>
      </c>
      <c r="B493" t="s">
        <v>5789</v>
      </c>
      <c r="C493" t="s">
        <v>6785</v>
      </c>
      <c r="D493" t="s">
        <v>6857</v>
      </c>
      <c r="E493" t="s">
        <v>6858</v>
      </c>
      <c r="F493" t="s">
        <v>5792</v>
      </c>
      <c r="G493" t="s">
        <v>6073</v>
      </c>
      <c r="H493" t="s">
        <v>6074</v>
      </c>
    </row>
    <row r="494" spans="1:8" x14ac:dyDescent="0.25">
      <c r="A494" s="1" t="s">
        <v>489</v>
      </c>
      <c r="B494" t="s">
        <v>5789</v>
      </c>
      <c r="C494" t="s">
        <v>6785</v>
      </c>
      <c r="D494" t="s">
        <v>6859</v>
      </c>
      <c r="E494" t="s">
        <v>6860</v>
      </c>
      <c r="F494" t="s">
        <v>5792</v>
      </c>
      <c r="G494" t="s">
        <v>6073</v>
      </c>
      <c r="H494" t="s">
        <v>6074</v>
      </c>
    </row>
    <row r="495" spans="1:8" x14ac:dyDescent="0.25">
      <c r="A495" s="1" t="s">
        <v>489</v>
      </c>
      <c r="B495" t="s">
        <v>5789</v>
      </c>
      <c r="C495" t="s">
        <v>6785</v>
      </c>
      <c r="D495" t="s">
        <v>6861</v>
      </c>
      <c r="E495" t="s">
        <v>6862</v>
      </c>
      <c r="F495" t="s">
        <v>5792</v>
      </c>
      <c r="G495" t="s">
        <v>6073</v>
      </c>
      <c r="H495" t="s">
        <v>6074</v>
      </c>
    </row>
    <row r="496" spans="1:8" x14ac:dyDescent="0.25">
      <c r="A496" s="1" t="s">
        <v>489</v>
      </c>
      <c r="B496" t="s">
        <v>5789</v>
      </c>
      <c r="C496" t="s">
        <v>6760</v>
      </c>
      <c r="D496" t="s">
        <v>6863</v>
      </c>
      <c r="E496" t="s">
        <v>6864</v>
      </c>
      <c r="F496" t="s">
        <v>5792</v>
      </c>
      <c r="G496" t="s">
        <v>6865</v>
      </c>
      <c r="H496" t="s">
        <v>5792</v>
      </c>
    </row>
    <row r="497" spans="1:8" x14ac:dyDescent="0.25">
      <c r="A497" s="1" t="s">
        <v>489</v>
      </c>
      <c r="B497" t="s">
        <v>5789</v>
      </c>
      <c r="C497" t="s">
        <v>6704</v>
      </c>
      <c r="D497" t="s">
        <v>6866</v>
      </c>
      <c r="E497" t="s">
        <v>6867</v>
      </c>
      <c r="F497" t="s">
        <v>5792</v>
      </c>
      <c r="G497" t="s">
        <v>6868</v>
      </c>
      <c r="H497" t="s">
        <v>5792</v>
      </c>
    </row>
    <row r="498" spans="1:8" x14ac:dyDescent="0.25">
      <c r="A498" s="1" t="s">
        <v>489</v>
      </c>
      <c r="B498" t="s">
        <v>5789</v>
      </c>
      <c r="C498" t="s">
        <v>6792</v>
      </c>
      <c r="D498" t="s">
        <v>6869</v>
      </c>
      <c r="E498" t="s">
        <v>6870</v>
      </c>
      <c r="F498" t="s">
        <v>5792</v>
      </c>
      <c r="G498" t="s">
        <v>4806</v>
      </c>
      <c r="H498" t="s">
        <v>6000</v>
      </c>
    </row>
    <row r="499" spans="1:8" x14ac:dyDescent="0.25">
      <c r="A499" s="1" t="s">
        <v>489</v>
      </c>
      <c r="B499" t="s">
        <v>5789</v>
      </c>
      <c r="C499" t="s">
        <v>6785</v>
      </c>
      <c r="D499" t="s">
        <v>6871</v>
      </c>
      <c r="E499" t="s">
        <v>6872</v>
      </c>
      <c r="F499" t="s">
        <v>5792</v>
      </c>
      <c r="G499" t="s">
        <v>6003</v>
      </c>
      <c r="H499" t="s">
        <v>5792</v>
      </c>
    </row>
    <row r="500" spans="1:8" x14ac:dyDescent="0.25">
      <c r="A500" s="1" t="s">
        <v>489</v>
      </c>
      <c r="B500" t="s">
        <v>5789</v>
      </c>
      <c r="C500" t="s">
        <v>6780</v>
      </c>
      <c r="D500" t="s">
        <v>6873</v>
      </c>
      <c r="E500" t="s">
        <v>6874</v>
      </c>
      <c r="F500" t="s">
        <v>5792</v>
      </c>
      <c r="G500" t="s">
        <v>6003</v>
      </c>
      <c r="H500" t="s">
        <v>5792</v>
      </c>
    </row>
    <row r="501" spans="1:8" x14ac:dyDescent="0.25">
      <c r="A501" s="1" t="s">
        <v>489</v>
      </c>
      <c r="B501" t="s">
        <v>5789</v>
      </c>
      <c r="C501" t="s">
        <v>6785</v>
      </c>
      <c r="D501" t="s">
        <v>6875</v>
      </c>
      <c r="E501" t="s">
        <v>6876</v>
      </c>
      <c r="F501" t="s">
        <v>5792</v>
      </c>
      <c r="G501" t="s">
        <v>6073</v>
      </c>
      <c r="H501" t="s">
        <v>6074</v>
      </c>
    </row>
    <row r="502" spans="1:8" x14ac:dyDescent="0.25">
      <c r="A502" s="1" t="s">
        <v>489</v>
      </c>
      <c r="B502" t="s">
        <v>5789</v>
      </c>
      <c r="C502" t="s">
        <v>6766</v>
      </c>
      <c r="D502" t="s">
        <v>6877</v>
      </c>
      <c r="E502" t="s">
        <v>6878</v>
      </c>
      <c r="F502" t="s">
        <v>5792</v>
      </c>
      <c r="G502" t="s">
        <v>6040</v>
      </c>
      <c r="H502" t="s">
        <v>5792</v>
      </c>
    </row>
    <row r="503" spans="1:8" x14ac:dyDescent="0.25">
      <c r="A503" s="1" t="s">
        <v>489</v>
      </c>
      <c r="B503" t="s">
        <v>5789</v>
      </c>
      <c r="C503" t="s">
        <v>6792</v>
      </c>
      <c r="D503" t="s">
        <v>6879</v>
      </c>
      <c r="E503" t="s">
        <v>6880</v>
      </c>
      <c r="F503" t="s">
        <v>6795</v>
      </c>
      <c r="G503" t="s">
        <v>4453</v>
      </c>
      <c r="H503" t="s">
        <v>5792</v>
      </c>
    </row>
    <row r="504" spans="1:8" x14ac:dyDescent="0.25">
      <c r="A504" s="1" t="s">
        <v>489</v>
      </c>
      <c r="B504" t="s">
        <v>5789</v>
      </c>
      <c r="C504" t="s">
        <v>6780</v>
      </c>
      <c r="D504" t="s">
        <v>6832</v>
      </c>
      <c r="E504" t="s">
        <v>6881</v>
      </c>
      <c r="F504" t="s">
        <v>5792</v>
      </c>
      <c r="G504" t="s">
        <v>4610</v>
      </c>
      <c r="H504" t="s">
        <v>5792</v>
      </c>
    </row>
    <row r="505" spans="1:8" x14ac:dyDescent="0.25">
      <c r="A505" s="1" t="s">
        <v>489</v>
      </c>
      <c r="B505" t="s">
        <v>5789</v>
      </c>
      <c r="C505" t="s">
        <v>6704</v>
      </c>
      <c r="D505" t="s">
        <v>6882</v>
      </c>
      <c r="E505" t="s">
        <v>6883</v>
      </c>
      <c r="F505" t="s">
        <v>5792</v>
      </c>
      <c r="G505" t="s">
        <v>6033</v>
      </c>
      <c r="H505" t="s">
        <v>5792</v>
      </c>
    </row>
    <row r="506" spans="1:8" x14ac:dyDescent="0.25">
      <c r="A506" s="1" t="s">
        <v>489</v>
      </c>
      <c r="B506" t="s">
        <v>5789</v>
      </c>
      <c r="C506" t="s">
        <v>6704</v>
      </c>
      <c r="D506" t="s">
        <v>6884</v>
      </c>
      <c r="E506" t="s">
        <v>6885</v>
      </c>
      <c r="F506" t="s">
        <v>5792</v>
      </c>
      <c r="G506" t="s">
        <v>6033</v>
      </c>
      <c r="H506" t="s">
        <v>5792</v>
      </c>
    </row>
    <row r="507" spans="1:8" x14ac:dyDescent="0.25">
      <c r="A507" s="1" t="s">
        <v>489</v>
      </c>
      <c r="B507" t="s">
        <v>5789</v>
      </c>
      <c r="C507" t="s">
        <v>6704</v>
      </c>
      <c r="D507" t="s">
        <v>6886</v>
      </c>
      <c r="E507" t="s">
        <v>6887</v>
      </c>
      <c r="F507" t="s">
        <v>5792</v>
      </c>
      <c r="G507" t="s">
        <v>6033</v>
      </c>
      <c r="H507" t="s">
        <v>5792</v>
      </c>
    </row>
    <row r="508" spans="1:8" x14ac:dyDescent="0.25">
      <c r="A508" s="1" t="s">
        <v>489</v>
      </c>
      <c r="B508" t="s">
        <v>5789</v>
      </c>
      <c r="C508" t="s">
        <v>6766</v>
      </c>
      <c r="D508" t="s">
        <v>6888</v>
      </c>
      <c r="E508" t="s">
        <v>6889</v>
      </c>
      <c r="F508" t="s">
        <v>5792</v>
      </c>
      <c r="G508" t="s">
        <v>6003</v>
      </c>
      <c r="H508" t="s">
        <v>5792</v>
      </c>
    </row>
    <row r="509" spans="1:8" x14ac:dyDescent="0.25">
      <c r="A509" s="1" t="s">
        <v>489</v>
      </c>
      <c r="B509" t="s">
        <v>5789</v>
      </c>
      <c r="C509" t="s">
        <v>6792</v>
      </c>
      <c r="D509" t="s">
        <v>6795</v>
      </c>
      <c r="E509" t="s">
        <v>6890</v>
      </c>
      <c r="F509" t="s">
        <v>5792</v>
      </c>
      <c r="G509" t="s">
        <v>4453</v>
      </c>
      <c r="H509" t="s">
        <v>5792</v>
      </c>
    </row>
    <row r="510" spans="1:8" x14ac:dyDescent="0.25">
      <c r="A510" s="1" t="s">
        <v>489</v>
      </c>
      <c r="B510" t="s">
        <v>5789</v>
      </c>
      <c r="C510" t="s">
        <v>6792</v>
      </c>
      <c r="D510" t="s">
        <v>6891</v>
      </c>
      <c r="E510" t="s">
        <v>6892</v>
      </c>
      <c r="F510" t="s">
        <v>6795</v>
      </c>
      <c r="G510" t="s">
        <v>4453</v>
      </c>
      <c r="H510" t="s">
        <v>6893</v>
      </c>
    </row>
    <row r="511" spans="1:8" x14ac:dyDescent="0.25">
      <c r="A511" s="1" t="s">
        <v>489</v>
      </c>
      <c r="B511" t="s">
        <v>5789</v>
      </c>
      <c r="C511" t="s">
        <v>6766</v>
      </c>
      <c r="D511" t="s">
        <v>6894</v>
      </c>
      <c r="E511" t="s">
        <v>6895</v>
      </c>
      <c r="F511" t="s">
        <v>6850</v>
      </c>
      <c r="G511" t="s">
        <v>4184</v>
      </c>
      <c r="H511" t="s">
        <v>6893</v>
      </c>
    </row>
    <row r="512" spans="1:8" x14ac:dyDescent="0.25">
      <c r="A512" s="1" t="s">
        <v>489</v>
      </c>
      <c r="B512" t="s">
        <v>5789</v>
      </c>
      <c r="C512" t="s">
        <v>6792</v>
      </c>
      <c r="D512" t="s">
        <v>6896</v>
      </c>
      <c r="E512" t="s">
        <v>6897</v>
      </c>
      <c r="F512" t="s">
        <v>6795</v>
      </c>
      <c r="G512" t="s">
        <v>4453</v>
      </c>
      <c r="H512" t="s">
        <v>6893</v>
      </c>
    </row>
    <row r="513" spans="1:8" x14ac:dyDescent="0.25">
      <c r="A513" s="1" t="s">
        <v>489</v>
      </c>
      <c r="B513" t="s">
        <v>5789</v>
      </c>
      <c r="C513" t="s">
        <v>6785</v>
      </c>
      <c r="D513" t="s">
        <v>6898</v>
      </c>
      <c r="E513" t="s">
        <v>6899</v>
      </c>
      <c r="F513" t="s">
        <v>5792</v>
      </c>
      <c r="G513" t="s">
        <v>6040</v>
      </c>
      <c r="H513" t="s">
        <v>5792</v>
      </c>
    </row>
    <row r="514" spans="1:8" x14ac:dyDescent="0.25">
      <c r="A514" s="1" t="s">
        <v>489</v>
      </c>
      <c r="B514" t="s">
        <v>5789</v>
      </c>
      <c r="C514" t="s">
        <v>6777</v>
      </c>
      <c r="D514" t="s">
        <v>6900</v>
      </c>
      <c r="E514" t="s">
        <v>6901</v>
      </c>
      <c r="F514" t="s">
        <v>5792</v>
      </c>
      <c r="G514" t="s">
        <v>6845</v>
      </c>
      <c r="H514" t="s">
        <v>5792</v>
      </c>
    </row>
    <row r="515" spans="1:8" x14ac:dyDescent="0.25">
      <c r="A515" s="1" t="s">
        <v>489</v>
      </c>
      <c r="B515" t="s">
        <v>5789</v>
      </c>
      <c r="C515" t="s">
        <v>6777</v>
      </c>
      <c r="D515" t="s">
        <v>6902</v>
      </c>
      <c r="E515" t="s">
        <v>6903</v>
      </c>
      <c r="F515" t="s">
        <v>5792</v>
      </c>
      <c r="G515" t="s">
        <v>6904</v>
      </c>
      <c r="H515" t="s">
        <v>5792</v>
      </c>
    </row>
    <row r="516" spans="1:8" x14ac:dyDescent="0.25">
      <c r="A516" s="1" t="s">
        <v>489</v>
      </c>
      <c r="B516" t="s">
        <v>5789</v>
      </c>
      <c r="C516" t="s">
        <v>6785</v>
      </c>
      <c r="D516" t="s">
        <v>6905</v>
      </c>
      <c r="E516" t="s">
        <v>6906</v>
      </c>
      <c r="F516" t="s">
        <v>5792</v>
      </c>
      <c r="G516" t="s">
        <v>6907</v>
      </c>
      <c r="H516" t="s">
        <v>5792</v>
      </c>
    </row>
    <row r="517" spans="1:8" x14ac:dyDescent="0.25">
      <c r="A517" s="1" t="s">
        <v>489</v>
      </c>
      <c r="B517" t="s">
        <v>5789</v>
      </c>
      <c r="C517" t="s">
        <v>6785</v>
      </c>
      <c r="D517" t="s">
        <v>6908</v>
      </c>
      <c r="E517" t="s">
        <v>6909</v>
      </c>
      <c r="F517" t="s">
        <v>5792</v>
      </c>
      <c r="G517" t="s">
        <v>6907</v>
      </c>
      <c r="H517" t="s">
        <v>5792</v>
      </c>
    </row>
    <row r="518" spans="1:8" x14ac:dyDescent="0.25">
      <c r="A518" s="1" t="s">
        <v>489</v>
      </c>
      <c r="B518" t="s">
        <v>5789</v>
      </c>
      <c r="C518" t="s">
        <v>6785</v>
      </c>
      <c r="D518" t="s">
        <v>6910</v>
      </c>
      <c r="E518" t="s">
        <v>6911</v>
      </c>
      <c r="F518" t="s">
        <v>5792</v>
      </c>
      <c r="G518" t="s">
        <v>6907</v>
      </c>
      <c r="H518" t="s">
        <v>5792</v>
      </c>
    </row>
    <row r="519" spans="1:8" x14ac:dyDescent="0.25">
      <c r="A519" s="1" t="s">
        <v>489</v>
      </c>
      <c r="B519" t="s">
        <v>5789</v>
      </c>
      <c r="C519" t="s">
        <v>6785</v>
      </c>
      <c r="D519" t="s">
        <v>6912</v>
      </c>
      <c r="E519" t="s">
        <v>6913</v>
      </c>
      <c r="F519" t="s">
        <v>5792</v>
      </c>
      <c r="G519" t="s">
        <v>6907</v>
      </c>
      <c r="H519" t="s">
        <v>5792</v>
      </c>
    </row>
    <row r="520" spans="1:8" x14ac:dyDescent="0.25">
      <c r="A520" s="1" t="s">
        <v>489</v>
      </c>
      <c r="B520" t="s">
        <v>5789</v>
      </c>
      <c r="C520" t="s">
        <v>6785</v>
      </c>
      <c r="D520" t="s">
        <v>6914</v>
      </c>
      <c r="E520" t="s">
        <v>6915</v>
      </c>
      <c r="F520" t="s">
        <v>5792</v>
      </c>
      <c r="G520" t="s">
        <v>6907</v>
      </c>
      <c r="H520" t="s">
        <v>5792</v>
      </c>
    </row>
    <row r="521" spans="1:8" x14ac:dyDescent="0.25">
      <c r="A521" s="1" t="s">
        <v>489</v>
      </c>
      <c r="B521" t="s">
        <v>5789</v>
      </c>
      <c r="C521" t="s">
        <v>6785</v>
      </c>
      <c r="D521" t="s">
        <v>6916</v>
      </c>
      <c r="E521" t="s">
        <v>6917</v>
      </c>
      <c r="F521" t="s">
        <v>5792</v>
      </c>
      <c r="G521" t="s">
        <v>6907</v>
      </c>
      <c r="H521" t="s">
        <v>5792</v>
      </c>
    </row>
    <row r="522" spans="1:8" x14ac:dyDescent="0.25">
      <c r="A522" s="1" t="s">
        <v>489</v>
      </c>
      <c r="B522" t="s">
        <v>5789</v>
      </c>
      <c r="C522" t="s">
        <v>6785</v>
      </c>
      <c r="D522" t="s">
        <v>6918</v>
      </c>
      <c r="E522" t="s">
        <v>6919</v>
      </c>
      <c r="F522" t="s">
        <v>5792</v>
      </c>
      <c r="G522" t="s">
        <v>6907</v>
      </c>
      <c r="H522" t="s">
        <v>5792</v>
      </c>
    </row>
    <row r="523" spans="1:8" x14ac:dyDescent="0.25">
      <c r="A523" s="1" t="s">
        <v>489</v>
      </c>
      <c r="B523" t="s">
        <v>5789</v>
      </c>
      <c r="C523" t="s">
        <v>6785</v>
      </c>
      <c r="D523" t="s">
        <v>6920</v>
      </c>
      <c r="E523" t="s">
        <v>6921</v>
      </c>
      <c r="F523" t="s">
        <v>5792</v>
      </c>
      <c r="G523" t="s">
        <v>6907</v>
      </c>
      <c r="H523" t="s">
        <v>5792</v>
      </c>
    </row>
    <row r="524" spans="1:8" x14ac:dyDescent="0.25">
      <c r="A524" s="1" t="s">
        <v>489</v>
      </c>
      <c r="B524" t="s">
        <v>5789</v>
      </c>
      <c r="C524" t="s">
        <v>6785</v>
      </c>
      <c r="D524" t="s">
        <v>6922</v>
      </c>
      <c r="E524" t="s">
        <v>6923</v>
      </c>
      <c r="F524" t="s">
        <v>5792</v>
      </c>
      <c r="G524" t="s">
        <v>6907</v>
      </c>
      <c r="H524" t="s">
        <v>5792</v>
      </c>
    </row>
    <row r="525" spans="1:8" x14ac:dyDescent="0.25">
      <c r="A525" s="1" t="s">
        <v>489</v>
      </c>
      <c r="B525" t="s">
        <v>5789</v>
      </c>
      <c r="C525" t="s">
        <v>6704</v>
      </c>
      <c r="D525" t="s">
        <v>6924</v>
      </c>
      <c r="E525" t="s">
        <v>6925</v>
      </c>
      <c r="F525" t="s">
        <v>5792</v>
      </c>
      <c r="G525" t="s">
        <v>4051</v>
      </c>
      <c r="H525" t="s">
        <v>5792</v>
      </c>
    </row>
    <row r="526" spans="1:8" x14ac:dyDescent="0.25">
      <c r="A526" s="1" t="s">
        <v>489</v>
      </c>
      <c r="B526" t="s">
        <v>5789</v>
      </c>
      <c r="C526" t="s">
        <v>6777</v>
      </c>
      <c r="D526" t="s">
        <v>6926</v>
      </c>
      <c r="E526" t="s">
        <v>6927</v>
      </c>
      <c r="F526" t="s">
        <v>5792</v>
      </c>
      <c r="G526" t="s">
        <v>4051</v>
      </c>
      <c r="H526" t="s">
        <v>5792</v>
      </c>
    </row>
    <row r="527" spans="1:8" x14ac:dyDescent="0.25">
      <c r="A527" s="1" t="s">
        <v>489</v>
      </c>
      <c r="B527" t="s">
        <v>5789</v>
      </c>
      <c r="C527" t="s">
        <v>6777</v>
      </c>
      <c r="D527" t="s">
        <v>6928</v>
      </c>
      <c r="E527" t="s">
        <v>6929</v>
      </c>
      <c r="F527" t="s">
        <v>5792</v>
      </c>
      <c r="G527" t="s">
        <v>4051</v>
      </c>
      <c r="H527" t="s">
        <v>5792</v>
      </c>
    </row>
    <row r="528" spans="1:8" x14ac:dyDescent="0.25">
      <c r="A528" s="1" t="s">
        <v>489</v>
      </c>
      <c r="B528" t="s">
        <v>5789</v>
      </c>
      <c r="C528" t="s">
        <v>6777</v>
      </c>
      <c r="D528" t="s">
        <v>6930</v>
      </c>
      <c r="E528" t="s">
        <v>6931</v>
      </c>
      <c r="F528" t="s">
        <v>5792</v>
      </c>
      <c r="G528" t="s">
        <v>4051</v>
      </c>
      <c r="H528" t="s">
        <v>5792</v>
      </c>
    </row>
    <row r="529" spans="1:8" x14ac:dyDescent="0.25">
      <c r="A529" s="1" t="s">
        <v>489</v>
      </c>
      <c r="B529" t="s">
        <v>5789</v>
      </c>
      <c r="C529" t="s">
        <v>6792</v>
      </c>
      <c r="D529" t="s">
        <v>6932</v>
      </c>
      <c r="E529" t="s">
        <v>6933</v>
      </c>
      <c r="F529" t="s">
        <v>5792</v>
      </c>
      <c r="G529" t="s">
        <v>4051</v>
      </c>
      <c r="H529" t="s">
        <v>5792</v>
      </c>
    </row>
    <row r="530" spans="1:8" x14ac:dyDescent="0.25">
      <c r="A530" s="1" t="s">
        <v>489</v>
      </c>
      <c r="B530" t="s">
        <v>5789</v>
      </c>
      <c r="C530" t="s">
        <v>6792</v>
      </c>
      <c r="D530" t="s">
        <v>6934</v>
      </c>
      <c r="E530" t="s">
        <v>6935</v>
      </c>
      <c r="F530" t="s">
        <v>5792</v>
      </c>
      <c r="G530" t="s">
        <v>4806</v>
      </c>
      <c r="H530" t="s">
        <v>6000</v>
      </c>
    </row>
    <row r="531" spans="1:8" x14ac:dyDescent="0.25">
      <c r="A531" s="1" t="s">
        <v>489</v>
      </c>
      <c r="B531" t="s">
        <v>5789</v>
      </c>
      <c r="C531" t="s">
        <v>6704</v>
      </c>
      <c r="D531" t="s">
        <v>6936</v>
      </c>
      <c r="E531" t="s">
        <v>6937</v>
      </c>
      <c r="F531" t="s">
        <v>5792</v>
      </c>
      <c r="G531" t="s">
        <v>6073</v>
      </c>
      <c r="H531" t="s">
        <v>6074</v>
      </c>
    </row>
    <row r="532" spans="1:8" x14ac:dyDescent="0.25">
      <c r="A532" s="1" t="s">
        <v>489</v>
      </c>
      <c r="B532" t="s">
        <v>5789</v>
      </c>
      <c r="C532" t="s">
        <v>6785</v>
      </c>
      <c r="D532" t="s">
        <v>6938</v>
      </c>
      <c r="E532" t="s">
        <v>6939</v>
      </c>
      <c r="F532" t="s">
        <v>5792</v>
      </c>
      <c r="G532" t="s">
        <v>6073</v>
      </c>
      <c r="H532" t="s">
        <v>6074</v>
      </c>
    </row>
    <row r="533" spans="1:8" x14ac:dyDescent="0.25">
      <c r="A533" s="1" t="s">
        <v>489</v>
      </c>
      <c r="B533" t="s">
        <v>5789</v>
      </c>
      <c r="C533" t="s">
        <v>6704</v>
      </c>
      <c r="D533" t="s">
        <v>6940</v>
      </c>
      <c r="E533" t="s">
        <v>6941</v>
      </c>
      <c r="F533" t="s">
        <v>5792</v>
      </c>
      <c r="G533" t="s">
        <v>6073</v>
      </c>
      <c r="H533" t="s">
        <v>6074</v>
      </c>
    </row>
    <row r="534" spans="1:8" x14ac:dyDescent="0.25">
      <c r="A534" s="1" t="s">
        <v>489</v>
      </c>
      <c r="B534" t="s">
        <v>5789</v>
      </c>
      <c r="C534" t="s">
        <v>6785</v>
      </c>
      <c r="D534" t="s">
        <v>6942</v>
      </c>
      <c r="E534" t="s">
        <v>6943</v>
      </c>
      <c r="F534" t="s">
        <v>5792</v>
      </c>
      <c r="G534" t="s">
        <v>6073</v>
      </c>
      <c r="H534" t="s">
        <v>6074</v>
      </c>
    </row>
    <row r="535" spans="1:8" x14ac:dyDescent="0.25">
      <c r="A535" s="1" t="s">
        <v>489</v>
      </c>
      <c r="B535" t="s">
        <v>5789</v>
      </c>
      <c r="C535" t="s">
        <v>6785</v>
      </c>
      <c r="D535" t="s">
        <v>6944</v>
      </c>
      <c r="E535" t="s">
        <v>6945</v>
      </c>
      <c r="F535" t="s">
        <v>5792</v>
      </c>
      <c r="G535" t="s">
        <v>6073</v>
      </c>
      <c r="H535" t="s">
        <v>6074</v>
      </c>
    </row>
    <row r="536" spans="1:8" x14ac:dyDescent="0.25">
      <c r="A536" s="1" t="s">
        <v>489</v>
      </c>
      <c r="B536" t="s">
        <v>5789</v>
      </c>
      <c r="C536" t="s">
        <v>6796</v>
      </c>
      <c r="D536" t="s">
        <v>6946</v>
      </c>
      <c r="E536" t="s">
        <v>6947</v>
      </c>
      <c r="F536" t="s">
        <v>5792</v>
      </c>
      <c r="G536" t="s">
        <v>3635</v>
      </c>
      <c r="H536" t="s">
        <v>5792</v>
      </c>
    </row>
    <row r="537" spans="1:8" x14ac:dyDescent="0.25">
      <c r="A537" s="1" t="s">
        <v>489</v>
      </c>
      <c r="B537" t="s">
        <v>5789</v>
      </c>
      <c r="C537" t="s">
        <v>6777</v>
      </c>
      <c r="D537" t="s">
        <v>6948</v>
      </c>
      <c r="E537" t="s">
        <v>6949</v>
      </c>
      <c r="F537" t="s">
        <v>5792</v>
      </c>
      <c r="G537" t="s">
        <v>5961</v>
      </c>
      <c r="H537" t="s">
        <v>5792</v>
      </c>
    </row>
    <row r="538" spans="1:8" x14ac:dyDescent="0.25">
      <c r="A538" s="1" t="s">
        <v>489</v>
      </c>
      <c r="B538" t="s">
        <v>5789</v>
      </c>
      <c r="C538" t="s">
        <v>6777</v>
      </c>
      <c r="D538" t="s">
        <v>6950</v>
      </c>
      <c r="E538" t="s">
        <v>6951</v>
      </c>
      <c r="F538" t="s">
        <v>5792</v>
      </c>
      <c r="G538" t="s">
        <v>6952</v>
      </c>
      <c r="H538" t="s">
        <v>5792</v>
      </c>
    </row>
    <row r="539" spans="1:8" x14ac:dyDescent="0.25">
      <c r="A539" s="1" t="s">
        <v>489</v>
      </c>
      <c r="B539" t="s">
        <v>5789</v>
      </c>
      <c r="C539" t="s">
        <v>6766</v>
      </c>
      <c r="D539" t="s">
        <v>6953</v>
      </c>
      <c r="E539" t="s">
        <v>6954</v>
      </c>
      <c r="F539" t="s">
        <v>5792</v>
      </c>
      <c r="G539" t="s">
        <v>4184</v>
      </c>
      <c r="H539" t="s">
        <v>5792</v>
      </c>
    </row>
    <row r="540" spans="1:8" x14ac:dyDescent="0.25">
      <c r="A540" s="1" t="s">
        <v>489</v>
      </c>
      <c r="B540" t="s">
        <v>5789</v>
      </c>
      <c r="C540" t="s">
        <v>6704</v>
      </c>
      <c r="D540" t="s">
        <v>6955</v>
      </c>
      <c r="E540" t="s">
        <v>6956</v>
      </c>
      <c r="F540" t="s">
        <v>5792</v>
      </c>
      <c r="G540" t="s">
        <v>6856</v>
      </c>
      <c r="H540" t="s">
        <v>5792</v>
      </c>
    </row>
    <row r="541" spans="1:8" x14ac:dyDescent="0.25">
      <c r="A541" s="1" t="s">
        <v>489</v>
      </c>
      <c r="B541" t="s">
        <v>5789</v>
      </c>
      <c r="C541" t="s">
        <v>6785</v>
      </c>
      <c r="D541" t="s">
        <v>6957</v>
      </c>
      <c r="E541" t="s">
        <v>6958</v>
      </c>
      <c r="F541" t="s">
        <v>5792</v>
      </c>
      <c r="G541" t="s">
        <v>6073</v>
      </c>
      <c r="H541" t="s">
        <v>6074</v>
      </c>
    </row>
    <row r="542" spans="1:8" x14ac:dyDescent="0.25">
      <c r="A542" s="1" t="s">
        <v>489</v>
      </c>
      <c r="B542" t="s">
        <v>5789</v>
      </c>
      <c r="C542" t="s">
        <v>6785</v>
      </c>
      <c r="D542" t="s">
        <v>6959</v>
      </c>
      <c r="E542" t="s">
        <v>6960</v>
      </c>
      <c r="F542" t="s">
        <v>5792</v>
      </c>
      <c r="G542" t="s">
        <v>6073</v>
      </c>
      <c r="H542" t="s">
        <v>6074</v>
      </c>
    </row>
    <row r="543" spans="1:8" x14ac:dyDescent="0.25">
      <c r="A543" s="1" t="s">
        <v>489</v>
      </c>
      <c r="B543" t="s">
        <v>5789</v>
      </c>
      <c r="C543" t="s">
        <v>6760</v>
      </c>
      <c r="D543" t="s">
        <v>6961</v>
      </c>
      <c r="E543" t="s">
        <v>6962</v>
      </c>
      <c r="F543" t="s">
        <v>5792</v>
      </c>
      <c r="G543" t="s">
        <v>6963</v>
      </c>
      <c r="H543" t="s">
        <v>5792</v>
      </c>
    </row>
    <row r="544" spans="1:8" x14ac:dyDescent="0.25">
      <c r="A544" s="1" t="s">
        <v>489</v>
      </c>
      <c r="B544" t="s">
        <v>5789</v>
      </c>
      <c r="C544" t="s">
        <v>6704</v>
      </c>
      <c r="D544" t="s">
        <v>6964</v>
      </c>
      <c r="E544" t="s">
        <v>6965</v>
      </c>
      <c r="F544" t="s">
        <v>5792</v>
      </c>
      <c r="G544" t="s">
        <v>6868</v>
      </c>
      <c r="H544" t="s">
        <v>5792</v>
      </c>
    </row>
    <row r="545" spans="1:8" x14ac:dyDescent="0.25">
      <c r="A545" s="1" t="s">
        <v>489</v>
      </c>
      <c r="B545" t="s">
        <v>5789</v>
      </c>
      <c r="C545" t="s">
        <v>6785</v>
      </c>
      <c r="D545" t="s">
        <v>6966</v>
      </c>
      <c r="E545" t="s">
        <v>6967</v>
      </c>
      <c r="F545" t="s">
        <v>5792</v>
      </c>
      <c r="G545" t="s">
        <v>6968</v>
      </c>
      <c r="H545" t="s">
        <v>5792</v>
      </c>
    </row>
    <row r="546" spans="1:8" x14ac:dyDescent="0.25">
      <c r="A546" s="1" t="s">
        <v>489</v>
      </c>
      <c r="B546" t="s">
        <v>5789</v>
      </c>
      <c r="C546" t="s">
        <v>6792</v>
      </c>
      <c r="D546" t="s">
        <v>6969</v>
      </c>
      <c r="E546" t="s">
        <v>6970</v>
      </c>
      <c r="F546" t="s">
        <v>5792</v>
      </c>
      <c r="G546" t="s">
        <v>4453</v>
      </c>
      <c r="H546" t="s">
        <v>5792</v>
      </c>
    </row>
    <row r="547" spans="1:8" x14ac:dyDescent="0.25">
      <c r="A547" s="1" t="s">
        <v>489</v>
      </c>
      <c r="B547" t="s">
        <v>5789</v>
      </c>
      <c r="C547" t="s">
        <v>6785</v>
      </c>
      <c r="D547" t="s">
        <v>6971</v>
      </c>
      <c r="E547" t="s">
        <v>6972</v>
      </c>
      <c r="F547" t="s">
        <v>5792</v>
      </c>
      <c r="G547" t="s">
        <v>6073</v>
      </c>
      <c r="H547" t="s">
        <v>6074</v>
      </c>
    </row>
    <row r="548" spans="1:8" x14ac:dyDescent="0.25">
      <c r="A548" s="1" t="s">
        <v>489</v>
      </c>
      <c r="B548" t="s">
        <v>5789</v>
      </c>
      <c r="C548" t="s">
        <v>6792</v>
      </c>
      <c r="D548" t="s">
        <v>6973</v>
      </c>
      <c r="E548" t="s">
        <v>6974</v>
      </c>
      <c r="F548" t="s">
        <v>5792</v>
      </c>
      <c r="G548" t="s">
        <v>4453</v>
      </c>
      <c r="H548" t="s">
        <v>5792</v>
      </c>
    </row>
    <row r="549" spans="1:8" x14ac:dyDescent="0.25">
      <c r="A549" s="1" t="s">
        <v>489</v>
      </c>
      <c r="B549" t="s">
        <v>5789</v>
      </c>
      <c r="C549" t="s">
        <v>6780</v>
      </c>
      <c r="D549" t="s">
        <v>6975</v>
      </c>
      <c r="E549" t="s">
        <v>6976</v>
      </c>
      <c r="F549" t="s">
        <v>5792</v>
      </c>
      <c r="G549" t="s">
        <v>4610</v>
      </c>
      <c r="H549" t="s">
        <v>5792</v>
      </c>
    </row>
    <row r="550" spans="1:8" x14ac:dyDescent="0.25">
      <c r="A550" s="1" t="s">
        <v>489</v>
      </c>
      <c r="B550" t="s">
        <v>5789</v>
      </c>
      <c r="C550" t="s">
        <v>6780</v>
      </c>
      <c r="D550" t="s">
        <v>6977</v>
      </c>
      <c r="E550" t="s">
        <v>6978</v>
      </c>
      <c r="F550" t="s">
        <v>6975</v>
      </c>
      <c r="G550" t="s">
        <v>4610</v>
      </c>
      <c r="H550" t="s">
        <v>5792</v>
      </c>
    </row>
    <row r="551" spans="1:8" x14ac:dyDescent="0.25">
      <c r="A551" s="1" t="s">
        <v>489</v>
      </c>
      <c r="B551" t="s">
        <v>5789</v>
      </c>
      <c r="C551" t="s">
        <v>6780</v>
      </c>
      <c r="D551" t="s">
        <v>6979</v>
      </c>
      <c r="E551" t="s">
        <v>6980</v>
      </c>
      <c r="F551" t="s">
        <v>6975</v>
      </c>
      <c r="G551" t="s">
        <v>4610</v>
      </c>
      <c r="H551" t="s">
        <v>5792</v>
      </c>
    </row>
    <row r="552" spans="1:8" x14ac:dyDescent="0.25">
      <c r="A552" s="1" t="s">
        <v>489</v>
      </c>
      <c r="B552" t="s">
        <v>5789</v>
      </c>
      <c r="C552" t="s">
        <v>6780</v>
      </c>
      <c r="D552" t="s">
        <v>6981</v>
      </c>
      <c r="E552" t="s">
        <v>6982</v>
      </c>
      <c r="F552" t="s">
        <v>6975</v>
      </c>
      <c r="G552" t="s">
        <v>4610</v>
      </c>
      <c r="H552" t="s">
        <v>5792</v>
      </c>
    </row>
    <row r="553" spans="1:8" x14ac:dyDescent="0.25">
      <c r="A553" s="1" t="s">
        <v>489</v>
      </c>
      <c r="B553" t="s">
        <v>5789</v>
      </c>
      <c r="C553" t="s">
        <v>6704</v>
      </c>
      <c r="D553" t="s">
        <v>6983</v>
      </c>
      <c r="E553" t="s">
        <v>6984</v>
      </c>
      <c r="F553" t="s">
        <v>5792</v>
      </c>
      <c r="G553" t="s">
        <v>6033</v>
      </c>
      <c r="H553" t="s">
        <v>5792</v>
      </c>
    </row>
    <row r="554" spans="1:8" x14ac:dyDescent="0.25">
      <c r="A554" s="1" t="s">
        <v>489</v>
      </c>
      <c r="B554" t="s">
        <v>5789</v>
      </c>
      <c r="C554" t="s">
        <v>6766</v>
      </c>
      <c r="D554" t="s">
        <v>6985</v>
      </c>
      <c r="E554" t="s">
        <v>6986</v>
      </c>
      <c r="F554" t="s">
        <v>5792</v>
      </c>
      <c r="G554" t="s">
        <v>6893</v>
      </c>
      <c r="H554" t="s">
        <v>5792</v>
      </c>
    </row>
    <row r="555" spans="1:8" x14ac:dyDescent="0.25">
      <c r="A555" s="1" t="s">
        <v>489</v>
      </c>
      <c r="B555" t="s">
        <v>5789</v>
      </c>
      <c r="C555" t="s">
        <v>6704</v>
      </c>
      <c r="D555" t="s">
        <v>6987</v>
      </c>
      <c r="E555" t="s">
        <v>6988</v>
      </c>
      <c r="F555" t="s">
        <v>5792</v>
      </c>
      <c r="G555" t="s">
        <v>6033</v>
      </c>
      <c r="H555" t="s">
        <v>5792</v>
      </c>
    </row>
    <row r="556" spans="1:8" x14ac:dyDescent="0.25">
      <c r="A556" s="1" t="s">
        <v>489</v>
      </c>
      <c r="B556" t="s">
        <v>5789</v>
      </c>
      <c r="C556" t="s">
        <v>6766</v>
      </c>
      <c r="D556" t="s">
        <v>6989</v>
      </c>
      <c r="E556" t="s">
        <v>6990</v>
      </c>
      <c r="F556" t="s">
        <v>5792</v>
      </c>
      <c r="G556" t="s">
        <v>6040</v>
      </c>
      <c r="H556" t="s">
        <v>5792</v>
      </c>
    </row>
    <row r="557" spans="1:8" x14ac:dyDescent="0.25">
      <c r="A557" s="1" t="s">
        <v>489</v>
      </c>
      <c r="B557" t="s">
        <v>5789</v>
      </c>
      <c r="C557" t="s">
        <v>6785</v>
      </c>
      <c r="D557" t="s">
        <v>6991</v>
      </c>
      <c r="E557" t="s">
        <v>6992</v>
      </c>
      <c r="F557" t="s">
        <v>5792</v>
      </c>
      <c r="G557" t="s">
        <v>6040</v>
      </c>
      <c r="H557" t="s">
        <v>5792</v>
      </c>
    </row>
    <row r="558" spans="1:8" x14ac:dyDescent="0.25">
      <c r="A558" s="1" t="s">
        <v>489</v>
      </c>
      <c r="B558" t="s">
        <v>5789</v>
      </c>
      <c r="C558" t="s">
        <v>6704</v>
      </c>
      <c r="D558" t="s">
        <v>6993</v>
      </c>
      <c r="E558" t="s">
        <v>6994</v>
      </c>
      <c r="F558" t="s">
        <v>5792</v>
      </c>
      <c r="G558" t="s">
        <v>6904</v>
      </c>
      <c r="H558" t="s">
        <v>5792</v>
      </c>
    </row>
    <row r="559" spans="1:8" x14ac:dyDescent="0.25">
      <c r="A559" s="1" t="s">
        <v>489</v>
      </c>
      <c r="B559" t="s">
        <v>5789</v>
      </c>
      <c r="C559" t="s">
        <v>6785</v>
      </c>
      <c r="D559" t="s">
        <v>6995</v>
      </c>
      <c r="E559" t="s">
        <v>6996</v>
      </c>
      <c r="F559" t="s">
        <v>5792</v>
      </c>
      <c r="G559" t="s">
        <v>6907</v>
      </c>
      <c r="H559" t="s">
        <v>5792</v>
      </c>
    </row>
    <row r="560" spans="1:8" x14ac:dyDescent="0.25">
      <c r="A560" s="1" t="s">
        <v>489</v>
      </c>
      <c r="B560" t="s">
        <v>5789</v>
      </c>
      <c r="C560" t="s">
        <v>6785</v>
      </c>
      <c r="D560" t="s">
        <v>6997</v>
      </c>
      <c r="E560" t="s">
        <v>6998</v>
      </c>
      <c r="F560" t="s">
        <v>5792</v>
      </c>
      <c r="G560" t="s">
        <v>6907</v>
      </c>
      <c r="H560" t="s">
        <v>5792</v>
      </c>
    </row>
    <row r="561" spans="1:8" x14ac:dyDescent="0.25">
      <c r="A561" s="1" t="s">
        <v>489</v>
      </c>
      <c r="B561" t="s">
        <v>5789</v>
      </c>
      <c r="C561" t="s">
        <v>6785</v>
      </c>
      <c r="D561" t="s">
        <v>6999</v>
      </c>
      <c r="E561" t="s">
        <v>7000</v>
      </c>
      <c r="F561" t="s">
        <v>5792</v>
      </c>
      <c r="G561" t="s">
        <v>6907</v>
      </c>
      <c r="H561" t="s">
        <v>5792</v>
      </c>
    </row>
    <row r="562" spans="1:8" x14ac:dyDescent="0.25">
      <c r="A562" s="1" t="s">
        <v>489</v>
      </c>
      <c r="B562" t="s">
        <v>5789</v>
      </c>
      <c r="C562" t="s">
        <v>6785</v>
      </c>
      <c r="D562" t="s">
        <v>7001</v>
      </c>
      <c r="E562" t="s">
        <v>7002</v>
      </c>
      <c r="F562" t="s">
        <v>5792</v>
      </c>
      <c r="G562" t="s">
        <v>6907</v>
      </c>
      <c r="H562" t="s">
        <v>5792</v>
      </c>
    </row>
    <row r="563" spans="1:8" x14ac:dyDescent="0.25">
      <c r="A563" s="1" t="s">
        <v>489</v>
      </c>
      <c r="B563" t="s">
        <v>5789</v>
      </c>
      <c r="C563" t="s">
        <v>6785</v>
      </c>
      <c r="D563" t="s">
        <v>7003</v>
      </c>
      <c r="E563" t="s">
        <v>7004</v>
      </c>
      <c r="F563" t="s">
        <v>5792</v>
      </c>
      <c r="G563" t="s">
        <v>6907</v>
      </c>
      <c r="H563" t="s">
        <v>5792</v>
      </c>
    </row>
    <row r="564" spans="1:8" x14ac:dyDescent="0.25">
      <c r="A564" s="1" t="s">
        <v>489</v>
      </c>
      <c r="B564" t="s">
        <v>5789</v>
      </c>
      <c r="C564" t="s">
        <v>6785</v>
      </c>
      <c r="D564" t="s">
        <v>7005</v>
      </c>
      <c r="E564" t="s">
        <v>7006</v>
      </c>
      <c r="F564" t="s">
        <v>5792</v>
      </c>
      <c r="G564" t="s">
        <v>6907</v>
      </c>
      <c r="H564" t="s">
        <v>5792</v>
      </c>
    </row>
    <row r="565" spans="1:8" x14ac:dyDescent="0.25">
      <c r="A565" s="1" t="s">
        <v>489</v>
      </c>
      <c r="B565" t="s">
        <v>5789</v>
      </c>
      <c r="C565" t="s">
        <v>6785</v>
      </c>
      <c r="D565" t="s">
        <v>7007</v>
      </c>
      <c r="E565" t="s">
        <v>7008</v>
      </c>
      <c r="F565" t="s">
        <v>5792</v>
      </c>
      <c r="G565" t="s">
        <v>6907</v>
      </c>
      <c r="H565" t="s">
        <v>5792</v>
      </c>
    </row>
    <row r="566" spans="1:8" x14ac:dyDescent="0.25">
      <c r="A566" s="1" t="s">
        <v>489</v>
      </c>
      <c r="B566" t="s">
        <v>5789</v>
      </c>
      <c r="C566" t="s">
        <v>6785</v>
      </c>
      <c r="D566" t="s">
        <v>7009</v>
      </c>
      <c r="E566" t="s">
        <v>7010</v>
      </c>
      <c r="F566" t="s">
        <v>5792</v>
      </c>
      <c r="G566" t="s">
        <v>6907</v>
      </c>
      <c r="H566" t="s">
        <v>5792</v>
      </c>
    </row>
    <row r="567" spans="1:8" x14ac:dyDescent="0.25">
      <c r="A567" s="1" t="s">
        <v>489</v>
      </c>
      <c r="B567" t="s">
        <v>5789</v>
      </c>
      <c r="C567" t="s">
        <v>6785</v>
      </c>
      <c r="D567" t="s">
        <v>7011</v>
      </c>
      <c r="E567" t="s">
        <v>7012</v>
      </c>
      <c r="F567" t="s">
        <v>5792</v>
      </c>
      <c r="G567" t="s">
        <v>6907</v>
      </c>
      <c r="H567" t="s">
        <v>5792</v>
      </c>
    </row>
    <row r="568" spans="1:8" x14ac:dyDescent="0.25">
      <c r="A568" s="1" t="s">
        <v>489</v>
      </c>
      <c r="B568" t="s">
        <v>5789</v>
      </c>
      <c r="C568" t="s">
        <v>6704</v>
      </c>
      <c r="D568" t="s">
        <v>7013</v>
      </c>
      <c r="E568" t="s">
        <v>7014</v>
      </c>
      <c r="F568" t="s">
        <v>5792</v>
      </c>
      <c r="G568" t="s">
        <v>6073</v>
      </c>
      <c r="H568" t="s">
        <v>6074</v>
      </c>
    </row>
    <row r="569" spans="1:8" x14ac:dyDescent="0.25">
      <c r="A569" s="1" t="s">
        <v>489</v>
      </c>
      <c r="B569" t="s">
        <v>5789</v>
      </c>
      <c r="C569" t="s">
        <v>6704</v>
      </c>
      <c r="D569" t="s">
        <v>7015</v>
      </c>
      <c r="E569" t="s">
        <v>7016</v>
      </c>
      <c r="F569" t="s">
        <v>5792</v>
      </c>
      <c r="G569" t="s">
        <v>4051</v>
      </c>
      <c r="H569" t="s">
        <v>5792</v>
      </c>
    </row>
    <row r="570" spans="1:8" x14ac:dyDescent="0.25">
      <c r="A570" s="1" t="s">
        <v>489</v>
      </c>
      <c r="B570" t="s">
        <v>5789</v>
      </c>
      <c r="C570" t="s">
        <v>6777</v>
      </c>
      <c r="D570" t="s">
        <v>7017</v>
      </c>
      <c r="E570" t="s">
        <v>7018</v>
      </c>
      <c r="F570" t="s">
        <v>5792</v>
      </c>
      <c r="G570" t="s">
        <v>4051</v>
      </c>
      <c r="H570" t="s">
        <v>5792</v>
      </c>
    </row>
    <row r="571" spans="1:8" x14ac:dyDescent="0.25">
      <c r="A571" s="1" t="s">
        <v>489</v>
      </c>
      <c r="B571" t="s">
        <v>5789</v>
      </c>
      <c r="C571" t="s">
        <v>6777</v>
      </c>
      <c r="D571" t="s">
        <v>7019</v>
      </c>
      <c r="E571" t="s">
        <v>7020</v>
      </c>
      <c r="F571" t="s">
        <v>5792</v>
      </c>
      <c r="G571" t="s">
        <v>4051</v>
      </c>
      <c r="H571" t="s">
        <v>5792</v>
      </c>
    </row>
    <row r="572" spans="1:8" x14ac:dyDescent="0.25">
      <c r="A572" s="1" t="s">
        <v>489</v>
      </c>
      <c r="B572" t="s">
        <v>5789</v>
      </c>
      <c r="C572" t="s">
        <v>6777</v>
      </c>
      <c r="D572" t="s">
        <v>7021</v>
      </c>
      <c r="E572" t="s">
        <v>7022</v>
      </c>
      <c r="F572" t="s">
        <v>5792</v>
      </c>
      <c r="G572" t="s">
        <v>4051</v>
      </c>
      <c r="H572" t="s">
        <v>5792</v>
      </c>
    </row>
    <row r="573" spans="1:8" x14ac:dyDescent="0.25">
      <c r="A573" s="1" t="s">
        <v>489</v>
      </c>
      <c r="B573" t="s">
        <v>5789</v>
      </c>
      <c r="C573" t="s">
        <v>6792</v>
      </c>
      <c r="D573" t="s">
        <v>7023</v>
      </c>
      <c r="E573" t="s">
        <v>7024</v>
      </c>
      <c r="F573" t="s">
        <v>5792</v>
      </c>
      <c r="G573" t="s">
        <v>6073</v>
      </c>
      <c r="H573" t="s">
        <v>5792</v>
      </c>
    </row>
    <row r="574" spans="1:8" x14ac:dyDescent="0.25">
      <c r="A574" s="1" t="s">
        <v>489</v>
      </c>
      <c r="B574" t="s">
        <v>5789</v>
      </c>
      <c r="C574" t="s">
        <v>6704</v>
      </c>
      <c r="D574" t="s">
        <v>7025</v>
      </c>
      <c r="E574" t="s">
        <v>7026</v>
      </c>
      <c r="F574" t="s">
        <v>5792</v>
      </c>
      <c r="G574" t="s">
        <v>6073</v>
      </c>
      <c r="H574" t="s">
        <v>5792</v>
      </c>
    </row>
    <row r="575" spans="1:8" x14ac:dyDescent="0.25">
      <c r="A575" s="1" t="s">
        <v>489</v>
      </c>
      <c r="B575" t="s">
        <v>5789</v>
      </c>
      <c r="C575" t="s">
        <v>6785</v>
      </c>
      <c r="D575" t="s">
        <v>7027</v>
      </c>
      <c r="E575" t="s">
        <v>7028</v>
      </c>
      <c r="F575" t="s">
        <v>5792</v>
      </c>
      <c r="G575" t="s">
        <v>6073</v>
      </c>
      <c r="H575" t="s">
        <v>6074</v>
      </c>
    </row>
    <row r="576" spans="1:8" x14ac:dyDescent="0.25">
      <c r="A576" s="1" t="s">
        <v>489</v>
      </c>
      <c r="B576" t="s">
        <v>5789</v>
      </c>
      <c r="C576" t="s">
        <v>6704</v>
      </c>
      <c r="D576" t="s">
        <v>7029</v>
      </c>
      <c r="E576" t="s">
        <v>7030</v>
      </c>
      <c r="F576" t="s">
        <v>5792</v>
      </c>
      <c r="G576" t="s">
        <v>6073</v>
      </c>
      <c r="H576" t="s">
        <v>5792</v>
      </c>
    </row>
    <row r="577" spans="1:8" x14ac:dyDescent="0.25">
      <c r="A577" s="1" t="s">
        <v>489</v>
      </c>
      <c r="B577" t="s">
        <v>5789</v>
      </c>
      <c r="C577" t="s">
        <v>6785</v>
      </c>
      <c r="D577" t="s">
        <v>7031</v>
      </c>
      <c r="E577" t="s">
        <v>7032</v>
      </c>
      <c r="F577" t="s">
        <v>5792</v>
      </c>
      <c r="G577" t="s">
        <v>6073</v>
      </c>
      <c r="H577" t="s">
        <v>6074</v>
      </c>
    </row>
    <row r="578" spans="1:8" x14ac:dyDescent="0.25">
      <c r="A578" s="1" t="s">
        <v>489</v>
      </c>
      <c r="B578" t="s">
        <v>5789</v>
      </c>
      <c r="C578" t="s">
        <v>6796</v>
      </c>
      <c r="D578" t="s">
        <v>7033</v>
      </c>
      <c r="E578" t="s">
        <v>7034</v>
      </c>
      <c r="F578" t="s">
        <v>5792</v>
      </c>
      <c r="G578" t="s">
        <v>3635</v>
      </c>
      <c r="H578" t="s">
        <v>5792</v>
      </c>
    </row>
    <row r="579" spans="1:8" x14ac:dyDescent="0.25">
      <c r="A579" s="1" t="s">
        <v>489</v>
      </c>
      <c r="B579" t="s">
        <v>5789</v>
      </c>
      <c r="C579" t="s">
        <v>6704</v>
      </c>
      <c r="D579" t="s">
        <v>7035</v>
      </c>
      <c r="E579" t="s">
        <v>7036</v>
      </c>
      <c r="F579" t="s">
        <v>5792</v>
      </c>
      <c r="G579" t="s">
        <v>4051</v>
      </c>
      <c r="H579" t="s">
        <v>5792</v>
      </c>
    </row>
    <row r="580" spans="1:8" x14ac:dyDescent="0.25">
      <c r="A580" s="1" t="s">
        <v>489</v>
      </c>
      <c r="B580" t="s">
        <v>5789</v>
      </c>
      <c r="C580" t="s">
        <v>6777</v>
      </c>
      <c r="D580" t="s">
        <v>7037</v>
      </c>
      <c r="E580" t="s">
        <v>7038</v>
      </c>
      <c r="F580" t="s">
        <v>5792</v>
      </c>
      <c r="G580" t="s">
        <v>4051</v>
      </c>
      <c r="H580" t="s">
        <v>5792</v>
      </c>
    </row>
    <row r="581" spans="1:8" x14ac:dyDescent="0.25">
      <c r="A581" s="1" t="s">
        <v>489</v>
      </c>
      <c r="B581" t="s">
        <v>5789</v>
      </c>
      <c r="C581" t="s">
        <v>6777</v>
      </c>
      <c r="D581" t="s">
        <v>7039</v>
      </c>
      <c r="E581" t="s">
        <v>7040</v>
      </c>
      <c r="F581" t="s">
        <v>5792</v>
      </c>
      <c r="G581" t="s">
        <v>4051</v>
      </c>
      <c r="H581" t="s">
        <v>5792</v>
      </c>
    </row>
    <row r="582" spans="1:8" x14ac:dyDescent="0.25">
      <c r="A582" s="1" t="s">
        <v>489</v>
      </c>
      <c r="B582" t="s">
        <v>5789</v>
      </c>
      <c r="C582" t="s">
        <v>6777</v>
      </c>
      <c r="D582" t="s">
        <v>7041</v>
      </c>
      <c r="E582" t="s">
        <v>7042</v>
      </c>
      <c r="F582" t="s">
        <v>5792</v>
      </c>
      <c r="G582" t="s">
        <v>4051</v>
      </c>
      <c r="H582" t="s">
        <v>5792</v>
      </c>
    </row>
    <row r="583" spans="1:8" x14ac:dyDescent="0.25">
      <c r="A583" s="1" t="s">
        <v>489</v>
      </c>
      <c r="B583" t="s">
        <v>5789</v>
      </c>
      <c r="C583" t="s">
        <v>6777</v>
      </c>
      <c r="D583" t="s">
        <v>7043</v>
      </c>
      <c r="E583" t="s">
        <v>7044</v>
      </c>
      <c r="F583" t="s">
        <v>5792</v>
      </c>
      <c r="G583" t="s">
        <v>5961</v>
      </c>
      <c r="H583" t="s">
        <v>5792</v>
      </c>
    </row>
    <row r="584" spans="1:8" x14ac:dyDescent="0.25">
      <c r="A584" s="1" t="s">
        <v>489</v>
      </c>
      <c r="B584" t="s">
        <v>5789</v>
      </c>
      <c r="C584" t="s">
        <v>6777</v>
      </c>
      <c r="D584" t="s">
        <v>7045</v>
      </c>
      <c r="E584" t="s">
        <v>7046</v>
      </c>
      <c r="F584" t="s">
        <v>5792</v>
      </c>
      <c r="G584" t="s">
        <v>5961</v>
      </c>
      <c r="H584" t="s">
        <v>5792</v>
      </c>
    </row>
    <row r="585" spans="1:8" x14ac:dyDescent="0.25">
      <c r="A585" s="1" t="s">
        <v>489</v>
      </c>
      <c r="B585" t="s">
        <v>5789</v>
      </c>
      <c r="C585" t="s">
        <v>6780</v>
      </c>
      <c r="D585" t="s">
        <v>7047</v>
      </c>
      <c r="E585" t="s">
        <v>7048</v>
      </c>
      <c r="F585" t="s">
        <v>5792</v>
      </c>
      <c r="G585" t="s">
        <v>5961</v>
      </c>
      <c r="H585" t="s">
        <v>5792</v>
      </c>
    </row>
    <row r="586" spans="1:8" x14ac:dyDescent="0.25">
      <c r="A586" s="1" t="s">
        <v>489</v>
      </c>
      <c r="B586" t="s">
        <v>5789</v>
      </c>
      <c r="C586" t="s">
        <v>6766</v>
      </c>
      <c r="D586" t="s">
        <v>7049</v>
      </c>
      <c r="E586" t="s">
        <v>7050</v>
      </c>
      <c r="F586" t="s">
        <v>5792</v>
      </c>
      <c r="G586" t="s">
        <v>4184</v>
      </c>
      <c r="H586" t="s">
        <v>5792</v>
      </c>
    </row>
    <row r="587" spans="1:8" x14ac:dyDescent="0.25">
      <c r="A587" s="1" t="s">
        <v>489</v>
      </c>
      <c r="B587" t="s">
        <v>5789</v>
      </c>
      <c r="C587" t="s">
        <v>6704</v>
      </c>
      <c r="D587" t="s">
        <v>7051</v>
      </c>
      <c r="E587" t="s">
        <v>7052</v>
      </c>
      <c r="F587" t="s">
        <v>5792</v>
      </c>
      <c r="G587" t="s">
        <v>7053</v>
      </c>
      <c r="H587" t="s">
        <v>5792</v>
      </c>
    </row>
    <row r="588" spans="1:8" x14ac:dyDescent="0.25">
      <c r="A588" s="1" t="s">
        <v>489</v>
      </c>
      <c r="B588" t="s">
        <v>5789</v>
      </c>
      <c r="C588" t="s">
        <v>6785</v>
      </c>
      <c r="D588" t="s">
        <v>7054</v>
      </c>
      <c r="E588" t="s">
        <v>7055</v>
      </c>
      <c r="F588" t="s">
        <v>5792</v>
      </c>
      <c r="G588" t="s">
        <v>7056</v>
      </c>
      <c r="H588" t="s">
        <v>5792</v>
      </c>
    </row>
    <row r="589" spans="1:8" x14ac:dyDescent="0.25">
      <c r="A589" s="1" t="s">
        <v>489</v>
      </c>
      <c r="B589" t="s">
        <v>5789</v>
      </c>
      <c r="C589" t="s">
        <v>6785</v>
      </c>
      <c r="D589" t="s">
        <v>7057</v>
      </c>
      <c r="E589" t="s">
        <v>7058</v>
      </c>
      <c r="F589" t="s">
        <v>5792</v>
      </c>
      <c r="G589" t="s">
        <v>6073</v>
      </c>
      <c r="H589" t="s">
        <v>6074</v>
      </c>
    </row>
    <row r="590" spans="1:8" x14ac:dyDescent="0.25">
      <c r="A590" s="1" t="s">
        <v>489</v>
      </c>
      <c r="B590" t="s">
        <v>5789</v>
      </c>
      <c r="C590" t="s">
        <v>6760</v>
      </c>
      <c r="D590" t="s">
        <v>7059</v>
      </c>
      <c r="E590" t="s">
        <v>7060</v>
      </c>
      <c r="F590" t="s">
        <v>5792</v>
      </c>
      <c r="G590" t="s">
        <v>6865</v>
      </c>
      <c r="H590" t="s">
        <v>5792</v>
      </c>
    </row>
    <row r="591" spans="1:8" x14ac:dyDescent="0.25">
      <c r="A591" s="1" t="s">
        <v>489</v>
      </c>
      <c r="B591" t="s">
        <v>5789</v>
      </c>
      <c r="C591" t="s">
        <v>6704</v>
      </c>
      <c r="D591" t="s">
        <v>7061</v>
      </c>
      <c r="E591" t="s">
        <v>7062</v>
      </c>
      <c r="F591" t="s">
        <v>5792</v>
      </c>
      <c r="G591" t="s">
        <v>6868</v>
      </c>
      <c r="H591" t="s">
        <v>5792</v>
      </c>
    </row>
    <row r="592" spans="1:8" x14ac:dyDescent="0.25">
      <c r="A592" s="1" t="s">
        <v>489</v>
      </c>
      <c r="B592" t="s">
        <v>5789</v>
      </c>
      <c r="C592" t="s">
        <v>6792</v>
      </c>
      <c r="D592" t="s">
        <v>7063</v>
      </c>
      <c r="E592" t="s">
        <v>7064</v>
      </c>
      <c r="F592" t="s">
        <v>5792</v>
      </c>
      <c r="G592" t="s">
        <v>6003</v>
      </c>
      <c r="H592" t="s">
        <v>5792</v>
      </c>
    </row>
    <row r="593" spans="1:8" x14ac:dyDescent="0.25">
      <c r="A593" s="1" t="s">
        <v>489</v>
      </c>
      <c r="B593" t="s">
        <v>5789</v>
      </c>
      <c r="C593" t="s">
        <v>6785</v>
      </c>
      <c r="D593" t="s">
        <v>7065</v>
      </c>
      <c r="E593" t="s">
        <v>7066</v>
      </c>
      <c r="F593" t="s">
        <v>5792</v>
      </c>
      <c r="G593" t="s">
        <v>6003</v>
      </c>
      <c r="H593" t="s">
        <v>5792</v>
      </c>
    </row>
    <row r="594" spans="1:8" x14ac:dyDescent="0.25">
      <c r="A594" s="1" t="s">
        <v>489</v>
      </c>
      <c r="B594" t="s">
        <v>5789</v>
      </c>
      <c r="C594" t="s">
        <v>6785</v>
      </c>
      <c r="D594" t="s">
        <v>7067</v>
      </c>
      <c r="E594" t="s">
        <v>7068</v>
      </c>
      <c r="F594" t="s">
        <v>5792</v>
      </c>
      <c r="G594" t="s">
        <v>6073</v>
      </c>
      <c r="H594" t="s">
        <v>6074</v>
      </c>
    </row>
    <row r="595" spans="1:8" x14ac:dyDescent="0.25">
      <c r="A595" s="1" t="s">
        <v>489</v>
      </c>
      <c r="B595" t="s">
        <v>5789</v>
      </c>
      <c r="C595" t="s">
        <v>6785</v>
      </c>
      <c r="D595" t="s">
        <v>7069</v>
      </c>
      <c r="E595" t="s">
        <v>7070</v>
      </c>
      <c r="F595" t="s">
        <v>5792</v>
      </c>
      <c r="G595" t="s">
        <v>6040</v>
      </c>
      <c r="H595" t="s">
        <v>7071</v>
      </c>
    </row>
    <row r="596" spans="1:8" x14ac:dyDescent="0.25">
      <c r="A596" s="1" t="s">
        <v>489</v>
      </c>
      <c r="B596" t="s">
        <v>5789</v>
      </c>
      <c r="C596" t="s">
        <v>6792</v>
      </c>
      <c r="D596" t="s">
        <v>7072</v>
      </c>
      <c r="E596" t="s">
        <v>7073</v>
      </c>
      <c r="F596" t="s">
        <v>5792</v>
      </c>
      <c r="G596" t="s">
        <v>7074</v>
      </c>
      <c r="H596" t="s">
        <v>5792</v>
      </c>
    </row>
    <row r="597" spans="1:8" x14ac:dyDescent="0.25">
      <c r="A597" s="1" t="s">
        <v>489</v>
      </c>
      <c r="B597" t="s">
        <v>5789</v>
      </c>
      <c r="C597" t="s">
        <v>6780</v>
      </c>
      <c r="D597" t="s">
        <v>7075</v>
      </c>
      <c r="E597" t="s">
        <v>7076</v>
      </c>
      <c r="F597" t="s">
        <v>5792</v>
      </c>
      <c r="G597" t="s">
        <v>4610</v>
      </c>
      <c r="H597" t="s">
        <v>5792</v>
      </c>
    </row>
    <row r="598" spans="1:8" x14ac:dyDescent="0.25">
      <c r="A598" s="1" t="s">
        <v>489</v>
      </c>
      <c r="B598" t="s">
        <v>5789</v>
      </c>
      <c r="C598" t="s">
        <v>6704</v>
      </c>
      <c r="D598" t="s">
        <v>7077</v>
      </c>
      <c r="E598" t="s">
        <v>7078</v>
      </c>
      <c r="F598" t="s">
        <v>5792</v>
      </c>
      <c r="G598" t="s">
        <v>6033</v>
      </c>
      <c r="H598" t="s">
        <v>5792</v>
      </c>
    </row>
    <row r="599" spans="1:8" x14ac:dyDescent="0.25">
      <c r="A599" s="1" t="s">
        <v>489</v>
      </c>
      <c r="B599" t="s">
        <v>5789</v>
      </c>
      <c r="C599" t="s">
        <v>6704</v>
      </c>
      <c r="D599" t="s">
        <v>7079</v>
      </c>
      <c r="E599" t="s">
        <v>7080</v>
      </c>
      <c r="F599" t="s">
        <v>5792</v>
      </c>
      <c r="G599" t="s">
        <v>6033</v>
      </c>
      <c r="H599" t="s">
        <v>5792</v>
      </c>
    </row>
    <row r="600" spans="1:8" x14ac:dyDescent="0.25">
      <c r="A600" s="1" t="s">
        <v>489</v>
      </c>
      <c r="B600" t="s">
        <v>5789</v>
      </c>
      <c r="C600" t="s">
        <v>6766</v>
      </c>
      <c r="D600" t="s">
        <v>7081</v>
      </c>
      <c r="E600" t="s">
        <v>7082</v>
      </c>
      <c r="F600" t="s">
        <v>5792</v>
      </c>
      <c r="G600" t="s">
        <v>6799</v>
      </c>
      <c r="H600" t="s">
        <v>5792</v>
      </c>
    </row>
    <row r="601" spans="1:8" x14ac:dyDescent="0.25">
      <c r="A601" s="1" t="s">
        <v>489</v>
      </c>
      <c r="B601" t="s">
        <v>5789</v>
      </c>
      <c r="C601" t="s">
        <v>6766</v>
      </c>
      <c r="D601" t="s">
        <v>7083</v>
      </c>
      <c r="E601" t="s">
        <v>7084</v>
      </c>
      <c r="F601" t="s">
        <v>5792</v>
      </c>
      <c r="G601" t="s">
        <v>6040</v>
      </c>
      <c r="H601" t="s">
        <v>5148</v>
      </c>
    </row>
    <row r="602" spans="1:8" x14ac:dyDescent="0.25">
      <c r="A602" s="1" t="s">
        <v>489</v>
      </c>
      <c r="B602" t="s">
        <v>5789</v>
      </c>
      <c r="C602" t="s">
        <v>6760</v>
      </c>
      <c r="D602" t="s">
        <v>7085</v>
      </c>
      <c r="E602" t="s">
        <v>7086</v>
      </c>
      <c r="F602" t="s">
        <v>5792</v>
      </c>
      <c r="G602" t="s">
        <v>6904</v>
      </c>
      <c r="H602" t="s">
        <v>5792</v>
      </c>
    </row>
    <row r="603" spans="1:8" x14ac:dyDescent="0.25">
      <c r="A603" s="1" t="s">
        <v>489</v>
      </c>
      <c r="B603" t="s">
        <v>5789</v>
      </c>
      <c r="C603" t="s">
        <v>6785</v>
      </c>
      <c r="D603" t="s">
        <v>7087</v>
      </c>
      <c r="E603" t="s">
        <v>7088</v>
      </c>
      <c r="F603" t="s">
        <v>5792</v>
      </c>
      <c r="G603" t="s">
        <v>6907</v>
      </c>
      <c r="H603" t="s">
        <v>5792</v>
      </c>
    </row>
    <row r="604" spans="1:8" x14ac:dyDescent="0.25">
      <c r="A604" s="1" t="s">
        <v>489</v>
      </c>
      <c r="B604" t="s">
        <v>5789</v>
      </c>
      <c r="C604" t="s">
        <v>6785</v>
      </c>
      <c r="D604" t="s">
        <v>7089</v>
      </c>
      <c r="E604" t="s">
        <v>7090</v>
      </c>
      <c r="F604" t="s">
        <v>5792</v>
      </c>
      <c r="G604" t="s">
        <v>6907</v>
      </c>
      <c r="H604" t="s">
        <v>5792</v>
      </c>
    </row>
    <row r="605" spans="1:8" x14ac:dyDescent="0.25">
      <c r="A605" s="1" t="s">
        <v>489</v>
      </c>
      <c r="B605" t="s">
        <v>5789</v>
      </c>
      <c r="C605" t="s">
        <v>6785</v>
      </c>
      <c r="D605" t="s">
        <v>7091</v>
      </c>
      <c r="E605" t="s">
        <v>7092</v>
      </c>
      <c r="F605" t="s">
        <v>5792</v>
      </c>
      <c r="G605" t="s">
        <v>6907</v>
      </c>
      <c r="H605" t="s">
        <v>5792</v>
      </c>
    </row>
    <row r="606" spans="1:8" x14ac:dyDescent="0.25">
      <c r="A606" s="1" t="s">
        <v>489</v>
      </c>
      <c r="B606" t="s">
        <v>5789</v>
      </c>
      <c r="C606" t="s">
        <v>6785</v>
      </c>
      <c r="D606" t="s">
        <v>7093</v>
      </c>
      <c r="E606" t="s">
        <v>7094</v>
      </c>
      <c r="F606" t="s">
        <v>5792</v>
      </c>
      <c r="G606" t="s">
        <v>6907</v>
      </c>
      <c r="H606" t="s">
        <v>5792</v>
      </c>
    </row>
    <row r="607" spans="1:8" x14ac:dyDescent="0.25">
      <c r="A607" s="1" t="s">
        <v>489</v>
      </c>
      <c r="B607" t="s">
        <v>5789</v>
      </c>
      <c r="C607" t="s">
        <v>6785</v>
      </c>
      <c r="D607" t="s">
        <v>7095</v>
      </c>
      <c r="E607" t="s">
        <v>7096</v>
      </c>
      <c r="F607" t="s">
        <v>5792</v>
      </c>
      <c r="G607" t="s">
        <v>6907</v>
      </c>
      <c r="H607" t="s">
        <v>5792</v>
      </c>
    </row>
    <row r="608" spans="1:8" x14ac:dyDescent="0.25">
      <c r="A608" s="1" t="s">
        <v>489</v>
      </c>
      <c r="B608" t="s">
        <v>5789</v>
      </c>
      <c r="C608" t="s">
        <v>6785</v>
      </c>
      <c r="D608" t="s">
        <v>7097</v>
      </c>
      <c r="E608" t="s">
        <v>7098</v>
      </c>
      <c r="F608" t="s">
        <v>5792</v>
      </c>
      <c r="G608" t="s">
        <v>6907</v>
      </c>
      <c r="H608" t="s">
        <v>5792</v>
      </c>
    </row>
    <row r="609" spans="1:8" x14ac:dyDescent="0.25">
      <c r="A609" s="1" t="s">
        <v>489</v>
      </c>
      <c r="B609" t="s">
        <v>5789</v>
      </c>
      <c r="C609" t="s">
        <v>6785</v>
      </c>
      <c r="D609" t="s">
        <v>7099</v>
      </c>
      <c r="E609" t="s">
        <v>7100</v>
      </c>
      <c r="F609" t="s">
        <v>5792</v>
      </c>
      <c r="G609" t="s">
        <v>6907</v>
      </c>
      <c r="H609" t="s">
        <v>5792</v>
      </c>
    </row>
    <row r="610" spans="1:8" x14ac:dyDescent="0.25">
      <c r="A610" s="1" t="s">
        <v>489</v>
      </c>
      <c r="B610" t="s">
        <v>5789</v>
      </c>
      <c r="C610" t="s">
        <v>6785</v>
      </c>
      <c r="D610" t="s">
        <v>7101</v>
      </c>
      <c r="E610" t="s">
        <v>7102</v>
      </c>
      <c r="F610" t="s">
        <v>5792</v>
      </c>
      <c r="G610" t="s">
        <v>6907</v>
      </c>
      <c r="H610" t="s">
        <v>5792</v>
      </c>
    </row>
    <row r="611" spans="1:8" x14ac:dyDescent="0.25">
      <c r="A611" s="1" t="s">
        <v>489</v>
      </c>
      <c r="B611" t="s">
        <v>5789</v>
      </c>
      <c r="C611" t="s">
        <v>6785</v>
      </c>
      <c r="D611" t="s">
        <v>7103</v>
      </c>
      <c r="E611" t="s">
        <v>7104</v>
      </c>
      <c r="F611" t="s">
        <v>5792</v>
      </c>
      <c r="G611" t="s">
        <v>6907</v>
      </c>
      <c r="H611" t="s">
        <v>5792</v>
      </c>
    </row>
    <row r="612" spans="1:8" x14ac:dyDescent="0.25">
      <c r="A612" s="1" t="s">
        <v>489</v>
      </c>
      <c r="B612" t="s">
        <v>5789</v>
      </c>
      <c r="C612" t="s">
        <v>6704</v>
      </c>
      <c r="D612" t="s">
        <v>7105</v>
      </c>
      <c r="E612" t="s">
        <v>7106</v>
      </c>
      <c r="F612" t="s">
        <v>5792</v>
      </c>
      <c r="G612" t="s">
        <v>6073</v>
      </c>
      <c r="H612" t="s">
        <v>6074</v>
      </c>
    </row>
    <row r="613" spans="1:8" x14ac:dyDescent="0.25">
      <c r="A613" s="1" t="s">
        <v>489</v>
      </c>
      <c r="B613" t="s">
        <v>5789</v>
      </c>
      <c r="C613" t="s">
        <v>6792</v>
      </c>
      <c r="D613" t="s">
        <v>7107</v>
      </c>
      <c r="E613" t="s">
        <v>7108</v>
      </c>
      <c r="F613" t="s">
        <v>5792</v>
      </c>
      <c r="G613" t="s">
        <v>6073</v>
      </c>
      <c r="H613" t="s">
        <v>6074</v>
      </c>
    </row>
    <row r="614" spans="1:8" x14ac:dyDescent="0.25">
      <c r="A614" s="1" t="s">
        <v>489</v>
      </c>
      <c r="B614" t="s">
        <v>5789</v>
      </c>
      <c r="C614" t="s">
        <v>6704</v>
      </c>
      <c r="D614" t="s">
        <v>7109</v>
      </c>
      <c r="E614" t="s">
        <v>7110</v>
      </c>
      <c r="F614" t="s">
        <v>5792</v>
      </c>
      <c r="G614" t="s">
        <v>6073</v>
      </c>
      <c r="H614" t="s">
        <v>6074</v>
      </c>
    </row>
    <row r="615" spans="1:8" x14ac:dyDescent="0.25">
      <c r="A615" s="1" t="s">
        <v>489</v>
      </c>
      <c r="B615" t="s">
        <v>5789</v>
      </c>
      <c r="C615" t="s">
        <v>6785</v>
      </c>
      <c r="D615" t="s">
        <v>7111</v>
      </c>
      <c r="E615" t="s">
        <v>7112</v>
      </c>
      <c r="F615" t="s">
        <v>5792</v>
      </c>
      <c r="G615" t="s">
        <v>6073</v>
      </c>
      <c r="H615" t="s">
        <v>6074</v>
      </c>
    </row>
    <row r="616" spans="1:8" x14ac:dyDescent="0.25">
      <c r="A616" s="1" t="s">
        <v>489</v>
      </c>
      <c r="B616" t="s">
        <v>5789</v>
      </c>
      <c r="C616" t="s">
        <v>6704</v>
      </c>
      <c r="D616" t="s">
        <v>7113</v>
      </c>
      <c r="E616" t="s">
        <v>7114</v>
      </c>
      <c r="F616" t="s">
        <v>5792</v>
      </c>
      <c r="G616" t="s">
        <v>6073</v>
      </c>
      <c r="H616" t="s">
        <v>6074</v>
      </c>
    </row>
    <row r="617" spans="1:8" x14ac:dyDescent="0.25">
      <c r="A617" s="1" t="s">
        <v>489</v>
      </c>
      <c r="B617" t="s">
        <v>5789</v>
      </c>
      <c r="C617" t="s">
        <v>6785</v>
      </c>
      <c r="D617" t="s">
        <v>7115</v>
      </c>
      <c r="E617" t="s">
        <v>7116</v>
      </c>
      <c r="F617" t="s">
        <v>5792</v>
      </c>
      <c r="G617" t="s">
        <v>6073</v>
      </c>
      <c r="H617" t="s">
        <v>6074</v>
      </c>
    </row>
    <row r="618" spans="1:8" x14ac:dyDescent="0.25">
      <c r="A618" s="1" t="s">
        <v>489</v>
      </c>
      <c r="B618" t="s">
        <v>5789</v>
      </c>
      <c r="C618" t="s">
        <v>6785</v>
      </c>
      <c r="D618" t="s">
        <v>7117</v>
      </c>
      <c r="E618" t="s">
        <v>7118</v>
      </c>
      <c r="F618" t="s">
        <v>5792</v>
      </c>
      <c r="G618" t="s">
        <v>6073</v>
      </c>
      <c r="H618" t="s">
        <v>6074</v>
      </c>
    </row>
    <row r="619" spans="1:8" x14ac:dyDescent="0.25">
      <c r="A619" s="1" t="s">
        <v>489</v>
      </c>
      <c r="B619" t="s">
        <v>5789</v>
      </c>
      <c r="C619" t="s">
        <v>6796</v>
      </c>
      <c r="D619" t="s">
        <v>7119</v>
      </c>
      <c r="E619" t="s">
        <v>7120</v>
      </c>
      <c r="F619" t="s">
        <v>5792</v>
      </c>
      <c r="G619" t="s">
        <v>3635</v>
      </c>
      <c r="H619" t="s">
        <v>5792</v>
      </c>
    </row>
    <row r="620" spans="1:8" x14ac:dyDescent="0.25">
      <c r="A620" s="1" t="s">
        <v>489</v>
      </c>
      <c r="B620" t="s">
        <v>5789</v>
      </c>
      <c r="C620" t="s">
        <v>6785</v>
      </c>
      <c r="D620" t="s">
        <v>7121</v>
      </c>
      <c r="E620" t="s">
        <v>7122</v>
      </c>
      <c r="F620" t="s">
        <v>5792</v>
      </c>
      <c r="G620" t="s">
        <v>6907</v>
      </c>
      <c r="H620" t="s">
        <v>5792</v>
      </c>
    </row>
    <row r="621" spans="1:8" x14ac:dyDescent="0.25">
      <c r="A621" s="1" t="s">
        <v>489</v>
      </c>
      <c r="B621" t="s">
        <v>5789</v>
      </c>
      <c r="C621" t="s">
        <v>6792</v>
      </c>
      <c r="D621" t="s">
        <v>7123</v>
      </c>
      <c r="E621" t="s">
        <v>7124</v>
      </c>
      <c r="F621" t="s">
        <v>5792</v>
      </c>
      <c r="G621" t="s">
        <v>6073</v>
      </c>
      <c r="H621" t="s">
        <v>6074</v>
      </c>
    </row>
    <row r="622" spans="1:8" x14ac:dyDescent="0.25">
      <c r="A622" s="1" t="s">
        <v>489</v>
      </c>
      <c r="B622" t="s">
        <v>5789</v>
      </c>
      <c r="C622" t="s">
        <v>6792</v>
      </c>
      <c r="D622" t="s">
        <v>7125</v>
      </c>
      <c r="E622" t="s">
        <v>7126</v>
      </c>
      <c r="F622" t="s">
        <v>5792</v>
      </c>
      <c r="G622" t="s">
        <v>6073</v>
      </c>
      <c r="H622" t="s">
        <v>6074</v>
      </c>
    </row>
    <row r="623" spans="1:8" x14ac:dyDescent="0.25">
      <c r="A623" s="1" t="s">
        <v>489</v>
      </c>
      <c r="B623" t="s">
        <v>5789</v>
      </c>
      <c r="C623" t="s">
        <v>6777</v>
      </c>
      <c r="D623" t="s">
        <v>7127</v>
      </c>
      <c r="E623" t="s">
        <v>7128</v>
      </c>
      <c r="F623" t="s">
        <v>5792</v>
      </c>
      <c r="G623" t="s">
        <v>4051</v>
      </c>
      <c r="H623" t="s">
        <v>5792</v>
      </c>
    </row>
    <row r="624" spans="1:8" x14ac:dyDescent="0.25">
      <c r="A624" s="1" t="s">
        <v>489</v>
      </c>
      <c r="B624" t="s">
        <v>5789</v>
      </c>
      <c r="C624" t="s">
        <v>6785</v>
      </c>
      <c r="D624" t="s">
        <v>7129</v>
      </c>
      <c r="E624" t="s">
        <v>7130</v>
      </c>
      <c r="F624" t="s">
        <v>5792</v>
      </c>
      <c r="G624" t="s">
        <v>4744</v>
      </c>
      <c r="H624" t="s">
        <v>5792</v>
      </c>
    </row>
    <row r="625" spans="1:8" x14ac:dyDescent="0.25">
      <c r="A625" s="1" t="s">
        <v>489</v>
      </c>
      <c r="B625" t="s">
        <v>5789</v>
      </c>
      <c r="C625" t="s">
        <v>6785</v>
      </c>
      <c r="D625" t="s">
        <v>7131</v>
      </c>
      <c r="E625" t="s">
        <v>7132</v>
      </c>
      <c r="F625" t="s">
        <v>5792</v>
      </c>
      <c r="G625" t="s">
        <v>4744</v>
      </c>
      <c r="H625" t="s">
        <v>5792</v>
      </c>
    </row>
    <row r="626" spans="1:8" x14ac:dyDescent="0.25">
      <c r="A626" s="1" t="s">
        <v>489</v>
      </c>
      <c r="B626" t="s">
        <v>5789</v>
      </c>
      <c r="C626" t="s">
        <v>6785</v>
      </c>
      <c r="D626" t="s">
        <v>7133</v>
      </c>
      <c r="E626" t="s">
        <v>7134</v>
      </c>
      <c r="F626" t="s">
        <v>5792</v>
      </c>
      <c r="G626" t="s">
        <v>4744</v>
      </c>
      <c r="H626" t="s">
        <v>5792</v>
      </c>
    </row>
    <row r="627" spans="1:8" x14ac:dyDescent="0.25">
      <c r="A627" s="1" t="s">
        <v>489</v>
      </c>
      <c r="B627" t="s">
        <v>5789</v>
      </c>
      <c r="C627" t="s">
        <v>6777</v>
      </c>
      <c r="D627" t="s">
        <v>7135</v>
      </c>
      <c r="E627" t="s">
        <v>7136</v>
      </c>
      <c r="F627" t="s">
        <v>5792</v>
      </c>
      <c r="G627" t="s">
        <v>5961</v>
      </c>
      <c r="H627" t="s">
        <v>5792</v>
      </c>
    </row>
    <row r="628" spans="1:8" x14ac:dyDescent="0.25">
      <c r="A628" s="1" t="s">
        <v>489</v>
      </c>
      <c r="B628" t="s">
        <v>5789</v>
      </c>
      <c r="C628" t="s">
        <v>6766</v>
      </c>
      <c r="D628" t="s">
        <v>7137</v>
      </c>
      <c r="E628" t="s">
        <v>7138</v>
      </c>
      <c r="F628" t="s">
        <v>5792</v>
      </c>
      <c r="G628" t="s">
        <v>4184</v>
      </c>
      <c r="H628" t="s">
        <v>5792</v>
      </c>
    </row>
    <row r="629" spans="1:8" x14ac:dyDescent="0.25">
      <c r="A629" s="1" t="s">
        <v>489</v>
      </c>
      <c r="B629" t="s">
        <v>5789</v>
      </c>
      <c r="C629" t="s">
        <v>6704</v>
      </c>
      <c r="D629" t="s">
        <v>7139</v>
      </c>
      <c r="E629" t="s">
        <v>7140</v>
      </c>
      <c r="F629" t="s">
        <v>5792</v>
      </c>
      <c r="G629" t="s">
        <v>7141</v>
      </c>
      <c r="H629" t="s">
        <v>5792</v>
      </c>
    </row>
    <row r="630" spans="1:8" x14ac:dyDescent="0.25">
      <c r="A630" s="1" t="s">
        <v>489</v>
      </c>
      <c r="B630" t="s">
        <v>5789</v>
      </c>
      <c r="C630" t="s">
        <v>6704</v>
      </c>
      <c r="D630" t="s">
        <v>7142</v>
      </c>
      <c r="E630" t="s">
        <v>7143</v>
      </c>
      <c r="F630" t="s">
        <v>5792</v>
      </c>
      <c r="G630" t="s">
        <v>7144</v>
      </c>
      <c r="H630" t="s">
        <v>5792</v>
      </c>
    </row>
    <row r="631" spans="1:8" x14ac:dyDescent="0.25">
      <c r="A631" s="1" t="s">
        <v>489</v>
      </c>
      <c r="B631" t="s">
        <v>5789</v>
      </c>
      <c r="C631" t="s">
        <v>6766</v>
      </c>
      <c r="D631" t="s">
        <v>7145</v>
      </c>
      <c r="E631" t="s">
        <v>7146</v>
      </c>
      <c r="F631" t="s">
        <v>5792</v>
      </c>
      <c r="G631" t="s">
        <v>6799</v>
      </c>
      <c r="H631" t="s">
        <v>5792</v>
      </c>
    </row>
    <row r="632" spans="1:8" x14ac:dyDescent="0.25">
      <c r="A632" s="1" t="s">
        <v>489</v>
      </c>
      <c r="B632" t="s">
        <v>5789</v>
      </c>
      <c r="C632" t="s">
        <v>6766</v>
      </c>
      <c r="D632" t="s">
        <v>7147</v>
      </c>
      <c r="E632" t="s">
        <v>7148</v>
      </c>
      <c r="F632" t="s">
        <v>5792</v>
      </c>
      <c r="G632" t="s">
        <v>6033</v>
      </c>
      <c r="H632" t="s">
        <v>5792</v>
      </c>
    </row>
    <row r="633" spans="1:8" x14ac:dyDescent="0.25">
      <c r="A633" s="1" t="s">
        <v>489</v>
      </c>
      <c r="B633" t="s">
        <v>5789</v>
      </c>
      <c r="C633" t="s">
        <v>6704</v>
      </c>
      <c r="D633" t="s">
        <v>7149</v>
      </c>
      <c r="E633" t="s">
        <v>7150</v>
      </c>
      <c r="F633" t="s">
        <v>5792</v>
      </c>
      <c r="G633" t="s">
        <v>6033</v>
      </c>
      <c r="H633" t="s">
        <v>5792</v>
      </c>
    </row>
    <row r="634" spans="1:8" x14ac:dyDescent="0.25">
      <c r="A634" s="1" t="s">
        <v>489</v>
      </c>
      <c r="B634" t="s">
        <v>5789</v>
      </c>
      <c r="C634" t="s">
        <v>6785</v>
      </c>
      <c r="D634" t="s">
        <v>7151</v>
      </c>
      <c r="E634" t="s">
        <v>7152</v>
      </c>
      <c r="F634" t="s">
        <v>5792</v>
      </c>
      <c r="G634" t="s">
        <v>6907</v>
      </c>
      <c r="H634" t="s">
        <v>5792</v>
      </c>
    </row>
    <row r="635" spans="1:8" x14ac:dyDescent="0.25">
      <c r="A635" s="1" t="s">
        <v>489</v>
      </c>
      <c r="B635" t="s">
        <v>5789</v>
      </c>
      <c r="C635" t="s">
        <v>6785</v>
      </c>
      <c r="D635" t="s">
        <v>7153</v>
      </c>
      <c r="E635" t="s">
        <v>7154</v>
      </c>
      <c r="F635" t="s">
        <v>5792</v>
      </c>
      <c r="G635" t="s">
        <v>6907</v>
      </c>
      <c r="H635" t="s">
        <v>5792</v>
      </c>
    </row>
    <row r="636" spans="1:8" x14ac:dyDescent="0.25">
      <c r="A636" s="1" t="s">
        <v>489</v>
      </c>
      <c r="B636" t="s">
        <v>5789</v>
      </c>
      <c r="C636" t="s">
        <v>6785</v>
      </c>
      <c r="D636" t="s">
        <v>7155</v>
      </c>
      <c r="E636" t="s">
        <v>7156</v>
      </c>
      <c r="F636" t="s">
        <v>5792</v>
      </c>
      <c r="G636" t="s">
        <v>6907</v>
      </c>
      <c r="H636" t="s">
        <v>5792</v>
      </c>
    </row>
    <row r="637" spans="1:8" x14ac:dyDescent="0.25">
      <c r="A637" s="1" t="s">
        <v>489</v>
      </c>
      <c r="B637" t="s">
        <v>5789</v>
      </c>
      <c r="C637" t="s">
        <v>6785</v>
      </c>
      <c r="D637" t="s">
        <v>7157</v>
      </c>
      <c r="E637" t="s">
        <v>3852</v>
      </c>
      <c r="F637" t="s">
        <v>5792</v>
      </c>
      <c r="G637" t="s">
        <v>5792</v>
      </c>
      <c r="H637" t="s">
        <v>5792</v>
      </c>
    </row>
    <row r="638" spans="1:8" x14ac:dyDescent="0.25">
      <c r="A638" s="1" t="s">
        <v>489</v>
      </c>
      <c r="B638" t="s">
        <v>5789</v>
      </c>
      <c r="C638" t="s">
        <v>6780</v>
      </c>
      <c r="D638" t="s">
        <v>7158</v>
      </c>
      <c r="E638" t="s">
        <v>7159</v>
      </c>
      <c r="F638" t="s">
        <v>5792</v>
      </c>
      <c r="G638" t="s">
        <v>7160</v>
      </c>
      <c r="H638" t="s">
        <v>5792</v>
      </c>
    </row>
    <row r="639" spans="1:8" x14ac:dyDescent="0.25">
      <c r="A639" s="1" t="s">
        <v>489</v>
      </c>
      <c r="B639" t="s">
        <v>5789</v>
      </c>
      <c r="C639" t="s">
        <v>6780</v>
      </c>
      <c r="D639" t="s">
        <v>7161</v>
      </c>
      <c r="E639" t="s">
        <v>7162</v>
      </c>
      <c r="F639" t="s">
        <v>5792</v>
      </c>
      <c r="G639" t="s">
        <v>7160</v>
      </c>
      <c r="H639" t="s">
        <v>5792</v>
      </c>
    </row>
    <row r="640" spans="1:8" x14ac:dyDescent="0.25">
      <c r="A640" s="1" t="s">
        <v>489</v>
      </c>
      <c r="B640" t="s">
        <v>5789</v>
      </c>
      <c r="C640" t="s">
        <v>6777</v>
      </c>
      <c r="D640" t="s">
        <v>7163</v>
      </c>
      <c r="E640" t="s">
        <v>7164</v>
      </c>
      <c r="F640" t="s">
        <v>5792</v>
      </c>
      <c r="G640" t="s">
        <v>6073</v>
      </c>
      <c r="H640" t="s">
        <v>7056</v>
      </c>
    </row>
    <row r="641" spans="1:8" x14ac:dyDescent="0.25">
      <c r="A641" s="1" t="s">
        <v>489</v>
      </c>
      <c r="B641" t="s">
        <v>5789</v>
      </c>
      <c r="C641" t="s">
        <v>6777</v>
      </c>
      <c r="D641" t="s">
        <v>7165</v>
      </c>
      <c r="E641" t="s">
        <v>7166</v>
      </c>
      <c r="F641" t="s">
        <v>5792</v>
      </c>
      <c r="G641" t="s">
        <v>5961</v>
      </c>
      <c r="H641" t="s">
        <v>5792</v>
      </c>
    </row>
    <row r="642" spans="1:8" x14ac:dyDescent="0.25">
      <c r="A642" s="1" t="s">
        <v>489</v>
      </c>
      <c r="B642" t="s">
        <v>5789</v>
      </c>
      <c r="C642" t="s">
        <v>6777</v>
      </c>
      <c r="D642" t="s">
        <v>7167</v>
      </c>
      <c r="E642" t="s">
        <v>7168</v>
      </c>
      <c r="F642" t="s">
        <v>5792</v>
      </c>
      <c r="G642" t="s">
        <v>6033</v>
      </c>
      <c r="H642" t="s">
        <v>5792</v>
      </c>
    </row>
    <row r="643" spans="1:8" x14ac:dyDescent="0.25">
      <c r="A643" s="1" t="s">
        <v>489</v>
      </c>
      <c r="B643" t="s">
        <v>5789</v>
      </c>
      <c r="C643" t="s">
        <v>6777</v>
      </c>
      <c r="D643" t="s">
        <v>7169</v>
      </c>
      <c r="E643" t="s">
        <v>7170</v>
      </c>
      <c r="F643" t="s">
        <v>5792</v>
      </c>
      <c r="G643" t="s">
        <v>6073</v>
      </c>
      <c r="H643" t="s">
        <v>7056</v>
      </c>
    </row>
    <row r="644" spans="1:8" x14ac:dyDescent="0.25">
      <c r="A644" s="1" t="s">
        <v>489</v>
      </c>
      <c r="B644" t="s">
        <v>5789</v>
      </c>
      <c r="C644" t="s">
        <v>6777</v>
      </c>
      <c r="D644" t="s">
        <v>7171</v>
      </c>
      <c r="E644" t="s">
        <v>7172</v>
      </c>
      <c r="F644" t="s">
        <v>5792</v>
      </c>
      <c r="G644" t="s">
        <v>4051</v>
      </c>
      <c r="H644" t="s">
        <v>5792</v>
      </c>
    </row>
    <row r="645" spans="1:8" x14ac:dyDescent="0.25">
      <c r="A645" s="1" t="s">
        <v>480</v>
      </c>
      <c r="B645" t="s">
        <v>5789</v>
      </c>
      <c r="C645" t="s">
        <v>7173</v>
      </c>
      <c r="D645" t="s">
        <v>7174</v>
      </c>
      <c r="E645" t="s">
        <v>7175</v>
      </c>
      <c r="F645" t="s">
        <v>5792</v>
      </c>
      <c r="G645" t="s">
        <v>5792</v>
      </c>
      <c r="H645" t="s">
        <v>5792</v>
      </c>
    </row>
    <row r="646" spans="1:8" x14ac:dyDescent="0.25">
      <c r="A646" s="1" t="s">
        <v>480</v>
      </c>
      <c r="B646" t="s">
        <v>5789</v>
      </c>
      <c r="C646" t="s">
        <v>7173</v>
      </c>
      <c r="D646" t="s">
        <v>7176</v>
      </c>
      <c r="E646" t="s">
        <v>7177</v>
      </c>
      <c r="F646" t="s">
        <v>7174</v>
      </c>
      <c r="G646" t="s">
        <v>5792</v>
      </c>
      <c r="H646" t="s">
        <v>5792</v>
      </c>
    </row>
    <row r="647" spans="1:8" x14ac:dyDescent="0.25">
      <c r="A647" s="1" t="s">
        <v>480</v>
      </c>
      <c r="B647" t="s">
        <v>5789</v>
      </c>
      <c r="C647" t="s">
        <v>7173</v>
      </c>
      <c r="D647" t="s">
        <v>7178</v>
      </c>
      <c r="E647" t="s">
        <v>7179</v>
      </c>
      <c r="F647" t="s">
        <v>5792</v>
      </c>
      <c r="G647" t="s">
        <v>5792</v>
      </c>
      <c r="H647" t="s">
        <v>5792</v>
      </c>
    </row>
    <row r="648" spans="1:8" x14ac:dyDescent="0.25">
      <c r="A648" s="1" t="s">
        <v>480</v>
      </c>
      <c r="B648" t="s">
        <v>5789</v>
      </c>
      <c r="C648" t="s">
        <v>7173</v>
      </c>
      <c r="D648" t="s">
        <v>7180</v>
      </c>
      <c r="E648" t="s">
        <v>7181</v>
      </c>
      <c r="F648" t="s">
        <v>7174</v>
      </c>
      <c r="G648" t="s">
        <v>5792</v>
      </c>
      <c r="H648" t="s">
        <v>5792</v>
      </c>
    </row>
    <row r="649" spans="1:8" x14ac:dyDescent="0.25">
      <c r="A649" s="1" t="s">
        <v>480</v>
      </c>
      <c r="B649" t="s">
        <v>5789</v>
      </c>
      <c r="C649" t="s">
        <v>7173</v>
      </c>
      <c r="D649" t="s">
        <v>7182</v>
      </c>
      <c r="E649" t="s">
        <v>7183</v>
      </c>
      <c r="F649" t="s">
        <v>7174</v>
      </c>
      <c r="G649" t="s">
        <v>5792</v>
      </c>
      <c r="H649" t="s">
        <v>5792</v>
      </c>
    </row>
    <row r="650" spans="1:8" x14ac:dyDescent="0.25">
      <c r="A650" s="1" t="s">
        <v>480</v>
      </c>
      <c r="B650" t="s">
        <v>5789</v>
      </c>
      <c r="C650" t="s">
        <v>7184</v>
      </c>
      <c r="D650" t="s">
        <v>7185</v>
      </c>
      <c r="E650" t="s">
        <v>7186</v>
      </c>
      <c r="F650" t="s">
        <v>7174</v>
      </c>
      <c r="G650" t="s">
        <v>5792</v>
      </c>
      <c r="H650" t="s">
        <v>5792</v>
      </c>
    </row>
    <row r="651" spans="1:8" x14ac:dyDescent="0.25">
      <c r="A651" s="1" t="s">
        <v>480</v>
      </c>
      <c r="B651" t="s">
        <v>5789</v>
      </c>
      <c r="C651" t="s">
        <v>7187</v>
      </c>
      <c r="D651" t="s">
        <v>7188</v>
      </c>
      <c r="E651" t="s">
        <v>7189</v>
      </c>
      <c r="F651" t="s">
        <v>5792</v>
      </c>
      <c r="G651" t="s">
        <v>5792</v>
      </c>
      <c r="H651" t="s">
        <v>5792</v>
      </c>
    </row>
    <row r="652" spans="1:8" x14ac:dyDescent="0.25">
      <c r="A652" s="1" t="s">
        <v>480</v>
      </c>
      <c r="B652" t="s">
        <v>5789</v>
      </c>
      <c r="C652" t="s">
        <v>7187</v>
      </c>
      <c r="D652" t="s">
        <v>7190</v>
      </c>
      <c r="E652" t="s">
        <v>7191</v>
      </c>
      <c r="F652" t="s">
        <v>5792</v>
      </c>
      <c r="G652" t="s">
        <v>5792</v>
      </c>
      <c r="H652" t="s">
        <v>5792</v>
      </c>
    </row>
    <row r="653" spans="1:8" x14ac:dyDescent="0.25">
      <c r="A653" s="1" t="s">
        <v>480</v>
      </c>
      <c r="B653" t="s">
        <v>5789</v>
      </c>
      <c r="C653" t="s">
        <v>7187</v>
      </c>
      <c r="D653" t="s">
        <v>7192</v>
      </c>
      <c r="E653" t="s">
        <v>7193</v>
      </c>
      <c r="F653" t="s">
        <v>5792</v>
      </c>
      <c r="G653" t="s">
        <v>5792</v>
      </c>
      <c r="H653" t="s">
        <v>5792</v>
      </c>
    </row>
    <row r="654" spans="1:8" x14ac:dyDescent="0.25">
      <c r="A654" s="1" t="s">
        <v>480</v>
      </c>
      <c r="B654" t="s">
        <v>5789</v>
      </c>
      <c r="C654" t="s">
        <v>7194</v>
      </c>
      <c r="D654" t="s">
        <v>7195</v>
      </c>
      <c r="E654" t="s">
        <v>7196</v>
      </c>
      <c r="F654" t="s">
        <v>5792</v>
      </c>
      <c r="G654" t="s">
        <v>5792</v>
      </c>
      <c r="H654" t="s">
        <v>5792</v>
      </c>
    </row>
    <row r="655" spans="1:8" x14ac:dyDescent="0.25">
      <c r="A655" s="1" t="s">
        <v>480</v>
      </c>
      <c r="B655" t="s">
        <v>5789</v>
      </c>
      <c r="C655" t="s">
        <v>7194</v>
      </c>
      <c r="D655" t="s">
        <v>7197</v>
      </c>
      <c r="E655" t="s">
        <v>7198</v>
      </c>
      <c r="F655" t="s">
        <v>5792</v>
      </c>
      <c r="G655" t="s">
        <v>5792</v>
      </c>
      <c r="H655" t="s">
        <v>5792</v>
      </c>
    </row>
    <row r="656" spans="1:8" x14ac:dyDescent="0.25">
      <c r="A656" s="1" t="s">
        <v>480</v>
      </c>
      <c r="B656" t="s">
        <v>5789</v>
      </c>
      <c r="C656" t="s">
        <v>7173</v>
      </c>
      <c r="D656" t="s">
        <v>7199</v>
      </c>
      <c r="E656" t="s">
        <v>7200</v>
      </c>
      <c r="F656" t="s">
        <v>5792</v>
      </c>
      <c r="G656" t="s">
        <v>5792</v>
      </c>
      <c r="H656" t="s">
        <v>5792</v>
      </c>
    </row>
    <row r="657" spans="1:8" x14ac:dyDescent="0.25">
      <c r="A657" s="1" t="s">
        <v>480</v>
      </c>
      <c r="B657" t="s">
        <v>5789</v>
      </c>
      <c r="C657" t="s">
        <v>7194</v>
      </c>
      <c r="D657" t="s">
        <v>7201</v>
      </c>
      <c r="E657" t="s">
        <v>7202</v>
      </c>
      <c r="F657" t="s">
        <v>5792</v>
      </c>
      <c r="G657" t="s">
        <v>5792</v>
      </c>
      <c r="H657" t="s">
        <v>5792</v>
      </c>
    </row>
    <row r="658" spans="1:8" x14ac:dyDescent="0.25">
      <c r="A658" s="1" t="s">
        <v>480</v>
      </c>
      <c r="B658" t="s">
        <v>5789</v>
      </c>
      <c r="C658" t="s">
        <v>7194</v>
      </c>
      <c r="D658" t="s">
        <v>7203</v>
      </c>
      <c r="E658" t="s">
        <v>7204</v>
      </c>
      <c r="F658" t="s">
        <v>7201</v>
      </c>
      <c r="G658" t="s">
        <v>5792</v>
      </c>
      <c r="H658" t="s">
        <v>5792</v>
      </c>
    </row>
    <row r="659" spans="1:8" x14ac:dyDescent="0.25">
      <c r="A659" s="1" t="s">
        <v>480</v>
      </c>
      <c r="B659" t="s">
        <v>5789</v>
      </c>
      <c r="C659" t="s">
        <v>7194</v>
      </c>
      <c r="D659" t="s">
        <v>7205</v>
      </c>
      <c r="E659" t="s">
        <v>7206</v>
      </c>
      <c r="F659" t="s">
        <v>7201</v>
      </c>
      <c r="G659" t="s">
        <v>5792</v>
      </c>
      <c r="H659" t="s">
        <v>5792</v>
      </c>
    </row>
    <row r="660" spans="1:8" x14ac:dyDescent="0.25">
      <c r="A660" s="1" t="s">
        <v>480</v>
      </c>
      <c r="B660" t="s">
        <v>5789</v>
      </c>
      <c r="C660" t="s">
        <v>7194</v>
      </c>
      <c r="D660" t="s">
        <v>7207</v>
      </c>
      <c r="E660" t="s">
        <v>7208</v>
      </c>
      <c r="F660" t="s">
        <v>7201</v>
      </c>
      <c r="G660" t="s">
        <v>5792</v>
      </c>
      <c r="H660" t="s">
        <v>5792</v>
      </c>
    </row>
    <row r="661" spans="1:8" x14ac:dyDescent="0.25">
      <c r="A661" s="1" t="s">
        <v>480</v>
      </c>
      <c r="B661" t="s">
        <v>5789</v>
      </c>
      <c r="C661" t="s">
        <v>7194</v>
      </c>
      <c r="D661" t="s">
        <v>7209</v>
      </c>
      <c r="E661" t="s">
        <v>7210</v>
      </c>
      <c r="F661" t="s">
        <v>7201</v>
      </c>
      <c r="G661" t="s">
        <v>5792</v>
      </c>
      <c r="H661" t="s">
        <v>5792</v>
      </c>
    </row>
    <row r="662" spans="1:8" x14ac:dyDescent="0.25">
      <c r="A662" s="1" t="s">
        <v>480</v>
      </c>
      <c r="B662" t="s">
        <v>5789</v>
      </c>
      <c r="C662" t="s">
        <v>7173</v>
      </c>
      <c r="D662" t="s">
        <v>7211</v>
      </c>
      <c r="E662" t="s">
        <v>7212</v>
      </c>
      <c r="F662" t="s">
        <v>5792</v>
      </c>
      <c r="G662" t="s">
        <v>5792</v>
      </c>
      <c r="H662" t="s">
        <v>5792</v>
      </c>
    </row>
    <row r="663" spans="1:8" x14ac:dyDescent="0.25">
      <c r="A663" s="1" t="s">
        <v>480</v>
      </c>
      <c r="B663" t="s">
        <v>5789</v>
      </c>
      <c r="C663" t="s">
        <v>7173</v>
      </c>
      <c r="D663" t="s">
        <v>7213</v>
      </c>
      <c r="E663" t="s">
        <v>7214</v>
      </c>
      <c r="F663" t="s">
        <v>5792</v>
      </c>
      <c r="G663" t="s">
        <v>5792</v>
      </c>
      <c r="H663" t="s">
        <v>5792</v>
      </c>
    </row>
    <row r="664" spans="1:8" x14ac:dyDescent="0.25">
      <c r="A664" s="1" t="s">
        <v>480</v>
      </c>
      <c r="B664" t="s">
        <v>5789</v>
      </c>
      <c r="C664" t="s">
        <v>7173</v>
      </c>
      <c r="D664" t="s">
        <v>7215</v>
      </c>
      <c r="E664" t="s">
        <v>7216</v>
      </c>
      <c r="F664" t="s">
        <v>7213</v>
      </c>
      <c r="G664" t="s">
        <v>5792</v>
      </c>
      <c r="H664" t="s">
        <v>5792</v>
      </c>
    </row>
    <row r="665" spans="1:8" x14ac:dyDescent="0.25">
      <c r="A665" s="1" t="s">
        <v>480</v>
      </c>
      <c r="B665" t="s">
        <v>5789</v>
      </c>
      <c r="C665" t="s">
        <v>7173</v>
      </c>
      <c r="D665" t="s">
        <v>7217</v>
      </c>
      <c r="E665" t="s">
        <v>7218</v>
      </c>
      <c r="F665" t="s">
        <v>5792</v>
      </c>
      <c r="G665" t="s">
        <v>5792</v>
      </c>
      <c r="H665" t="s">
        <v>5792</v>
      </c>
    </row>
    <row r="666" spans="1:8" x14ac:dyDescent="0.25">
      <c r="A666" s="1" t="s">
        <v>480</v>
      </c>
      <c r="B666" t="s">
        <v>5789</v>
      </c>
      <c r="C666" t="s">
        <v>7173</v>
      </c>
      <c r="D666" t="s">
        <v>7219</v>
      </c>
      <c r="E666" t="s">
        <v>7220</v>
      </c>
      <c r="F666" t="s">
        <v>7213</v>
      </c>
      <c r="G666" t="s">
        <v>5792</v>
      </c>
      <c r="H666" t="s">
        <v>5792</v>
      </c>
    </row>
    <row r="667" spans="1:8" x14ac:dyDescent="0.25">
      <c r="A667" s="1" t="s">
        <v>480</v>
      </c>
      <c r="B667" t="s">
        <v>5789</v>
      </c>
      <c r="C667" t="s">
        <v>7173</v>
      </c>
      <c r="D667" t="s">
        <v>7221</v>
      </c>
      <c r="E667" t="s">
        <v>7222</v>
      </c>
      <c r="F667" t="s">
        <v>7213</v>
      </c>
      <c r="G667" t="s">
        <v>5792</v>
      </c>
      <c r="H667" t="s">
        <v>5792</v>
      </c>
    </row>
    <row r="668" spans="1:8" x14ac:dyDescent="0.25">
      <c r="A668" s="1" t="s">
        <v>480</v>
      </c>
      <c r="B668" t="s">
        <v>5789</v>
      </c>
      <c r="C668" t="s">
        <v>7184</v>
      </c>
      <c r="D668" t="s">
        <v>7223</v>
      </c>
      <c r="E668" t="s">
        <v>7224</v>
      </c>
      <c r="F668" t="s">
        <v>7213</v>
      </c>
      <c r="G668" t="s">
        <v>5792</v>
      </c>
      <c r="H668" t="s">
        <v>5792</v>
      </c>
    </row>
    <row r="669" spans="1:8" x14ac:dyDescent="0.25">
      <c r="A669" s="1" t="s">
        <v>480</v>
      </c>
      <c r="B669" t="s">
        <v>5789</v>
      </c>
      <c r="C669" t="s">
        <v>7194</v>
      </c>
      <c r="D669" t="s">
        <v>7225</v>
      </c>
      <c r="E669" t="s">
        <v>7226</v>
      </c>
      <c r="F669" t="s">
        <v>5792</v>
      </c>
      <c r="G669" t="s">
        <v>5792</v>
      </c>
      <c r="H669" t="s">
        <v>5792</v>
      </c>
    </row>
    <row r="670" spans="1:8" x14ac:dyDescent="0.25">
      <c r="A670" s="1" t="s">
        <v>480</v>
      </c>
      <c r="B670" t="s">
        <v>5789</v>
      </c>
      <c r="C670" t="s">
        <v>7187</v>
      </c>
      <c r="D670" t="s">
        <v>7227</v>
      </c>
      <c r="E670" t="s">
        <v>7228</v>
      </c>
      <c r="F670" t="s">
        <v>5792</v>
      </c>
      <c r="G670" t="s">
        <v>5792</v>
      </c>
      <c r="H670" t="s">
        <v>5792</v>
      </c>
    </row>
    <row r="671" spans="1:8" x14ac:dyDescent="0.25">
      <c r="A671" s="1" t="s">
        <v>480</v>
      </c>
      <c r="B671" t="s">
        <v>5789</v>
      </c>
      <c r="C671" t="s">
        <v>7194</v>
      </c>
      <c r="D671" t="s">
        <v>7229</v>
      </c>
      <c r="E671" t="s">
        <v>7230</v>
      </c>
      <c r="F671" t="s">
        <v>5792</v>
      </c>
      <c r="G671" t="s">
        <v>5792</v>
      </c>
      <c r="H671" t="s">
        <v>5792</v>
      </c>
    </row>
    <row r="672" spans="1:8" x14ac:dyDescent="0.25">
      <c r="A672" s="1" t="s">
        <v>480</v>
      </c>
      <c r="B672" t="s">
        <v>5789</v>
      </c>
      <c r="C672" t="s">
        <v>7194</v>
      </c>
      <c r="D672" t="s">
        <v>7231</v>
      </c>
      <c r="E672" t="s">
        <v>7232</v>
      </c>
      <c r="F672" t="s">
        <v>5792</v>
      </c>
      <c r="G672" t="s">
        <v>5792</v>
      </c>
      <c r="H672" t="s">
        <v>5792</v>
      </c>
    </row>
    <row r="673" spans="1:8" x14ac:dyDescent="0.25">
      <c r="A673" s="1" t="s">
        <v>480</v>
      </c>
      <c r="B673" t="s">
        <v>5789</v>
      </c>
      <c r="C673" t="s">
        <v>7173</v>
      </c>
      <c r="D673" t="s">
        <v>7233</v>
      </c>
      <c r="E673" t="s">
        <v>7234</v>
      </c>
      <c r="F673" t="s">
        <v>5792</v>
      </c>
      <c r="G673" t="s">
        <v>5792</v>
      </c>
      <c r="H673" t="s">
        <v>5792</v>
      </c>
    </row>
    <row r="674" spans="1:8" x14ac:dyDescent="0.25">
      <c r="A674" s="1" t="s">
        <v>480</v>
      </c>
      <c r="B674" t="s">
        <v>5789</v>
      </c>
      <c r="C674" t="s">
        <v>7194</v>
      </c>
      <c r="D674" t="s">
        <v>7235</v>
      </c>
      <c r="E674" t="s">
        <v>7236</v>
      </c>
      <c r="F674" t="s">
        <v>5792</v>
      </c>
      <c r="G674" t="s">
        <v>5792</v>
      </c>
      <c r="H674" t="s">
        <v>5792</v>
      </c>
    </row>
    <row r="675" spans="1:8" x14ac:dyDescent="0.25">
      <c r="A675" s="1" t="s">
        <v>480</v>
      </c>
      <c r="B675" t="s">
        <v>5789</v>
      </c>
      <c r="C675" t="s">
        <v>7194</v>
      </c>
      <c r="D675" t="s">
        <v>7237</v>
      </c>
      <c r="E675" t="s">
        <v>7238</v>
      </c>
      <c r="F675" t="s">
        <v>7235</v>
      </c>
      <c r="G675" t="s">
        <v>5792</v>
      </c>
      <c r="H675" t="s">
        <v>5792</v>
      </c>
    </row>
    <row r="676" spans="1:8" x14ac:dyDescent="0.25">
      <c r="A676" s="1" t="s">
        <v>480</v>
      </c>
      <c r="B676" t="s">
        <v>5789</v>
      </c>
      <c r="C676" t="s">
        <v>7194</v>
      </c>
      <c r="D676" t="s">
        <v>7239</v>
      </c>
      <c r="E676" t="s">
        <v>7240</v>
      </c>
      <c r="F676" t="s">
        <v>7235</v>
      </c>
      <c r="G676" t="s">
        <v>5792</v>
      </c>
      <c r="H676" t="s">
        <v>5792</v>
      </c>
    </row>
    <row r="677" spans="1:8" x14ac:dyDescent="0.25">
      <c r="A677" s="1" t="s">
        <v>480</v>
      </c>
      <c r="B677" t="s">
        <v>5789</v>
      </c>
      <c r="C677" t="s">
        <v>7194</v>
      </c>
      <c r="D677" t="s">
        <v>7241</v>
      </c>
      <c r="E677" t="s">
        <v>7242</v>
      </c>
      <c r="F677" t="s">
        <v>7235</v>
      </c>
      <c r="G677" t="s">
        <v>5792</v>
      </c>
      <c r="H677" t="s">
        <v>5792</v>
      </c>
    </row>
    <row r="678" spans="1:8" x14ac:dyDescent="0.25">
      <c r="A678" s="1" t="s">
        <v>480</v>
      </c>
      <c r="B678" t="s">
        <v>5789</v>
      </c>
      <c r="C678" t="s">
        <v>7194</v>
      </c>
      <c r="D678" t="s">
        <v>7243</v>
      </c>
      <c r="E678" t="s">
        <v>7244</v>
      </c>
      <c r="F678" t="s">
        <v>7235</v>
      </c>
      <c r="G678" t="s">
        <v>5792</v>
      </c>
      <c r="H678" t="s">
        <v>5792</v>
      </c>
    </row>
    <row r="679" spans="1:8" x14ac:dyDescent="0.25">
      <c r="A679" s="1" t="s">
        <v>480</v>
      </c>
      <c r="B679" t="s">
        <v>5789</v>
      </c>
      <c r="C679" t="s">
        <v>7173</v>
      </c>
      <c r="D679" t="s">
        <v>7245</v>
      </c>
      <c r="E679" t="s">
        <v>7246</v>
      </c>
      <c r="F679" t="s">
        <v>5792</v>
      </c>
      <c r="G679" t="s">
        <v>5792</v>
      </c>
      <c r="H679" t="s">
        <v>5792</v>
      </c>
    </row>
    <row r="680" spans="1:8" x14ac:dyDescent="0.25">
      <c r="A680" s="1" t="s">
        <v>480</v>
      </c>
      <c r="B680" t="s">
        <v>5789</v>
      </c>
      <c r="C680" t="s">
        <v>7173</v>
      </c>
      <c r="D680" t="s">
        <v>7247</v>
      </c>
      <c r="E680" t="s">
        <v>7248</v>
      </c>
      <c r="F680" t="s">
        <v>5792</v>
      </c>
      <c r="G680" t="s">
        <v>5792</v>
      </c>
      <c r="H680" t="s">
        <v>5792</v>
      </c>
    </row>
    <row r="681" spans="1:8" x14ac:dyDescent="0.25">
      <c r="A681" s="1" t="s">
        <v>480</v>
      </c>
      <c r="B681" t="s">
        <v>5789</v>
      </c>
      <c r="C681" t="s">
        <v>7173</v>
      </c>
      <c r="D681" t="s">
        <v>7249</v>
      </c>
      <c r="E681" t="s">
        <v>7250</v>
      </c>
      <c r="F681" t="s">
        <v>7247</v>
      </c>
      <c r="G681" t="s">
        <v>5792</v>
      </c>
      <c r="H681" t="s">
        <v>5792</v>
      </c>
    </row>
    <row r="682" spans="1:8" x14ac:dyDescent="0.25">
      <c r="A682" s="1" t="s">
        <v>480</v>
      </c>
      <c r="B682" t="s">
        <v>5789</v>
      </c>
      <c r="C682" t="s">
        <v>7173</v>
      </c>
      <c r="D682" t="s">
        <v>7251</v>
      </c>
      <c r="E682" t="s">
        <v>7252</v>
      </c>
      <c r="F682" t="s">
        <v>5792</v>
      </c>
      <c r="G682" t="s">
        <v>5792</v>
      </c>
      <c r="H682" t="s">
        <v>5792</v>
      </c>
    </row>
    <row r="683" spans="1:8" x14ac:dyDescent="0.25">
      <c r="A683" s="1" t="s">
        <v>480</v>
      </c>
      <c r="B683" t="s">
        <v>5789</v>
      </c>
      <c r="C683" t="s">
        <v>7184</v>
      </c>
      <c r="D683" t="s">
        <v>7253</v>
      </c>
      <c r="E683" t="s">
        <v>7254</v>
      </c>
      <c r="F683" t="s">
        <v>7247</v>
      </c>
      <c r="G683" t="s">
        <v>5792</v>
      </c>
      <c r="H683" t="s">
        <v>5792</v>
      </c>
    </row>
    <row r="684" spans="1:8" x14ac:dyDescent="0.25">
      <c r="A684" s="1" t="s">
        <v>480</v>
      </c>
      <c r="B684" t="s">
        <v>5789</v>
      </c>
      <c r="C684" t="s">
        <v>7173</v>
      </c>
      <c r="D684" t="s">
        <v>7255</v>
      </c>
      <c r="E684" t="s">
        <v>7256</v>
      </c>
      <c r="F684" t="s">
        <v>7247</v>
      </c>
      <c r="G684" t="s">
        <v>5792</v>
      </c>
      <c r="H684" t="s">
        <v>5792</v>
      </c>
    </row>
    <row r="685" spans="1:8" x14ac:dyDescent="0.25">
      <c r="A685" s="1" t="s">
        <v>480</v>
      </c>
      <c r="B685" t="s">
        <v>5789</v>
      </c>
      <c r="C685" t="s">
        <v>7173</v>
      </c>
      <c r="D685" t="s">
        <v>7257</v>
      </c>
      <c r="E685" t="s">
        <v>7258</v>
      </c>
      <c r="F685" t="s">
        <v>7247</v>
      </c>
      <c r="G685" t="s">
        <v>5792</v>
      </c>
      <c r="H685" t="s">
        <v>5792</v>
      </c>
    </row>
    <row r="686" spans="1:8" x14ac:dyDescent="0.25">
      <c r="A686" s="1" t="s">
        <v>480</v>
      </c>
      <c r="B686" t="s">
        <v>5789</v>
      </c>
      <c r="C686" t="s">
        <v>7173</v>
      </c>
      <c r="D686" t="s">
        <v>7259</v>
      </c>
      <c r="E686" t="s">
        <v>7260</v>
      </c>
      <c r="F686" t="s">
        <v>5792</v>
      </c>
      <c r="G686" t="s">
        <v>5792</v>
      </c>
      <c r="H686" t="s">
        <v>5792</v>
      </c>
    </row>
    <row r="687" spans="1:8" x14ac:dyDescent="0.25">
      <c r="A687" s="1" t="s">
        <v>480</v>
      </c>
      <c r="B687" t="s">
        <v>5789</v>
      </c>
      <c r="C687" t="s">
        <v>7173</v>
      </c>
      <c r="D687" t="s">
        <v>7261</v>
      </c>
      <c r="E687" t="s">
        <v>7262</v>
      </c>
      <c r="F687" t="s">
        <v>5792</v>
      </c>
      <c r="G687" t="s">
        <v>5792</v>
      </c>
      <c r="H687" t="s">
        <v>5792</v>
      </c>
    </row>
    <row r="688" spans="1:8" x14ac:dyDescent="0.25">
      <c r="A688" s="1" t="s">
        <v>480</v>
      </c>
      <c r="B688" t="s">
        <v>5789</v>
      </c>
      <c r="C688" t="s">
        <v>7184</v>
      </c>
      <c r="D688" t="s">
        <v>7263</v>
      </c>
      <c r="E688" t="s">
        <v>7264</v>
      </c>
      <c r="F688" t="s">
        <v>5792</v>
      </c>
      <c r="G688" t="s">
        <v>7265</v>
      </c>
      <c r="H688" t="s">
        <v>5792</v>
      </c>
    </row>
    <row r="689" spans="1:8" x14ac:dyDescent="0.25">
      <c r="A689" s="1" t="s">
        <v>480</v>
      </c>
      <c r="B689" t="s">
        <v>5789</v>
      </c>
      <c r="C689" t="s">
        <v>7184</v>
      </c>
      <c r="D689" t="s">
        <v>7266</v>
      </c>
      <c r="E689" t="s">
        <v>7267</v>
      </c>
      <c r="F689" t="s">
        <v>5792</v>
      </c>
      <c r="G689" t="s">
        <v>7265</v>
      </c>
      <c r="H689" t="s">
        <v>5792</v>
      </c>
    </row>
    <row r="690" spans="1:8" x14ac:dyDescent="0.25">
      <c r="A690" s="1" t="s">
        <v>480</v>
      </c>
      <c r="B690" t="s">
        <v>5789</v>
      </c>
      <c r="C690" t="s">
        <v>7184</v>
      </c>
      <c r="D690" t="s">
        <v>7268</v>
      </c>
      <c r="E690" t="s">
        <v>7269</v>
      </c>
      <c r="F690" t="s">
        <v>5792</v>
      </c>
      <c r="G690" t="s">
        <v>7265</v>
      </c>
      <c r="H690" t="s">
        <v>5792</v>
      </c>
    </row>
    <row r="691" spans="1:8" x14ac:dyDescent="0.25">
      <c r="A691" s="1" t="s">
        <v>480</v>
      </c>
      <c r="B691" t="s">
        <v>5789</v>
      </c>
      <c r="C691" t="s">
        <v>7194</v>
      </c>
      <c r="D691" t="s">
        <v>7270</v>
      </c>
      <c r="E691" t="s">
        <v>7271</v>
      </c>
      <c r="F691" t="s">
        <v>5792</v>
      </c>
      <c r="G691" t="s">
        <v>3962</v>
      </c>
      <c r="H691" t="s">
        <v>7272</v>
      </c>
    </row>
    <row r="692" spans="1:8" x14ac:dyDescent="0.25">
      <c r="A692" s="1" t="s">
        <v>480</v>
      </c>
      <c r="B692" t="s">
        <v>5789</v>
      </c>
      <c r="C692" t="s">
        <v>7194</v>
      </c>
      <c r="D692" t="s">
        <v>7273</v>
      </c>
      <c r="E692" t="s">
        <v>7274</v>
      </c>
      <c r="F692" t="s">
        <v>5792</v>
      </c>
      <c r="G692" t="s">
        <v>3962</v>
      </c>
      <c r="H692" t="s">
        <v>7272</v>
      </c>
    </row>
    <row r="693" spans="1:8" x14ac:dyDescent="0.25">
      <c r="A693" s="1" t="s">
        <v>480</v>
      </c>
      <c r="B693" t="s">
        <v>5789</v>
      </c>
      <c r="C693" t="s">
        <v>7194</v>
      </c>
      <c r="D693" t="s">
        <v>7275</v>
      </c>
      <c r="E693" t="s">
        <v>7276</v>
      </c>
      <c r="F693" t="s">
        <v>5792</v>
      </c>
      <c r="G693" t="s">
        <v>3962</v>
      </c>
      <c r="H693" t="s">
        <v>7277</v>
      </c>
    </row>
    <row r="694" spans="1:8" x14ac:dyDescent="0.25">
      <c r="A694" s="1" t="s">
        <v>480</v>
      </c>
      <c r="B694" t="s">
        <v>5789</v>
      </c>
      <c r="C694" t="s">
        <v>7194</v>
      </c>
      <c r="D694" t="s">
        <v>7278</v>
      </c>
      <c r="E694" t="s">
        <v>7279</v>
      </c>
      <c r="F694" t="s">
        <v>5792</v>
      </c>
      <c r="G694" t="s">
        <v>3962</v>
      </c>
      <c r="H694" t="s">
        <v>7277</v>
      </c>
    </row>
    <row r="695" spans="1:8" x14ac:dyDescent="0.25">
      <c r="A695" s="1" t="s">
        <v>480</v>
      </c>
      <c r="B695" t="s">
        <v>5789</v>
      </c>
      <c r="C695" t="s">
        <v>7194</v>
      </c>
      <c r="D695" t="s">
        <v>7280</v>
      </c>
      <c r="E695" t="s">
        <v>7281</v>
      </c>
      <c r="F695" t="s">
        <v>5792</v>
      </c>
      <c r="G695" t="s">
        <v>3962</v>
      </c>
      <c r="H695" t="s">
        <v>7277</v>
      </c>
    </row>
    <row r="696" spans="1:8" x14ac:dyDescent="0.25">
      <c r="A696" s="1" t="s">
        <v>480</v>
      </c>
      <c r="B696" t="s">
        <v>5789</v>
      </c>
      <c r="C696" t="s">
        <v>7282</v>
      </c>
      <c r="D696" t="s">
        <v>7283</v>
      </c>
      <c r="E696" t="s">
        <v>7284</v>
      </c>
      <c r="F696" t="s">
        <v>5792</v>
      </c>
      <c r="G696" t="s">
        <v>6697</v>
      </c>
      <c r="H696" t="s">
        <v>5792</v>
      </c>
    </row>
    <row r="697" spans="1:8" x14ac:dyDescent="0.25">
      <c r="A697" s="1" t="s">
        <v>480</v>
      </c>
      <c r="B697" t="s">
        <v>5789</v>
      </c>
      <c r="C697" t="s">
        <v>7282</v>
      </c>
      <c r="D697" t="s">
        <v>7285</v>
      </c>
      <c r="E697" t="s">
        <v>7286</v>
      </c>
      <c r="F697" t="s">
        <v>5792</v>
      </c>
      <c r="G697" t="s">
        <v>6697</v>
      </c>
      <c r="H697" t="s">
        <v>5792</v>
      </c>
    </row>
    <row r="698" spans="1:8" x14ac:dyDescent="0.25">
      <c r="A698" s="1" t="s">
        <v>480</v>
      </c>
      <c r="B698" t="s">
        <v>5789</v>
      </c>
      <c r="C698" t="s">
        <v>7282</v>
      </c>
      <c r="D698" t="s">
        <v>7287</v>
      </c>
      <c r="E698" t="s">
        <v>7288</v>
      </c>
      <c r="F698" t="s">
        <v>5792</v>
      </c>
      <c r="G698" t="s">
        <v>6697</v>
      </c>
      <c r="H698" t="s">
        <v>5792</v>
      </c>
    </row>
    <row r="699" spans="1:8" x14ac:dyDescent="0.25">
      <c r="A699" s="1" t="s">
        <v>480</v>
      </c>
      <c r="B699" t="s">
        <v>5789</v>
      </c>
      <c r="C699" t="s">
        <v>7282</v>
      </c>
      <c r="D699" t="s">
        <v>7289</v>
      </c>
      <c r="E699" t="s">
        <v>7290</v>
      </c>
      <c r="F699" t="s">
        <v>5792</v>
      </c>
      <c r="G699" t="s">
        <v>6697</v>
      </c>
      <c r="H699" t="s">
        <v>5792</v>
      </c>
    </row>
    <row r="700" spans="1:8" x14ac:dyDescent="0.25">
      <c r="A700" s="1" t="s">
        <v>480</v>
      </c>
      <c r="B700" t="s">
        <v>5789</v>
      </c>
      <c r="C700" t="s">
        <v>7282</v>
      </c>
      <c r="D700" t="s">
        <v>7291</v>
      </c>
      <c r="E700" t="s">
        <v>7292</v>
      </c>
      <c r="F700" t="s">
        <v>5792</v>
      </c>
      <c r="G700" t="s">
        <v>6697</v>
      </c>
      <c r="H700" t="s">
        <v>5792</v>
      </c>
    </row>
    <row r="701" spans="1:8" x14ac:dyDescent="0.25">
      <c r="A701" s="1" t="s">
        <v>480</v>
      </c>
      <c r="B701" t="s">
        <v>5789</v>
      </c>
      <c r="C701" t="s">
        <v>7282</v>
      </c>
      <c r="D701" t="s">
        <v>7293</v>
      </c>
      <c r="E701" t="s">
        <v>7294</v>
      </c>
      <c r="F701" t="s">
        <v>5792</v>
      </c>
      <c r="G701" t="s">
        <v>6697</v>
      </c>
      <c r="H701" t="s">
        <v>5792</v>
      </c>
    </row>
    <row r="702" spans="1:8" x14ac:dyDescent="0.25">
      <c r="A702" s="1" t="s">
        <v>480</v>
      </c>
      <c r="B702" t="s">
        <v>5789</v>
      </c>
      <c r="C702" t="s">
        <v>7282</v>
      </c>
      <c r="D702" t="s">
        <v>7295</v>
      </c>
      <c r="E702" t="s">
        <v>7296</v>
      </c>
      <c r="F702" t="s">
        <v>5792</v>
      </c>
      <c r="G702" t="s">
        <v>6697</v>
      </c>
      <c r="H702" t="s">
        <v>5792</v>
      </c>
    </row>
    <row r="703" spans="1:8" x14ac:dyDescent="0.25">
      <c r="A703" s="1" t="s">
        <v>480</v>
      </c>
      <c r="B703" t="s">
        <v>5789</v>
      </c>
      <c r="C703" t="s">
        <v>7282</v>
      </c>
      <c r="D703" t="s">
        <v>7297</v>
      </c>
      <c r="E703" t="s">
        <v>7298</v>
      </c>
      <c r="F703" t="s">
        <v>5792</v>
      </c>
      <c r="G703" t="s">
        <v>6697</v>
      </c>
      <c r="H703" t="s">
        <v>5792</v>
      </c>
    </row>
    <row r="704" spans="1:8" x14ac:dyDescent="0.25">
      <c r="A704" s="1" t="s">
        <v>480</v>
      </c>
      <c r="B704" t="s">
        <v>5789</v>
      </c>
      <c r="C704" t="s">
        <v>7282</v>
      </c>
      <c r="D704" t="s">
        <v>7299</v>
      </c>
      <c r="E704" t="s">
        <v>7300</v>
      </c>
      <c r="F704" t="s">
        <v>5792</v>
      </c>
      <c r="G704" t="s">
        <v>6697</v>
      </c>
      <c r="H704" t="s">
        <v>5792</v>
      </c>
    </row>
    <row r="705" spans="1:8" x14ac:dyDescent="0.25">
      <c r="A705" s="1" t="s">
        <v>480</v>
      </c>
      <c r="B705" t="s">
        <v>5789</v>
      </c>
      <c r="C705" t="s">
        <v>7282</v>
      </c>
      <c r="D705" t="s">
        <v>7301</v>
      </c>
      <c r="E705" t="s">
        <v>7302</v>
      </c>
      <c r="F705" t="s">
        <v>5792</v>
      </c>
      <c r="G705" t="s">
        <v>6697</v>
      </c>
      <c r="H705" t="s">
        <v>5792</v>
      </c>
    </row>
    <row r="706" spans="1:8" x14ac:dyDescent="0.25">
      <c r="A706" s="1" t="s">
        <v>480</v>
      </c>
      <c r="B706" t="s">
        <v>5789</v>
      </c>
      <c r="C706" t="s">
        <v>7282</v>
      </c>
      <c r="D706" t="s">
        <v>7303</v>
      </c>
      <c r="E706" t="s">
        <v>7304</v>
      </c>
      <c r="F706" t="s">
        <v>5792</v>
      </c>
      <c r="G706" t="s">
        <v>6697</v>
      </c>
      <c r="H706" t="s">
        <v>5792</v>
      </c>
    </row>
    <row r="707" spans="1:8" x14ac:dyDescent="0.25">
      <c r="A707" s="1" t="s">
        <v>480</v>
      </c>
      <c r="B707" t="s">
        <v>5789</v>
      </c>
      <c r="C707" t="s">
        <v>7282</v>
      </c>
      <c r="D707" t="s">
        <v>7305</v>
      </c>
      <c r="E707" t="s">
        <v>7306</v>
      </c>
      <c r="F707" t="s">
        <v>5792</v>
      </c>
      <c r="G707" t="s">
        <v>7307</v>
      </c>
      <c r="H707" t="s">
        <v>5792</v>
      </c>
    </row>
    <row r="708" spans="1:8" x14ac:dyDescent="0.25">
      <c r="A708" s="1" t="s">
        <v>480</v>
      </c>
      <c r="B708" t="s">
        <v>5789</v>
      </c>
      <c r="C708" t="s">
        <v>7282</v>
      </c>
      <c r="D708" t="s">
        <v>7308</v>
      </c>
      <c r="E708" t="s">
        <v>7309</v>
      </c>
      <c r="F708" t="s">
        <v>5792</v>
      </c>
      <c r="G708" t="s">
        <v>7307</v>
      </c>
      <c r="H708" t="s">
        <v>5792</v>
      </c>
    </row>
    <row r="709" spans="1:8" x14ac:dyDescent="0.25">
      <c r="A709" s="1" t="s">
        <v>480</v>
      </c>
      <c r="B709" t="s">
        <v>5789</v>
      </c>
      <c r="C709" t="s">
        <v>7282</v>
      </c>
      <c r="D709" t="s">
        <v>7310</v>
      </c>
      <c r="E709" t="s">
        <v>7311</v>
      </c>
      <c r="F709" t="s">
        <v>5792</v>
      </c>
      <c r="G709" t="s">
        <v>7307</v>
      </c>
      <c r="H709" t="s">
        <v>5792</v>
      </c>
    </row>
    <row r="710" spans="1:8" x14ac:dyDescent="0.25">
      <c r="A710" s="1" t="s">
        <v>480</v>
      </c>
      <c r="B710" t="s">
        <v>5789</v>
      </c>
      <c r="C710" t="s">
        <v>7282</v>
      </c>
      <c r="D710" t="s">
        <v>7312</v>
      </c>
      <c r="E710" t="s">
        <v>7313</v>
      </c>
      <c r="F710" t="s">
        <v>5792</v>
      </c>
      <c r="G710" t="s">
        <v>7307</v>
      </c>
      <c r="H710" t="s">
        <v>5792</v>
      </c>
    </row>
    <row r="711" spans="1:8" x14ac:dyDescent="0.25">
      <c r="A711" s="1" t="s">
        <v>480</v>
      </c>
      <c r="B711" t="s">
        <v>5789</v>
      </c>
      <c r="C711" t="s">
        <v>7282</v>
      </c>
      <c r="D711" t="s">
        <v>7314</v>
      </c>
      <c r="E711" t="s">
        <v>7315</v>
      </c>
      <c r="F711" t="s">
        <v>5792</v>
      </c>
      <c r="G711" t="s">
        <v>7307</v>
      </c>
      <c r="H711" t="s">
        <v>5792</v>
      </c>
    </row>
    <row r="712" spans="1:8" x14ac:dyDescent="0.25">
      <c r="A712" s="1" t="s">
        <v>480</v>
      </c>
      <c r="B712" t="s">
        <v>5789</v>
      </c>
      <c r="C712" t="s">
        <v>7282</v>
      </c>
      <c r="D712" t="s">
        <v>7316</v>
      </c>
      <c r="E712" t="s">
        <v>7317</v>
      </c>
      <c r="F712" t="s">
        <v>5792</v>
      </c>
      <c r="G712" t="s">
        <v>7307</v>
      </c>
      <c r="H712" t="s">
        <v>5792</v>
      </c>
    </row>
    <row r="713" spans="1:8" x14ac:dyDescent="0.25">
      <c r="A713" s="1" t="s">
        <v>480</v>
      </c>
      <c r="B713" t="s">
        <v>5789</v>
      </c>
      <c r="C713" t="s">
        <v>7282</v>
      </c>
      <c r="D713" t="s">
        <v>7318</v>
      </c>
      <c r="E713" t="s">
        <v>7319</v>
      </c>
      <c r="F713" t="s">
        <v>5792</v>
      </c>
      <c r="G713" t="s">
        <v>7307</v>
      </c>
      <c r="H713" t="s">
        <v>5792</v>
      </c>
    </row>
    <row r="714" spans="1:8" x14ac:dyDescent="0.25">
      <c r="A714" s="1" t="s">
        <v>480</v>
      </c>
      <c r="B714" t="s">
        <v>5789</v>
      </c>
      <c r="C714" t="s">
        <v>7282</v>
      </c>
      <c r="D714" t="s">
        <v>7320</v>
      </c>
      <c r="E714" t="s">
        <v>7321</v>
      </c>
      <c r="F714" t="s">
        <v>5792</v>
      </c>
      <c r="G714" t="s">
        <v>7307</v>
      </c>
      <c r="H714" t="s">
        <v>5792</v>
      </c>
    </row>
    <row r="715" spans="1:8" x14ac:dyDescent="0.25">
      <c r="A715" s="1" t="s">
        <v>480</v>
      </c>
      <c r="B715" t="s">
        <v>5789</v>
      </c>
      <c r="C715" t="s">
        <v>7282</v>
      </c>
      <c r="D715" t="s">
        <v>7322</v>
      </c>
      <c r="E715" t="s">
        <v>7323</v>
      </c>
      <c r="F715" t="s">
        <v>5792</v>
      </c>
      <c r="G715" t="s">
        <v>7307</v>
      </c>
      <c r="H715" t="s">
        <v>5792</v>
      </c>
    </row>
    <row r="716" spans="1:8" x14ac:dyDescent="0.25">
      <c r="A716" s="1" t="s">
        <v>480</v>
      </c>
      <c r="B716" t="s">
        <v>5789</v>
      </c>
      <c r="C716" t="s">
        <v>7282</v>
      </c>
      <c r="D716" t="s">
        <v>7324</v>
      </c>
      <c r="E716" t="s">
        <v>7325</v>
      </c>
      <c r="F716" t="s">
        <v>5792</v>
      </c>
      <c r="G716" t="s">
        <v>7307</v>
      </c>
      <c r="H716" t="s">
        <v>5792</v>
      </c>
    </row>
    <row r="717" spans="1:8" x14ac:dyDescent="0.25">
      <c r="A717" s="1" t="s">
        <v>480</v>
      </c>
      <c r="B717" t="s">
        <v>5789</v>
      </c>
      <c r="C717" t="s">
        <v>7282</v>
      </c>
      <c r="D717" t="s">
        <v>7326</v>
      </c>
      <c r="E717" t="s">
        <v>7327</v>
      </c>
      <c r="F717" t="s">
        <v>5792</v>
      </c>
      <c r="G717" t="s">
        <v>7307</v>
      </c>
      <c r="H717" t="s">
        <v>5792</v>
      </c>
    </row>
    <row r="718" spans="1:8" x14ac:dyDescent="0.25">
      <c r="A718" s="1" t="s">
        <v>480</v>
      </c>
      <c r="B718" t="s">
        <v>5789</v>
      </c>
      <c r="C718" t="s">
        <v>7282</v>
      </c>
      <c r="D718" t="s">
        <v>7328</v>
      </c>
      <c r="E718" t="s">
        <v>7329</v>
      </c>
      <c r="F718" t="s">
        <v>5792</v>
      </c>
      <c r="G718" t="s">
        <v>7307</v>
      </c>
      <c r="H718" t="s">
        <v>5792</v>
      </c>
    </row>
    <row r="719" spans="1:8" x14ac:dyDescent="0.25">
      <c r="A719" s="1" t="s">
        <v>480</v>
      </c>
      <c r="B719" t="s">
        <v>5789</v>
      </c>
      <c r="C719" t="s">
        <v>7282</v>
      </c>
      <c r="D719" t="s">
        <v>7330</v>
      </c>
      <c r="E719" t="s">
        <v>7331</v>
      </c>
      <c r="F719" t="s">
        <v>5792</v>
      </c>
      <c r="G719" t="s">
        <v>7307</v>
      </c>
      <c r="H719" t="s">
        <v>5792</v>
      </c>
    </row>
    <row r="720" spans="1:8" x14ac:dyDescent="0.25">
      <c r="A720" s="1" t="s">
        <v>480</v>
      </c>
      <c r="B720" t="s">
        <v>5789</v>
      </c>
      <c r="C720" t="s">
        <v>7282</v>
      </c>
      <c r="D720" t="s">
        <v>7332</v>
      </c>
      <c r="E720" t="s">
        <v>7333</v>
      </c>
      <c r="F720" t="s">
        <v>5792</v>
      </c>
      <c r="G720" t="s">
        <v>7307</v>
      </c>
      <c r="H720" t="s">
        <v>5792</v>
      </c>
    </row>
    <row r="721" spans="1:8" x14ac:dyDescent="0.25">
      <c r="A721" s="1" t="s">
        <v>480</v>
      </c>
      <c r="B721" t="s">
        <v>5789</v>
      </c>
      <c r="C721" t="s">
        <v>7282</v>
      </c>
      <c r="D721" t="s">
        <v>7334</v>
      </c>
      <c r="E721" t="s">
        <v>7335</v>
      </c>
      <c r="F721" t="s">
        <v>5792</v>
      </c>
      <c r="G721" t="s">
        <v>7307</v>
      </c>
      <c r="H721" t="s">
        <v>5792</v>
      </c>
    </row>
    <row r="722" spans="1:8" x14ac:dyDescent="0.25">
      <c r="A722" s="1" t="s">
        <v>480</v>
      </c>
      <c r="B722" t="s">
        <v>5789</v>
      </c>
      <c r="C722" t="s">
        <v>7282</v>
      </c>
      <c r="D722" t="s">
        <v>7336</v>
      </c>
      <c r="E722" t="s">
        <v>7337</v>
      </c>
      <c r="F722" t="s">
        <v>5792</v>
      </c>
      <c r="G722" t="s">
        <v>7307</v>
      </c>
      <c r="H722" t="s">
        <v>5792</v>
      </c>
    </row>
    <row r="723" spans="1:8" x14ac:dyDescent="0.25">
      <c r="A723" s="1" t="s">
        <v>480</v>
      </c>
      <c r="B723" t="s">
        <v>5789</v>
      </c>
      <c r="C723" t="s">
        <v>7282</v>
      </c>
      <c r="D723" t="s">
        <v>7338</v>
      </c>
      <c r="E723" t="s">
        <v>7339</v>
      </c>
      <c r="F723" t="s">
        <v>5792</v>
      </c>
      <c r="G723" t="s">
        <v>7307</v>
      </c>
      <c r="H723" t="s">
        <v>5792</v>
      </c>
    </row>
    <row r="724" spans="1:8" x14ac:dyDescent="0.25">
      <c r="A724" s="1" t="s">
        <v>480</v>
      </c>
      <c r="B724" t="s">
        <v>5789</v>
      </c>
      <c r="C724" t="s">
        <v>7282</v>
      </c>
      <c r="D724" t="s">
        <v>7340</v>
      </c>
      <c r="E724" t="s">
        <v>7341</v>
      </c>
      <c r="F724" t="s">
        <v>5792</v>
      </c>
      <c r="G724" t="s">
        <v>7307</v>
      </c>
      <c r="H724" t="s">
        <v>5792</v>
      </c>
    </row>
    <row r="725" spans="1:8" x14ac:dyDescent="0.25">
      <c r="A725" s="1" t="s">
        <v>480</v>
      </c>
      <c r="B725" t="s">
        <v>5789</v>
      </c>
      <c r="C725" t="s">
        <v>7342</v>
      </c>
      <c r="D725" t="s">
        <v>7343</v>
      </c>
      <c r="E725" t="s">
        <v>7344</v>
      </c>
      <c r="F725" t="s">
        <v>5792</v>
      </c>
      <c r="G725" t="s">
        <v>7345</v>
      </c>
      <c r="H725" t="s">
        <v>5792</v>
      </c>
    </row>
    <row r="726" spans="1:8" x14ac:dyDescent="0.25">
      <c r="A726" s="1" t="s">
        <v>480</v>
      </c>
      <c r="B726" t="s">
        <v>5789</v>
      </c>
      <c r="C726" t="s">
        <v>7342</v>
      </c>
      <c r="D726" t="s">
        <v>7346</v>
      </c>
      <c r="E726" t="s">
        <v>7347</v>
      </c>
      <c r="F726" t="s">
        <v>5792</v>
      </c>
      <c r="G726" t="s">
        <v>7345</v>
      </c>
      <c r="H726" t="s">
        <v>5792</v>
      </c>
    </row>
    <row r="727" spans="1:8" x14ac:dyDescent="0.25">
      <c r="A727" s="1" t="s">
        <v>480</v>
      </c>
      <c r="B727" t="s">
        <v>5789</v>
      </c>
      <c r="C727" t="s">
        <v>7342</v>
      </c>
      <c r="D727" t="s">
        <v>7348</v>
      </c>
      <c r="E727" t="s">
        <v>7349</v>
      </c>
      <c r="F727" t="s">
        <v>5792</v>
      </c>
      <c r="G727" t="s">
        <v>7345</v>
      </c>
      <c r="H727" t="s">
        <v>5792</v>
      </c>
    </row>
    <row r="728" spans="1:8" x14ac:dyDescent="0.25">
      <c r="A728" s="1" t="s">
        <v>480</v>
      </c>
      <c r="B728" t="s">
        <v>5789</v>
      </c>
      <c r="C728" t="s">
        <v>7342</v>
      </c>
      <c r="D728" t="s">
        <v>7350</v>
      </c>
      <c r="E728" t="s">
        <v>7351</v>
      </c>
      <c r="F728" t="s">
        <v>5792</v>
      </c>
      <c r="G728" t="s">
        <v>7345</v>
      </c>
      <c r="H728" t="s">
        <v>5792</v>
      </c>
    </row>
    <row r="729" spans="1:8" x14ac:dyDescent="0.25">
      <c r="A729" s="1" t="s">
        <v>480</v>
      </c>
      <c r="B729" t="s">
        <v>5789</v>
      </c>
      <c r="C729" t="s">
        <v>7342</v>
      </c>
      <c r="D729" t="s">
        <v>7352</v>
      </c>
      <c r="E729" t="s">
        <v>7353</v>
      </c>
      <c r="F729" t="s">
        <v>5792</v>
      </c>
      <c r="G729" t="s">
        <v>7345</v>
      </c>
      <c r="H729" t="s">
        <v>5792</v>
      </c>
    </row>
    <row r="730" spans="1:8" x14ac:dyDescent="0.25">
      <c r="A730" s="1" t="s">
        <v>480</v>
      </c>
      <c r="B730" t="s">
        <v>5789</v>
      </c>
      <c r="C730" t="s">
        <v>7342</v>
      </c>
      <c r="D730" t="s">
        <v>7354</v>
      </c>
      <c r="E730" t="s">
        <v>7355</v>
      </c>
      <c r="F730" t="s">
        <v>5792</v>
      </c>
      <c r="G730" t="s">
        <v>7345</v>
      </c>
      <c r="H730" t="s">
        <v>5792</v>
      </c>
    </row>
    <row r="731" spans="1:8" x14ac:dyDescent="0.25">
      <c r="A731" s="1" t="s">
        <v>480</v>
      </c>
      <c r="B731" t="s">
        <v>5789</v>
      </c>
      <c r="C731" t="s">
        <v>7187</v>
      </c>
      <c r="D731" t="s">
        <v>7356</v>
      </c>
      <c r="E731" t="s">
        <v>7357</v>
      </c>
      <c r="F731" t="s">
        <v>5792</v>
      </c>
      <c r="G731" t="s">
        <v>5792</v>
      </c>
      <c r="H731" t="s">
        <v>5792</v>
      </c>
    </row>
    <row r="732" spans="1:8" x14ac:dyDescent="0.25">
      <c r="A732" s="1" t="s">
        <v>480</v>
      </c>
      <c r="B732" t="s">
        <v>5789</v>
      </c>
      <c r="C732" t="s">
        <v>7187</v>
      </c>
      <c r="D732" t="s">
        <v>7358</v>
      </c>
      <c r="E732" t="s">
        <v>7359</v>
      </c>
      <c r="F732" t="s">
        <v>7356</v>
      </c>
      <c r="G732" t="s">
        <v>5792</v>
      </c>
      <c r="H732" t="s">
        <v>5792</v>
      </c>
    </row>
    <row r="733" spans="1:8" x14ac:dyDescent="0.25">
      <c r="A733" s="1" t="s">
        <v>480</v>
      </c>
      <c r="B733" t="s">
        <v>5789</v>
      </c>
      <c r="C733" t="s">
        <v>7194</v>
      </c>
      <c r="D733" t="s">
        <v>7360</v>
      </c>
      <c r="E733" t="s">
        <v>7361</v>
      </c>
      <c r="F733" t="s">
        <v>7356</v>
      </c>
      <c r="G733" t="s">
        <v>5792</v>
      </c>
      <c r="H733" t="s">
        <v>5792</v>
      </c>
    </row>
    <row r="734" spans="1:8" x14ac:dyDescent="0.25">
      <c r="A734" s="1" t="s">
        <v>480</v>
      </c>
      <c r="B734" t="s">
        <v>5789</v>
      </c>
      <c r="C734" t="s">
        <v>7194</v>
      </c>
      <c r="D734" t="s">
        <v>7362</v>
      </c>
      <c r="E734" t="s">
        <v>7363</v>
      </c>
      <c r="F734" t="s">
        <v>7356</v>
      </c>
      <c r="G734" t="s">
        <v>5792</v>
      </c>
      <c r="H734" t="s">
        <v>5792</v>
      </c>
    </row>
    <row r="735" spans="1:8" x14ac:dyDescent="0.25">
      <c r="A735" s="1" t="s">
        <v>480</v>
      </c>
      <c r="B735" t="s">
        <v>5789</v>
      </c>
      <c r="C735" t="s">
        <v>7187</v>
      </c>
      <c r="D735" t="s">
        <v>7364</v>
      </c>
      <c r="E735" t="s">
        <v>7365</v>
      </c>
      <c r="F735" t="s">
        <v>7356</v>
      </c>
      <c r="G735" t="s">
        <v>5792</v>
      </c>
      <c r="H735" t="s">
        <v>5792</v>
      </c>
    </row>
    <row r="736" spans="1:8" x14ac:dyDescent="0.25">
      <c r="A736" s="1" t="s">
        <v>480</v>
      </c>
      <c r="B736" t="s">
        <v>5789</v>
      </c>
      <c r="C736" t="s">
        <v>7187</v>
      </c>
      <c r="D736" t="s">
        <v>7366</v>
      </c>
      <c r="E736" t="s">
        <v>7367</v>
      </c>
      <c r="F736" t="s">
        <v>7356</v>
      </c>
      <c r="G736" t="s">
        <v>5792</v>
      </c>
      <c r="H736" t="s">
        <v>5792</v>
      </c>
    </row>
    <row r="737" spans="1:8" x14ac:dyDescent="0.25">
      <c r="A737" s="1" t="s">
        <v>480</v>
      </c>
      <c r="B737" t="s">
        <v>5789</v>
      </c>
      <c r="C737" t="s">
        <v>7187</v>
      </c>
      <c r="D737" t="s">
        <v>7368</v>
      </c>
      <c r="E737" t="s">
        <v>7369</v>
      </c>
      <c r="F737" t="s">
        <v>7356</v>
      </c>
      <c r="G737" t="s">
        <v>5792</v>
      </c>
      <c r="H737" t="s">
        <v>5792</v>
      </c>
    </row>
    <row r="738" spans="1:8" x14ac:dyDescent="0.25">
      <c r="A738" s="1" t="s">
        <v>480</v>
      </c>
      <c r="B738" t="s">
        <v>5789</v>
      </c>
      <c r="C738" t="s">
        <v>7187</v>
      </c>
      <c r="D738" t="s">
        <v>7370</v>
      </c>
      <c r="E738" t="s">
        <v>7371</v>
      </c>
      <c r="F738" t="s">
        <v>7356</v>
      </c>
      <c r="G738" t="s">
        <v>5792</v>
      </c>
      <c r="H738" t="s">
        <v>5792</v>
      </c>
    </row>
    <row r="739" spans="1:8" x14ac:dyDescent="0.25">
      <c r="A739" s="1" t="s">
        <v>480</v>
      </c>
      <c r="B739" t="s">
        <v>5789</v>
      </c>
      <c r="C739" t="s">
        <v>7282</v>
      </c>
      <c r="D739" t="s">
        <v>7372</v>
      </c>
      <c r="E739" t="s">
        <v>7373</v>
      </c>
      <c r="F739" t="s">
        <v>5792</v>
      </c>
      <c r="G739" t="s">
        <v>7374</v>
      </c>
      <c r="H739" t="s">
        <v>5792</v>
      </c>
    </row>
    <row r="740" spans="1:8" x14ac:dyDescent="0.25">
      <c r="A740" s="1" t="s">
        <v>480</v>
      </c>
      <c r="B740" t="s">
        <v>5789</v>
      </c>
      <c r="C740" t="s">
        <v>7282</v>
      </c>
      <c r="D740" t="s">
        <v>7375</v>
      </c>
      <c r="E740" t="s">
        <v>7376</v>
      </c>
      <c r="F740" t="s">
        <v>5792</v>
      </c>
      <c r="G740" t="s">
        <v>7374</v>
      </c>
      <c r="H740" t="s">
        <v>5792</v>
      </c>
    </row>
    <row r="741" spans="1:8" x14ac:dyDescent="0.25">
      <c r="A741" s="1" t="s">
        <v>480</v>
      </c>
      <c r="B741" t="s">
        <v>5789</v>
      </c>
      <c r="C741" t="s">
        <v>7194</v>
      </c>
      <c r="D741" t="s">
        <v>7377</v>
      </c>
      <c r="E741" t="s">
        <v>7378</v>
      </c>
      <c r="F741" t="s">
        <v>5792</v>
      </c>
      <c r="G741" t="s">
        <v>7379</v>
      </c>
      <c r="H741" t="s">
        <v>5792</v>
      </c>
    </row>
    <row r="742" spans="1:8" x14ac:dyDescent="0.25">
      <c r="A742" s="1" t="s">
        <v>480</v>
      </c>
      <c r="B742" t="s">
        <v>5789</v>
      </c>
      <c r="C742" t="s">
        <v>7194</v>
      </c>
      <c r="D742" t="s">
        <v>7380</v>
      </c>
      <c r="E742" t="s">
        <v>7378</v>
      </c>
      <c r="F742" t="s">
        <v>5792</v>
      </c>
      <c r="G742" t="s">
        <v>7379</v>
      </c>
      <c r="H742" t="s">
        <v>5792</v>
      </c>
    </row>
    <row r="743" spans="1:8" x14ac:dyDescent="0.25">
      <c r="A743" s="1" t="s">
        <v>480</v>
      </c>
      <c r="B743" t="s">
        <v>5789</v>
      </c>
      <c r="C743" t="s">
        <v>7194</v>
      </c>
      <c r="D743" t="s">
        <v>7381</v>
      </c>
      <c r="E743" t="s">
        <v>7378</v>
      </c>
      <c r="F743" t="s">
        <v>5792</v>
      </c>
      <c r="G743" t="s">
        <v>7379</v>
      </c>
      <c r="H743" t="s">
        <v>5792</v>
      </c>
    </row>
    <row r="744" spans="1:8" x14ac:dyDescent="0.25">
      <c r="A744" s="1" t="s">
        <v>480</v>
      </c>
      <c r="B744" t="s">
        <v>5789</v>
      </c>
      <c r="C744" t="s">
        <v>7194</v>
      </c>
      <c r="D744" t="s">
        <v>7382</v>
      </c>
      <c r="E744" t="s">
        <v>7378</v>
      </c>
      <c r="F744" t="s">
        <v>5792</v>
      </c>
      <c r="G744" t="s">
        <v>7379</v>
      </c>
      <c r="H744" t="s">
        <v>5792</v>
      </c>
    </row>
    <row r="745" spans="1:8" x14ac:dyDescent="0.25">
      <c r="A745" s="1" t="s">
        <v>480</v>
      </c>
      <c r="B745" t="s">
        <v>5789</v>
      </c>
      <c r="C745" t="s">
        <v>7187</v>
      </c>
      <c r="D745" t="s">
        <v>7383</v>
      </c>
      <c r="E745" t="s">
        <v>7378</v>
      </c>
      <c r="F745" t="s">
        <v>5792</v>
      </c>
      <c r="G745" t="s">
        <v>7379</v>
      </c>
      <c r="H745" t="s">
        <v>5792</v>
      </c>
    </row>
    <row r="746" spans="1:8" x14ac:dyDescent="0.25">
      <c r="A746" s="1" t="s">
        <v>480</v>
      </c>
      <c r="B746" t="s">
        <v>5789</v>
      </c>
      <c r="C746" t="s">
        <v>7187</v>
      </c>
      <c r="D746" t="s">
        <v>7384</v>
      </c>
      <c r="E746" t="s">
        <v>7378</v>
      </c>
      <c r="F746" t="s">
        <v>5792</v>
      </c>
      <c r="G746" t="s">
        <v>7379</v>
      </c>
      <c r="H746" t="s">
        <v>5792</v>
      </c>
    </row>
    <row r="747" spans="1:8" x14ac:dyDescent="0.25">
      <c r="A747" s="1" t="s">
        <v>480</v>
      </c>
      <c r="B747" t="s">
        <v>5789</v>
      </c>
      <c r="C747" t="s">
        <v>7173</v>
      </c>
      <c r="D747" t="s">
        <v>7385</v>
      </c>
      <c r="E747" t="s">
        <v>7386</v>
      </c>
      <c r="F747" t="s">
        <v>5792</v>
      </c>
      <c r="G747" t="s">
        <v>6213</v>
      </c>
      <c r="H747" t="s">
        <v>5792</v>
      </c>
    </row>
    <row r="748" spans="1:8" x14ac:dyDescent="0.25">
      <c r="A748" s="1" t="s">
        <v>480</v>
      </c>
      <c r="B748" t="s">
        <v>5789</v>
      </c>
      <c r="C748" t="s">
        <v>7173</v>
      </c>
      <c r="D748" t="s">
        <v>7387</v>
      </c>
      <c r="E748" t="s">
        <v>7388</v>
      </c>
      <c r="F748" t="s">
        <v>5792</v>
      </c>
      <c r="G748" t="s">
        <v>6213</v>
      </c>
      <c r="H748" t="s">
        <v>5792</v>
      </c>
    </row>
    <row r="749" spans="1:8" x14ac:dyDescent="0.25">
      <c r="A749" s="1" t="s">
        <v>480</v>
      </c>
      <c r="B749" t="s">
        <v>5789</v>
      </c>
      <c r="C749" t="s">
        <v>7187</v>
      </c>
      <c r="D749" t="s">
        <v>7389</v>
      </c>
      <c r="E749" t="s">
        <v>7390</v>
      </c>
      <c r="F749" t="s">
        <v>7391</v>
      </c>
      <c r="G749" t="s">
        <v>7392</v>
      </c>
      <c r="H749" t="s">
        <v>5792</v>
      </c>
    </row>
    <row r="750" spans="1:8" x14ac:dyDescent="0.25">
      <c r="A750" s="1" t="s">
        <v>480</v>
      </c>
      <c r="B750" t="s">
        <v>5789</v>
      </c>
      <c r="C750" t="s">
        <v>7187</v>
      </c>
      <c r="D750" t="s">
        <v>7393</v>
      </c>
      <c r="E750" t="s">
        <v>7394</v>
      </c>
      <c r="F750" t="s">
        <v>7391</v>
      </c>
      <c r="G750" t="s">
        <v>7392</v>
      </c>
      <c r="H750" t="s">
        <v>5792</v>
      </c>
    </row>
    <row r="751" spans="1:8" x14ac:dyDescent="0.25">
      <c r="A751" s="1" t="s">
        <v>480</v>
      </c>
      <c r="B751" t="s">
        <v>5789</v>
      </c>
      <c r="C751" t="s">
        <v>7187</v>
      </c>
      <c r="D751" t="s">
        <v>7391</v>
      </c>
      <c r="E751" t="s">
        <v>7395</v>
      </c>
      <c r="F751" t="s">
        <v>5792</v>
      </c>
      <c r="G751" t="s">
        <v>5792</v>
      </c>
      <c r="H751" t="s">
        <v>5792</v>
      </c>
    </row>
    <row r="752" spans="1:8" x14ac:dyDescent="0.25">
      <c r="A752" s="1" t="s">
        <v>480</v>
      </c>
      <c r="B752" t="s">
        <v>5789</v>
      </c>
      <c r="C752" t="s">
        <v>7187</v>
      </c>
      <c r="D752" t="s">
        <v>7396</v>
      </c>
      <c r="E752" t="s">
        <v>7397</v>
      </c>
      <c r="F752" t="s">
        <v>7391</v>
      </c>
      <c r="G752" t="s">
        <v>5792</v>
      </c>
      <c r="H752" t="s">
        <v>5792</v>
      </c>
    </row>
    <row r="753" spans="1:8" x14ac:dyDescent="0.25">
      <c r="A753" s="1" t="s">
        <v>480</v>
      </c>
      <c r="B753" t="s">
        <v>5789</v>
      </c>
      <c r="C753" t="s">
        <v>7187</v>
      </c>
      <c r="D753" t="s">
        <v>7398</v>
      </c>
      <c r="E753" t="s">
        <v>7399</v>
      </c>
      <c r="F753" t="s">
        <v>7391</v>
      </c>
      <c r="G753" t="s">
        <v>5792</v>
      </c>
      <c r="H753" t="s">
        <v>5792</v>
      </c>
    </row>
    <row r="754" spans="1:8" x14ac:dyDescent="0.25">
      <c r="A754" s="1" t="s">
        <v>480</v>
      </c>
      <c r="B754" t="s">
        <v>5789</v>
      </c>
      <c r="C754" t="s">
        <v>7173</v>
      </c>
      <c r="D754" t="s">
        <v>7400</v>
      </c>
      <c r="E754" t="s">
        <v>7401</v>
      </c>
      <c r="F754" t="s">
        <v>5792</v>
      </c>
      <c r="G754" t="s">
        <v>7402</v>
      </c>
      <c r="H754" t="s">
        <v>5792</v>
      </c>
    </row>
    <row r="755" spans="1:8" x14ac:dyDescent="0.25">
      <c r="A755" s="1" t="s">
        <v>480</v>
      </c>
      <c r="B755" t="s">
        <v>5789</v>
      </c>
      <c r="C755" t="s">
        <v>7173</v>
      </c>
      <c r="D755" t="s">
        <v>7403</v>
      </c>
      <c r="E755" t="s">
        <v>7404</v>
      </c>
      <c r="F755" t="s">
        <v>7400</v>
      </c>
      <c r="G755" t="s">
        <v>7402</v>
      </c>
      <c r="H755" t="s">
        <v>5792</v>
      </c>
    </row>
    <row r="756" spans="1:8" x14ac:dyDescent="0.25">
      <c r="A756" s="1" t="s">
        <v>480</v>
      </c>
      <c r="B756" t="s">
        <v>5789</v>
      </c>
      <c r="C756" t="s">
        <v>7173</v>
      </c>
      <c r="D756" t="s">
        <v>7405</v>
      </c>
      <c r="E756" t="s">
        <v>7406</v>
      </c>
      <c r="F756" t="s">
        <v>7400</v>
      </c>
      <c r="G756" t="s">
        <v>7402</v>
      </c>
      <c r="H756" t="s">
        <v>5792</v>
      </c>
    </row>
    <row r="757" spans="1:8" x14ac:dyDescent="0.25">
      <c r="A757" s="1" t="s">
        <v>480</v>
      </c>
      <c r="B757" t="s">
        <v>5789</v>
      </c>
      <c r="C757" t="s">
        <v>7173</v>
      </c>
      <c r="D757" t="s">
        <v>7407</v>
      </c>
      <c r="E757" t="s">
        <v>7408</v>
      </c>
      <c r="F757" t="s">
        <v>7400</v>
      </c>
      <c r="G757" t="s">
        <v>7402</v>
      </c>
      <c r="H757" t="s">
        <v>5792</v>
      </c>
    </row>
    <row r="758" spans="1:8" x14ac:dyDescent="0.25">
      <c r="A758" s="1" t="s">
        <v>480</v>
      </c>
      <c r="B758" t="s">
        <v>5789</v>
      </c>
      <c r="C758" t="s">
        <v>7173</v>
      </c>
      <c r="D758" t="s">
        <v>7409</v>
      </c>
      <c r="E758" t="s">
        <v>7410</v>
      </c>
      <c r="F758" t="s">
        <v>7400</v>
      </c>
      <c r="G758" t="s">
        <v>7402</v>
      </c>
      <c r="H758" t="s">
        <v>5792</v>
      </c>
    </row>
    <row r="759" spans="1:8" x14ac:dyDescent="0.25">
      <c r="A759" s="1" t="s">
        <v>480</v>
      </c>
      <c r="B759" t="s">
        <v>5789</v>
      </c>
      <c r="C759" t="s">
        <v>7173</v>
      </c>
      <c r="D759" t="s">
        <v>7411</v>
      </c>
      <c r="E759" t="s">
        <v>7412</v>
      </c>
      <c r="F759" t="s">
        <v>5792</v>
      </c>
      <c r="G759" t="s">
        <v>5792</v>
      </c>
      <c r="H759" t="s">
        <v>5792</v>
      </c>
    </row>
    <row r="760" spans="1:8" x14ac:dyDescent="0.25">
      <c r="A760" s="1" t="s">
        <v>480</v>
      </c>
      <c r="B760" t="s">
        <v>5789</v>
      </c>
      <c r="C760" t="s">
        <v>7187</v>
      </c>
      <c r="D760" t="s">
        <v>7413</v>
      </c>
      <c r="E760" t="s">
        <v>7414</v>
      </c>
      <c r="F760" t="s">
        <v>7391</v>
      </c>
      <c r="G760" t="s">
        <v>5792</v>
      </c>
      <c r="H760" t="s">
        <v>5792</v>
      </c>
    </row>
    <row r="761" spans="1:8" x14ac:dyDescent="0.25">
      <c r="A761" s="1" t="s">
        <v>480</v>
      </c>
      <c r="B761" t="s">
        <v>5789</v>
      </c>
      <c r="C761" t="s">
        <v>7194</v>
      </c>
      <c r="D761" t="s">
        <v>7415</v>
      </c>
      <c r="E761" t="s">
        <v>7416</v>
      </c>
      <c r="F761" t="s">
        <v>7391</v>
      </c>
      <c r="G761" t="s">
        <v>5792</v>
      </c>
      <c r="H761" t="s">
        <v>5792</v>
      </c>
    </row>
    <row r="762" spans="1:8" x14ac:dyDescent="0.25">
      <c r="A762" s="1" t="s">
        <v>480</v>
      </c>
      <c r="B762" t="s">
        <v>5789</v>
      </c>
      <c r="C762" t="s">
        <v>7187</v>
      </c>
      <c r="D762" t="s">
        <v>7417</v>
      </c>
      <c r="E762" t="s">
        <v>7418</v>
      </c>
      <c r="F762" t="s">
        <v>7391</v>
      </c>
      <c r="G762" t="s">
        <v>5792</v>
      </c>
      <c r="H762" t="s">
        <v>5792</v>
      </c>
    </row>
    <row r="763" spans="1:8" x14ac:dyDescent="0.25">
      <c r="A763" s="1" t="s">
        <v>480</v>
      </c>
      <c r="B763" t="s">
        <v>5789</v>
      </c>
      <c r="C763" t="s">
        <v>7187</v>
      </c>
      <c r="D763" t="s">
        <v>7419</v>
      </c>
      <c r="E763" t="s">
        <v>7420</v>
      </c>
      <c r="F763" t="s">
        <v>5792</v>
      </c>
      <c r="G763" t="s">
        <v>5816</v>
      </c>
      <c r="H763" t="s">
        <v>7421</v>
      </c>
    </row>
    <row r="764" spans="1:8" x14ac:dyDescent="0.25">
      <c r="A764" s="1" t="s">
        <v>480</v>
      </c>
      <c r="B764" t="s">
        <v>5789</v>
      </c>
      <c r="C764" t="s">
        <v>7173</v>
      </c>
      <c r="D764" t="s">
        <v>7422</v>
      </c>
      <c r="E764" t="s">
        <v>7423</v>
      </c>
      <c r="F764" t="s">
        <v>5792</v>
      </c>
      <c r="G764" t="s">
        <v>6213</v>
      </c>
      <c r="H764" t="s">
        <v>5792</v>
      </c>
    </row>
    <row r="765" spans="1:8" x14ac:dyDescent="0.25">
      <c r="A765" s="1" t="s">
        <v>480</v>
      </c>
      <c r="B765" t="s">
        <v>5789</v>
      </c>
      <c r="C765" t="s">
        <v>7173</v>
      </c>
      <c r="D765" t="s">
        <v>7424</v>
      </c>
      <c r="E765" t="s">
        <v>7425</v>
      </c>
      <c r="F765" t="s">
        <v>5792</v>
      </c>
      <c r="G765" t="s">
        <v>6213</v>
      </c>
      <c r="H765" t="s">
        <v>5792</v>
      </c>
    </row>
    <row r="766" spans="1:8" x14ac:dyDescent="0.25">
      <c r="A766" s="1" t="s">
        <v>480</v>
      </c>
      <c r="B766" t="s">
        <v>5789</v>
      </c>
      <c r="C766" t="s">
        <v>7187</v>
      </c>
      <c r="D766" t="s">
        <v>7426</v>
      </c>
      <c r="E766" t="s">
        <v>7427</v>
      </c>
      <c r="F766" t="s">
        <v>7428</v>
      </c>
      <c r="G766" t="s">
        <v>5792</v>
      </c>
      <c r="H766" t="s">
        <v>5792</v>
      </c>
    </row>
    <row r="767" spans="1:8" x14ac:dyDescent="0.25">
      <c r="A767" s="1" t="s">
        <v>480</v>
      </c>
      <c r="B767" t="s">
        <v>5789</v>
      </c>
      <c r="C767" t="s">
        <v>7187</v>
      </c>
      <c r="D767" t="s">
        <v>7429</v>
      </c>
      <c r="E767" t="s">
        <v>7430</v>
      </c>
      <c r="F767" t="s">
        <v>7428</v>
      </c>
      <c r="G767" t="s">
        <v>5792</v>
      </c>
      <c r="H767" t="s">
        <v>5792</v>
      </c>
    </row>
    <row r="768" spans="1:8" x14ac:dyDescent="0.25">
      <c r="A768" s="1" t="s">
        <v>480</v>
      </c>
      <c r="B768" t="s">
        <v>5789</v>
      </c>
      <c r="C768" t="s">
        <v>7187</v>
      </c>
      <c r="D768" t="s">
        <v>7428</v>
      </c>
      <c r="E768" t="s">
        <v>7431</v>
      </c>
      <c r="F768" t="s">
        <v>5792</v>
      </c>
      <c r="G768" t="s">
        <v>5792</v>
      </c>
      <c r="H768" t="s">
        <v>5792</v>
      </c>
    </row>
    <row r="769" spans="1:8" x14ac:dyDescent="0.25">
      <c r="A769" s="1" t="s">
        <v>480</v>
      </c>
      <c r="B769" t="s">
        <v>5789</v>
      </c>
      <c r="C769" t="s">
        <v>7187</v>
      </c>
      <c r="D769" t="s">
        <v>7432</v>
      </c>
      <c r="E769" t="s">
        <v>7433</v>
      </c>
      <c r="F769" t="s">
        <v>7428</v>
      </c>
      <c r="G769" t="s">
        <v>5792</v>
      </c>
      <c r="H769" t="s">
        <v>5792</v>
      </c>
    </row>
    <row r="770" spans="1:8" x14ac:dyDescent="0.25">
      <c r="A770" s="1" t="s">
        <v>480</v>
      </c>
      <c r="B770" t="s">
        <v>5789</v>
      </c>
      <c r="C770" t="s">
        <v>7187</v>
      </c>
      <c r="D770" t="s">
        <v>7434</v>
      </c>
      <c r="E770" t="s">
        <v>7435</v>
      </c>
      <c r="F770" t="s">
        <v>7428</v>
      </c>
      <c r="G770" t="s">
        <v>5792</v>
      </c>
      <c r="H770" t="s">
        <v>5792</v>
      </c>
    </row>
    <row r="771" spans="1:8" x14ac:dyDescent="0.25">
      <c r="A771" s="1" t="s">
        <v>480</v>
      </c>
      <c r="B771" t="s">
        <v>5789</v>
      </c>
      <c r="C771" t="s">
        <v>7173</v>
      </c>
      <c r="D771" t="s">
        <v>7436</v>
      </c>
      <c r="E771" t="s">
        <v>7437</v>
      </c>
      <c r="F771" t="s">
        <v>5792</v>
      </c>
      <c r="G771" t="s">
        <v>7402</v>
      </c>
      <c r="H771" t="s">
        <v>5792</v>
      </c>
    </row>
    <row r="772" spans="1:8" x14ac:dyDescent="0.25">
      <c r="A772" s="1" t="s">
        <v>480</v>
      </c>
      <c r="B772" t="s">
        <v>5789</v>
      </c>
      <c r="C772" t="s">
        <v>7173</v>
      </c>
      <c r="D772" t="s">
        <v>7438</v>
      </c>
      <c r="E772" t="s">
        <v>7439</v>
      </c>
      <c r="F772" t="s">
        <v>7436</v>
      </c>
      <c r="G772" t="s">
        <v>7402</v>
      </c>
      <c r="H772" t="s">
        <v>5792</v>
      </c>
    </row>
    <row r="773" spans="1:8" x14ac:dyDescent="0.25">
      <c r="A773" s="1" t="s">
        <v>480</v>
      </c>
      <c r="B773" t="s">
        <v>5789</v>
      </c>
      <c r="C773" t="s">
        <v>7173</v>
      </c>
      <c r="D773" t="s">
        <v>7440</v>
      </c>
      <c r="E773" t="s">
        <v>7441</v>
      </c>
      <c r="F773" t="s">
        <v>7436</v>
      </c>
      <c r="G773" t="s">
        <v>7402</v>
      </c>
      <c r="H773" t="s">
        <v>5792</v>
      </c>
    </row>
    <row r="774" spans="1:8" x14ac:dyDescent="0.25">
      <c r="A774" s="1" t="s">
        <v>480</v>
      </c>
      <c r="B774" t="s">
        <v>5789</v>
      </c>
      <c r="C774" t="s">
        <v>7173</v>
      </c>
      <c r="D774" t="s">
        <v>7442</v>
      </c>
      <c r="E774" t="s">
        <v>7443</v>
      </c>
      <c r="F774" t="s">
        <v>7436</v>
      </c>
      <c r="G774" t="s">
        <v>7402</v>
      </c>
      <c r="H774" t="s">
        <v>5792</v>
      </c>
    </row>
    <row r="775" spans="1:8" x14ac:dyDescent="0.25">
      <c r="A775" s="1" t="s">
        <v>480</v>
      </c>
      <c r="B775" t="s">
        <v>5789</v>
      </c>
      <c r="C775" t="s">
        <v>7173</v>
      </c>
      <c r="D775" t="s">
        <v>7444</v>
      </c>
      <c r="E775" t="s">
        <v>7445</v>
      </c>
      <c r="F775" t="s">
        <v>7436</v>
      </c>
      <c r="G775" t="s">
        <v>7402</v>
      </c>
      <c r="H775" t="s">
        <v>5792</v>
      </c>
    </row>
    <row r="776" spans="1:8" x14ac:dyDescent="0.25">
      <c r="A776" s="1" t="s">
        <v>480</v>
      </c>
      <c r="B776" t="s">
        <v>5789</v>
      </c>
      <c r="C776" t="s">
        <v>7173</v>
      </c>
      <c r="D776" t="s">
        <v>7446</v>
      </c>
      <c r="E776" t="s">
        <v>7447</v>
      </c>
      <c r="F776" t="s">
        <v>5792</v>
      </c>
      <c r="G776" t="s">
        <v>5792</v>
      </c>
      <c r="H776" t="s">
        <v>5792</v>
      </c>
    </row>
    <row r="777" spans="1:8" x14ac:dyDescent="0.25">
      <c r="A777" s="1" t="s">
        <v>480</v>
      </c>
      <c r="B777" t="s">
        <v>5789</v>
      </c>
      <c r="C777" t="s">
        <v>7187</v>
      </c>
      <c r="D777" t="s">
        <v>7448</v>
      </c>
      <c r="E777" t="s">
        <v>7449</v>
      </c>
      <c r="F777" t="s">
        <v>7428</v>
      </c>
      <c r="G777" t="s">
        <v>5792</v>
      </c>
      <c r="H777" t="s">
        <v>5792</v>
      </c>
    </row>
    <row r="778" spans="1:8" x14ac:dyDescent="0.25">
      <c r="A778" s="1" t="s">
        <v>480</v>
      </c>
      <c r="B778" t="s">
        <v>5789</v>
      </c>
      <c r="C778" t="s">
        <v>7187</v>
      </c>
      <c r="D778" t="s">
        <v>7450</v>
      </c>
      <c r="E778" t="s">
        <v>7451</v>
      </c>
      <c r="F778" t="s">
        <v>7428</v>
      </c>
      <c r="G778" t="s">
        <v>5792</v>
      </c>
      <c r="H778" t="s">
        <v>5792</v>
      </c>
    </row>
    <row r="779" spans="1:8" x14ac:dyDescent="0.25">
      <c r="A779" s="1" t="s">
        <v>480</v>
      </c>
      <c r="B779" t="s">
        <v>5789</v>
      </c>
      <c r="C779" t="s">
        <v>7187</v>
      </c>
      <c r="D779" t="s">
        <v>7452</v>
      </c>
      <c r="E779" t="s">
        <v>7453</v>
      </c>
      <c r="F779" t="s">
        <v>7428</v>
      </c>
      <c r="G779" t="s">
        <v>5792</v>
      </c>
      <c r="H779" t="s">
        <v>5792</v>
      </c>
    </row>
    <row r="780" spans="1:8" x14ac:dyDescent="0.25">
      <c r="A780" s="1" t="s">
        <v>480</v>
      </c>
      <c r="B780" t="s">
        <v>5789</v>
      </c>
      <c r="C780" t="s">
        <v>7187</v>
      </c>
      <c r="D780" t="s">
        <v>7454</v>
      </c>
      <c r="E780" t="s">
        <v>7455</v>
      </c>
      <c r="F780" t="s">
        <v>7428</v>
      </c>
      <c r="G780" t="s">
        <v>5792</v>
      </c>
      <c r="H780" t="s">
        <v>5792</v>
      </c>
    </row>
    <row r="781" spans="1:8" x14ac:dyDescent="0.25">
      <c r="A781" s="1" t="s">
        <v>480</v>
      </c>
      <c r="B781" t="s">
        <v>5789</v>
      </c>
      <c r="C781" t="s">
        <v>7187</v>
      </c>
      <c r="D781" t="s">
        <v>7456</v>
      </c>
      <c r="E781" t="s">
        <v>7457</v>
      </c>
      <c r="F781" t="s">
        <v>5792</v>
      </c>
      <c r="G781" t="s">
        <v>5816</v>
      </c>
      <c r="H781" t="s">
        <v>7458</v>
      </c>
    </row>
    <row r="782" spans="1:8" x14ac:dyDescent="0.25">
      <c r="A782" s="1" t="s">
        <v>480</v>
      </c>
      <c r="B782" t="s">
        <v>5789</v>
      </c>
      <c r="C782" t="s">
        <v>7194</v>
      </c>
      <c r="D782" t="s">
        <v>7459</v>
      </c>
      <c r="E782" t="s">
        <v>7460</v>
      </c>
      <c r="F782" t="s">
        <v>5792</v>
      </c>
      <c r="G782" t="s">
        <v>5792</v>
      </c>
      <c r="H782" t="s">
        <v>5792</v>
      </c>
    </row>
    <row r="783" spans="1:8" x14ac:dyDescent="0.25">
      <c r="A783" s="1" t="s">
        <v>480</v>
      </c>
      <c r="B783" t="s">
        <v>5789</v>
      </c>
      <c r="C783" t="s">
        <v>7194</v>
      </c>
      <c r="D783" t="s">
        <v>7461</v>
      </c>
      <c r="E783" t="s">
        <v>7462</v>
      </c>
      <c r="F783" t="s">
        <v>7459</v>
      </c>
      <c r="G783" t="s">
        <v>5792</v>
      </c>
      <c r="H783" t="s">
        <v>5792</v>
      </c>
    </row>
    <row r="784" spans="1:8" x14ac:dyDescent="0.25">
      <c r="A784" s="1" t="s">
        <v>480</v>
      </c>
      <c r="B784" t="s">
        <v>5789</v>
      </c>
      <c r="C784" t="s">
        <v>7194</v>
      </c>
      <c r="D784" t="s">
        <v>7463</v>
      </c>
      <c r="E784" t="s">
        <v>7464</v>
      </c>
      <c r="F784" t="s">
        <v>7459</v>
      </c>
      <c r="G784" t="s">
        <v>5792</v>
      </c>
      <c r="H784" t="s">
        <v>5792</v>
      </c>
    </row>
    <row r="785" spans="1:8" x14ac:dyDescent="0.25">
      <c r="A785" s="1" t="s">
        <v>480</v>
      </c>
      <c r="B785" t="s">
        <v>5789</v>
      </c>
      <c r="C785" t="s">
        <v>7194</v>
      </c>
      <c r="D785" t="s">
        <v>7465</v>
      </c>
      <c r="E785" t="s">
        <v>7466</v>
      </c>
      <c r="F785" t="s">
        <v>7459</v>
      </c>
      <c r="G785" t="s">
        <v>5792</v>
      </c>
      <c r="H785" t="s">
        <v>5792</v>
      </c>
    </row>
    <row r="786" spans="1:8" x14ac:dyDescent="0.25">
      <c r="A786" s="1" t="s">
        <v>480</v>
      </c>
      <c r="B786" t="s">
        <v>5789</v>
      </c>
      <c r="C786" t="s">
        <v>7194</v>
      </c>
      <c r="D786" t="s">
        <v>7467</v>
      </c>
      <c r="E786" t="s">
        <v>7468</v>
      </c>
      <c r="F786" t="s">
        <v>5792</v>
      </c>
      <c r="G786" t="s">
        <v>5792</v>
      </c>
      <c r="H786" t="s">
        <v>5792</v>
      </c>
    </row>
    <row r="787" spans="1:8" x14ac:dyDescent="0.25">
      <c r="A787" s="1" t="s">
        <v>480</v>
      </c>
      <c r="B787" t="s">
        <v>5789</v>
      </c>
      <c r="C787" t="s">
        <v>7194</v>
      </c>
      <c r="D787" t="s">
        <v>7469</v>
      </c>
      <c r="E787" t="s">
        <v>7470</v>
      </c>
      <c r="F787" t="s">
        <v>7459</v>
      </c>
      <c r="G787" t="s">
        <v>5816</v>
      </c>
      <c r="H787" t="s">
        <v>5792</v>
      </c>
    </row>
    <row r="788" spans="1:8" x14ac:dyDescent="0.25">
      <c r="A788" s="1" t="s">
        <v>480</v>
      </c>
      <c r="B788" t="s">
        <v>5789</v>
      </c>
      <c r="C788" t="s">
        <v>7194</v>
      </c>
      <c r="D788" t="s">
        <v>7471</v>
      </c>
      <c r="E788" t="s">
        <v>7472</v>
      </c>
      <c r="F788" t="s">
        <v>7459</v>
      </c>
      <c r="G788" t="s">
        <v>5792</v>
      </c>
      <c r="H788" t="s">
        <v>5792</v>
      </c>
    </row>
    <row r="789" spans="1:8" x14ac:dyDescent="0.25">
      <c r="A789" s="1" t="s">
        <v>480</v>
      </c>
      <c r="B789" t="s">
        <v>5789</v>
      </c>
      <c r="C789" t="s">
        <v>7282</v>
      </c>
      <c r="D789" t="s">
        <v>7473</v>
      </c>
      <c r="E789" t="s">
        <v>7474</v>
      </c>
      <c r="F789" t="s">
        <v>5792</v>
      </c>
      <c r="G789" t="s">
        <v>5816</v>
      </c>
      <c r="H789" t="s">
        <v>5825</v>
      </c>
    </row>
    <row r="790" spans="1:8" x14ac:dyDescent="0.25">
      <c r="A790" s="1" t="s">
        <v>480</v>
      </c>
      <c r="B790" t="s">
        <v>5789</v>
      </c>
      <c r="C790" t="s">
        <v>7194</v>
      </c>
      <c r="D790" t="s">
        <v>7475</v>
      </c>
      <c r="E790" t="s">
        <v>7476</v>
      </c>
      <c r="F790" t="s">
        <v>5792</v>
      </c>
      <c r="G790" t="s">
        <v>4744</v>
      </c>
      <c r="H790" t="s">
        <v>5792</v>
      </c>
    </row>
    <row r="791" spans="1:8" x14ac:dyDescent="0.25">
      <c r="A791" s="1" t="s">
        <v>480</v>
      </c>
      <c r="B791" t="s">
        <v>5789</v>
      </c>
      <c r="C791" t="s">
        <v>7194</v>
      </c>
      <c r="D791" t="s">
        <v>7477</v>
      </c>
      <c r="E791" t="s">
        <v>7478</v>
      </c>
      <c r="F791" t="s">
        <v>5792</v>
      </c>
      <c r="G791" t="s">
        <v>4744</v>
      </c>
      <c r="H791" t="s">
        <v>5792</v>
      </c>
    </row>
    <row r="792" spans="1:8" x14ac:dyDescent="0.25">
      <c r="A792" s="1" t="s">
        <v>480</v>
      </c>
      <c r="B792" t="s">
        <v>5789</v>
      </c>
      <c r="C792" t="s">
        <v>7194</v>
      </c>
      <c r="D792" t="s">
        <v>7479</v>
      </c>
      <c r="E792" t="s">
        <v>7480</v>
      </c>
      <c r="F792" t="s">
        <v>5792</v>
      </c>
      <c r="G792" t="s">
        <v>4744</v>
      </c>
      <c r="H792" t="s">
        <v>5792</v>
      </c>
    </row>
    <row r="793" spans="1:8" x14ac:dyDescent="0.25">
      <c r="A793" s="1" t="s">
        <v>480</v>
      </c>
      <c r="B793" t="s">
        <v>5789</v>
      </c>
      <c r="C793" t="s">
        <v>7194</v>
      </c>
      <c r="D793" t="s">
        <v>7481</v>
      </c>
      <c r="E793" t="s">
        <v>7482</v>
      </c>
      <c r="F793" t="s">
        <v>5792</v>
      </c>
      <c r="G793" t="s">
        <v>4744</v>
      </c>
      <c r="H793" t="s">
        <v>5792</v>
      </c>
    </row>
    <row r="794" spans="1:8" x14ac:dyDescent="0.25">
      <c r="A794" s="1" t="s">
        <v>480</v>
      </c>
      <c r="B794" t="s">
        <v>5789</v>
      </c>
      <c r="C794" t="s">
        <v>7187</v>
      </c>
      <c r="D794" t="s">
        <v>7483</v>
      </c>
      <c r="E794" t="s">
        <v>7484</v>
      </c>
      <c r="F794" t="s">
        <v>5792</v>
      </c>
      <c r="G794" t="s">
        <v>6213</v>
      </c>
      <c r="H794" t="s">
        <v>5792</v>
      </c>
    </row>
    <row r="795" spans="1:8" x14ac:dyDescent="0.25">
      <c r="A795" s="1" t="s">
        <v>480</v>
      </c>
      <c r="B795" t="s">
        <v>5789</v>
      </c>
      <c r="C795" t="s">
        <v>7187</v>
      </c>
      <c r="D795" t="s">
        <v>7485</v>
      </c>
      <c r="E795" t="s">
        <v>7486</v>
      </c>
      <c r="F795" t="s">
        <v>5792</v>
      </c>
      <c r="G795" t="s">
        <v>6213</v>
      </c>
      <c r="H795" t="s">
        <v>5792</v>
      </c>
    </row>
    <row r="796" spans="1:8" x14ac:dyDescent="0.25">
      <c r="A796" s="1" t="s">
        <v>480</v>
      </c>
      <c r="B796" t="s">
        <v>5789</v>
      </c>
      <c r="C796" t="s">
        <v>7187</v>
      </c>
      <c r="D796" t="s">
        <v>7487</v>
      </c>
      <c r="E796" t="s">
        <v>7488</v>
      </c>
      <c r="F796" t="s">
        <v>5792</v>
      </c>
      <c r="G796" t="s">
        <v>6213</v>
      </c>
      <c r="H796" t="s">
        <v>5792</v>
      </c>
    </row>
    <row r="797" spans="1:8" x14ac:dyDescent="0.25">
      <c r="A797" s="1" t="s">
        <v>480</v>
      </c>
      <c r="B797" t="s">
        <v>5789</v>
      </c>
      <c r="C797" t="s">
        <v>7187</v>
      </c>
      <c r="D797" t="s">
        <v>7489</v>
      </c>
      <c r="E797" t="s">
        <v>7490</v>
      </c>
      <c r="F797" t="s">
        <v>5792</v>
      </c>
      <c r="G797" t="s">
        <v>6213</v>
      </c>
      <c r="H797" t="s">
        <v>5792</v>
      </c>
    </row>
    <row r="798" spans="1:8" x14ac:dyDescent="0.25">
      <c r="A798" s="1" t="s">
        <v>480</v>
      </c>
      <c r="B798" t="s">
        <v>5789</v>
      </c>
      <c r="C798" t="s">
        <v>7187</v>
      </c>
      <c r="D798" t="s">
        <v>7491</v>
      </c>
      <c r="E798" t="s">
        <v>7492</v>
      </c>
      <c r="F798" t="s">
        <v>5792</v>
      </c>
      <c r="G798" t="s">
        <v>6213</v>
      </c>
      <c r="H798" t="s">
        <v>5792</v>
      </c>
    </row>
    <row r="799" spans="1:8" x14ac:dyDescent="0.25">
      <c r="A799" s="1" t="s">
        <v>480</v>
      </c>
      <c r="B799" t="s">
        <v>5789</v>
      </c>
      <c r="C799" t="s">
        <v>7187</v>
      </c>
      <c r="D799" t="s">
        <v>7493</v>
      </c>
      <c r="E799" t="s">
        <v>7494</v>
      </c>
      <c r="F799" t="s">
        <v>5792</v>
      </c>
      <c r="G799" t="s">
        <v>6213</v>
      </c>
      <c r="H799" t="s">
        <v>5792</v>
      </c>
    </row>
    <row r="800" spans="1:8" x14ac:dyDescent="0.25">
      <c r="A800" s="1" t="s">
        <v>480</v>
      </c>
      <c r="B800" t="s">
        <v>5789</v>
      </c>
      <c r="C800" t="s">
        <v>7187</v>
      </c>
      <c r="D800" t="s">
        <v>7495</v>
      </c>
      <c r="E800" t="s">
        <v>7496</v>
      </c>
      <c r="F800" t="s">
        <v>5792</v>
      </c>
      <c r="G800" t="s">
        <v>6213</v>
      </c>
      <c r="H800" t="s">
        <v>5792</v>
      </c>
    </row>
    <row r="801" spans="1:8" x14ac:dyDescent="0.25">
      <c r="A801" s="1" t="s">
        <v>480</v>
      </c>
      <c r="B801" t="s">
        <v>5789</v>
      </c>
      <c r="C801" t="s">
        <v>7187</v>
      </c>
      <c r="D801" t="s">
        <v>7497</v>
      </c>
      <c r="E801" t="s">
        <v>7498</v>
      </c>
      <c r="F801" t="s">
        <v>5792</v>
      </c>
      <c r="G801" t="s">
        <v>6213</v>
      </c>
      <c r="H801" t="s">
        <v>5792</v>
      </c>
    </row>
    <row r="802" spans="1:8" x14ac:dyDescent="0.25">
      <c r="A802" s="1" t="s">
        <v>480</v>
      </c>
      <c r="B802" t="s">
        <v>5789</v>
      </c>
      <c r="C802" t="s">
        <v>7187</v>
      </c>
      <c r="D802" t="s">
        <v>7499</v>
      </c>
      <c r="E802" t="s">
        <v>7500</v>
      </c>
      <c r="F802" t="s">
        <v>5792</v>
      </c>
      <c r="G802" t="s">
        <v>6213</v>
      </c>
      <c r="H802" t="s">
        <v>5792</v>
      </c>
    </row>
    <row r="803" spans="1:8" x14ac:dyDescent="0.25">
      <c r="A803" s="1" t="s">
        <v>480</v>
      </c>
      <c r="B803" t="s">
        <v>5789</v>
      </c>
      <c r="C803" t="s">
        <v>7187</v>
      </c>
      <c r="D803" t="s">
        <v>7501</v>
      </c>
      <c r="E803" t="s">
        <v>7502</v>
      </c>
      <c r="F803" t="s">
        <v>5792</v>
      </c>
      <c r="G803" t="s">
        <v>6213</v>
      </c>
      <c r="H803" t="s">
        <v>5792</v>
      </c>
    </row>
    <row r="804" spans="1:8" x14ac:dyDescent="0.25">
      <c r="A804" s="1" t="s">
        <v>480</v>
      </c>
      <c r="B804" t="s">
        <v>5789</v>
      </c>
      <c r="C804" t="s">
        <v>7187</v>
      </c>
      <c r="D804" t="s">
        <v>7503</v>
      </c>
      <c r="E804" t="s">
        <v>7504</v>
      </c>
      <c r="F804" t="s">
        <v>5792</v>
      </c>
      <c r="G804" t="s">
        <v>6213</v>
      </c>
      <c r="H804" t="s">
        <v>5792</v>
      </c>
    </row>
    <row r="805" spans="1:8" x14ac:dyDescent="0.25">
      <c r="A805" s="1" t="s">
        <v>480</v>
      </c>
      <c r="B805" t="s">
        <v>5789</v>
      </c>
      <c r="C805" t="s">
        <v>7187</v>
      </c>
      <c r="D805" t="s">
        <v>7505</v>
      </c>
      <c r="E805" t="s">
        <v>7506</v>
      </c>
      <c r="F805" t="s">
        <v>5792</v>
      </c>
      <c r="G805" t="s">
        <v>6213</v>
      </c>
      <c r="H805" t="s">
        <v>5792</v>
      </c>
    </row>
    <row r="806" spans="1:8" x14ac:dyDescent="0.25">
      <c r="A806" s="1" t="s">
        <v>480</v>
      </c>
      <c r="B806" t="s">
        <v>5789</v>
      </c>
      <c r="C806" t="s">
        <v>7173</v>
      </c>
      <c r="D806" t="s">
        <v>7507</v>
      </c>
      <c r="E806" t="s">
        <v>7508</v>
      </c>
      <c r="F806" t="s">
        <v>5792</v>
      </c>
      <c r="G806" t="s">
        <v>6213</v>
      </c>
      <c r="H806" t="s">
        <v>5792</v>
      </c>
    </row>
    <row r="807" spans="1:8" x14ac:dyDescent="0.25">
      <c r="A807" s="1" t="s">
        <v>480</v>
      </c>
      <c r="B807" t="s">
        <v>5789</v>
      </c>
      <c r="C807" t="s">
        <v>7173</v>
      </c>
      <c r="D807" t="s">
        <v>7509</v>
      </c>
      <c r="E807" t="s">
        <v>7510</v>
      </c>
      <c r="F807" t="s">
        <v>5792</v>
      </c>
      <c r="G807" t="s">
        <v>6213</v>
      </c>
      <c r="H807" t="s">
        <v>5792</v>
      </c>
    </row>
    <row r="808" spans="1:8" x14ac:dyDescent="0.25">
      <c r="A808" s="1" t="s">
        <v>480</v>
      </c>
      <c r="B808" t="s">
        <v>5789</v>
      </c>
      <c r="C808" t="s">
        <v>7282</v>
      </c>
      <c r="D808" t="s">
        <v>7511</v>
      </c>
      <c r="E808" t="s">
        <v>7512</v>
      </c>
      <c r="F808" t="s">
        <v>5792</v>
      </c>
      <c r="G808" t="s">
        <v>5961</v>
      </c>
      <c r="H808" t="s">
        <v>5792</v>
      </c>
    </row>
    <row r="809" spans="1:8" x14ac:dyDescent="0.25">
      <c r="A809" s="1" t="s">
        <v>480</v>
      </c>
      <c r="B809" t="s">
        <v>5789</v>
      </c>
      <c r="C809" t="s">
        <v>7282</v>
      </c>
      <c r="D809" t="s">
        <v>7513</v>
      </c>
      <c r="E809" t="s">
        <v>7514</v>
      </c>
      <c r="F809" t="s">
        <v>5792</v>
      </c>
      <c r="G809" t="s">
        <v>5961</v>
      </c>
      <c r="H809" t="s">
        <v>5792</v>
      </c>
    </row>
    <row r="810" spans="1:8" x14ac:dyDescent="0.25">
      <c r="A810" s="1" t="s">
        <v>480</v>
      </c>
      <c r="B810" t="s">
        <v>5789</v>
      </c>
      <c r="C810" t="s">
        <v>7282</v>
      </c>
      <c r="D810" t="s">
        <v>7515</v>
      </c>
      <c r="E810" t="s">
        <v>7516</v>
      </c>
      <c r="F810" t="s">
        <v>5792</v>
      </c>
      <c r="G810" t="s">
        <v>5961</v>
      </c>
      <c r="H810" t="s">
        <v>5792</v>
      </c>
    </row>
    <row r="811" spans="1:8" x14ac:dyDescent="0.25">
      <c r="A811" s="1" t="s">
        <v>480</v>
      </c>
      <c r="B811" t="s">
        <v>5789</v>
      </c>
      <c r="C811" t="s">
        <v>7282</v>
      </c>
      <c r="D811" t="s">
        <v>7517</v>
      </c>
      <c r="E811" t="s">
        <v>7518</v>
      </c>
      <c r="F811" t="s">
        <v>5792</v>
      </c>
      <c r="G811" t="s">
        <v>5961</v>
      </c>
      <c r="H811" t="s">
        <v>5792</v>
      </c>
    </row>
    <row r="812" spans="1:8" x14ac:dyDescent="0.25">
      <c r="A812" s="1" t="s">
        <v>480</v>
      </c>
      <c r="B812" t="s">
        <v>5789</v>
      </c>
      <c r="C812" t="s">
        <v>7194</v>
      </c>
      <c r="D812" t="s">
        <v>7519</v>
      </c>
      <c r="E812" t="s">
        <v>7520</v>
      </c>
      <c r="F812" t="s">
        <v>5792</v>
      </c>
      <c r="G812" t="s">
        <v>7141</v>
      </c>
      <c r="H812" t="s">
        <v>5792</v>
      </c>
    </row>
    <row r="813" spans="1:8" x14ac:dyDescent="0.25">
      <c r="A813" s="1" t="s">
        <v>480</v>
      </c>
      <c r="B813" t="s">
        <v>5789</v>
      </c>
      <c r="C813" t="s">
        <v>7282</v>
      </c>
      <c r="D813" t="s">
        <v>7521</v>
      </c>
      <c r="E813" t="s">
        <v>7522</v>
      </c>
      <c r="F813" t="s">
        <v>5792</v>
      </c>
      <c r="G813" t="s">
        <v>5961</v>
      </c>
      <c r="H813" t="s">
        <v>5792</v>
      </c>
    </row>
    <row r="814" spans="1:8" x14ac:dyDescent="0.25">
      <c r="A814" s="1" t="s">
        <v>480</v>
      </c>
      <c r="B814" t="s">
        <v>5789</v>
      </c>
      <c r="C814" t="s">
        <v>7194</v>
      </c>
      <c r="D814" t="s">
        <v>7523</v>
      </c>
      <c r="E814" t="s">
        <v>7524</v>
      </c>
      <c r="F814" t="s">
        <v>5792</v>
      </c>
      <c r="G814" t="s">
        <v>5001</v>
      </c>
      <c r="H814" t="s">
        <v>5792</v>
      </c>
    </row>
    <row r="815" spans="1:8" x14ac:dyDescent="0.25">
      <c r="A815" s="1" t="s">
        <v>480</v>
      </c>
      <c r="B815" t="s">
        <v>5789</v>
      </c>
      <c r="C815" t="s">
        <v>7187</v>
      </c>
      <c r="D815" t="s">
        <v>7525</v>
      </c>
      <c r="E815" t="s">
        <v>7526</v>
      </c>
      <c r="F815" t="s">
        <v>5792</v>
      </c>
      <c r="G815" t="s">
        <v>6073</v>
      </c>
      <c r="H815" t="s">
        <v>6074</v>
      </c>
    </row>
    <row r="816" spans="1:8" x14ac:dyDescent="0.25">
      <c r="A816" s="1" t="s">
        <v>480</v>
      </c>
      <c r="B816" t="s">
        <v>5789</v>
      </c>
      <c r="C816" t="s">
        <v>7187</v>
      </c>
      <c r="D816" t="s">
        <v>7527</v>
      </c>
      <c r="E816" t="s">
        <v>7528</v>
      </c>
      <c r="F816" t="s">
        <v>5792</v>
      </c>
      <c r="G816" t="s">
        <v>6073</v>
      </c>
      <c r="H816" t="s">
        <v>6074</v>
      </c>
    </row>
    <row r="817" spans="1:8" x14ac:dyDescent="0.25">
      <c r="A817" s="1" t="s">
        <v>480</v>
      </c>
      <c r="B817" t="s">
        <v>5789</v>
      </c>
      <c r="C817" t="s">
        <v>7187</v>
      </c>
      <c r="D817" t="s">
        <v>7529</v>
      </c>
      <c r="E817" t="s">
        <v>7530</v>
      </c>
      <c r="F817" t="s">
        <v>5792</v>
      </c>
      <c r="G817" t="s">
        <v>6073</v>
      </c>
      <c r="H817" t="s">
        <v>6074</v>
      </c>
    </row>
    <row r="818" spans="1:8" x14ac:dyDescent="0.25">
      <c r="A818" s="1" t="s">
        <v>480</v>
      </c>
      <c r="B818" t="s">
        <v>5789</v>
      </c>
      <c r="C818" t="s">
        <v>7187</v>
      </c>
      <c r="D818" t="s">
        <v>7531</v>
      </c>
      <c r="E818" t="s">
        <v>7532</v>
      </c>
      <c r="F818" t="s">
        <v>5792</v>
      </c>
      <c r="G818" t="s">
        <v>6073</v>
      </c>
      <c r="H818" t="s">
        <v>6074</v>
      </c>
    </row>
    <row r="819" spans="1:8" x14ac:dyDescent="0.25">
      <c r="A819" s="1" t="s">
        <v>480</v>
      </c>
      <c r="B819" t="s">
        <v>5789</v>
      </c>
      <c r="C819" t="s">
        <v>7187</v>
      </c>
      <c r="D819" t="s">
        <v>7533</v>
      </c>
      <c r="E819" t="s">
        <v>7534</v>
      </c>
      <c r="F819" t="s">
        <v>5792</v>
      </c>
      <c r="G819" t="s">
        <v>6073</v>
      </c>
      <c r="H819" t="s">
        <v>6074</v>
      </c>
    </row>
    <row r="820" spans="1:8" x14ac:dyDescent="0.25">
      <c r="A820" s="1" t="s">
        <v>480</v>
      </c>
      <c r="B820" t="s">
        <v>5789</v>
      </c>
      <c r="C820" t="s">
        <v>7187</v>
      </c>
      <c r="D820" t="s">
        <v>7535</v>
      </c>
      <c r="E820" t="s">
        <v>7536</v>
      </c>
      <c r="F820" t="s">
        <v>5792</v>
      </c>
      <c r="G820" t="s">
        <v>6073</v>
      </c>
      <c r="H820" t="s">
        <v>6074</v>
      </c>
    </row>
    <row r="821" spans="1:8" x14ac:dyDescent="0.25">
      <c r="A821" s="1" t="s">
        <v>480</v>
      </c>
      <c r="B821" t="s">
        <v>5789</v>
      </c>
      <c r="C821" t="s">
        <v>7187</v>
      </c>
      <c r="D821" t="s">
        <v>7537</v>
      </c>
      <c r="E821" t="s">
        <v>7538</v>
      </c>
      <c r="F821" t="s">
        <v>5792</v>
      </c>
      <c r="G821" t="s">
        <v>6073</v>
      </c>
      <c r="H821" t="s">
        <v>6074</v>
      </c>
    </row>
    <row r="822" spans="1:8" x14ac:dyDescent="0.25">
      <c r="A822" s="1" t="s">
        <v>480</v>
      </c>
      <c r="B822" t="s">
        <v>5789</v>
      </c>
      <c r="C822" t="s">
        <v>7187</v>
      </c>
      <c r="D822" t="s">
        <v>7539</v>
      </c>
      <c r="E822" t="s">
        <v>7540</v>
      </c>
      <c r="F822" t="s">
        <v>5792</v>
      </c>
      <c r="G822" t="s">
        <v>6073</v>
      </c>
      <c r="H822" t="s">
        <v>6074</v>
      </c>
    </row>
    <row r="823" spans="1:8" x14ac:dyDescent="0.25">
      <c r="A823" s="1" t="s">
        <v>480</v>
      </c>
      <c r="B823" t="s">
        <v>5789</v>
      </c>
      <c r="C823" t="s">
        <v>7187</v>
      </c>
      <c r="D823" t="s">
        <v>7541</v>
      </c>
      <c r="E823" t="s">
        <v>7542</v>
      </c>
      <c r="F823" t="s">
        <v>5792</v>
      </c>
      <c r="G823" t="s">
        <v>6073</v>
      </c>
      <c r="H823" t="s">
        <v>6074</v>
      </c>
    </row>
    <row r="824" spans="1:8" x14ac:dyDescent="0.25">
      <c r="A824" s="1" t="s">
        <v>480</v>
      </c>
      <c r="B824" t="s">
        <v>5789</v>
      </c>
      <c r="C824" t="s">
        <v>7187</v>
      </c>
      <c r="D824" t="s">
        <v>7543</v>
      </c>
      <c r="E824" t="s">
        <v>7544</v>
      </c>
      <c r="F824" t="s">
        <v>5792</v>
      </c>
      <c r="G824" t="s">
        <v>6073</v>
      </c>
      <c r="H824" t="s">
        <v>6074</v>
      </c>
    </row>
    <row r="825" spans="1:8" x14ac:dyDescent="0.25">
      <c r="A825" s="1" t="s">
        <v>480</v>
      </c>
      <c r="B825" t="s">
        <v>5789</v>
      </c>
      <c r="C825" t="s">
        <v>7194</v>
      </c>
      <c r="D825" t="s">
        <v>7545</v>
      </c>
      <c r="E825" t="s">
        <v>7546</v>
      </c>
      <c r="F825" t="s">
        <v>5792</v>
      </c>
      <c r="G825" t="s">
        <v>6073</v>
      </c>
      <c r="H825" t="s">
        <v>6074</v>
      </c>
    </row>
    <row r="826" spans="1:8" x14ac:dyDescent="0.25">
      <c r="A826" s="1" t="s">
        <v>480</v>
      </c>
      <c r="B826" t="s">
        <v>5789</v>
      </c>
      <c r="C826" t="s">
        <v>7187</v>
      </c>
      <c r="D826" t="s">
        <v>7547</v>
      </c>
      <c r="E826" t="s">
        <v>7548</v>
      </c>
      <c r="F826" t="s">
        <v>5792</v>
      </c>
      <c r="G826" t="s">
        <v>6073</v>
      </c>
      <c r="H826" t="s">
        <v>6074</v>
      </c>
    </row>
    <row r="827" spans="1:8" x14ac:dyDescent="0.25">
      <c r="A827" s="1" t="s">
        <v>480</v>
      </c>
      <c r="B827" t="s">
        <v>5789</v>
      </c>
      <c r="C827" t="s">
        <v>7173</v>
      </c>
      <c r="D827" t="s">
        <v>7549</v>
      </c>
      <c r="E827" t="s">
        <v>7550</v>
      </c>
      <c r="F827" t="s">
        <v>5792</v>
      </c>
      <c r="G827" t="s">
        <v>6073</v>
      </c>
      <c r="H827" t="s">
        <v>6074</v>
      </c>
    </row>
    <row r="828" spans="1:8" x14ac:dyDescent="0.25">
      <c r="A828" s="1" t="s">
        <v>480</v>
      </c>
      <c r="B828" t="s">
        <v>5789</v>
      </c>
      <c r="C828" t="s">
        <v>7173</v>
      </c>
      <c r="D828" t="s">
        <v>7551</v>
      </c>
      <c r="E828" t="s">
        <v>7552</v>
      </c>
      <c r="F828" t="s">
        <v>5792</v>
      </c>
      <c r="G828" t="s">
        <v>6073</v>
      </c>
      <c r="H828" t="s">
        <v>6074</v>
      </c>
    </row>
    <row r="829" spans="1:8" x14ac:dyDescent="0.25">
      <c r="A829" s="1" t="s">
        <v>480</v>
      </c>
      <c r="B829" t="s">
        <v>5789</v>
      </c>
      <c r="C829" t="s">
        <v>7282</v>
      </c>
      <c r="D829" t="s">
        <v>7553</v>
      </c>
      <c r="E829" t="s">
        <v>7554</v>
      </c>
      <c r="F829" t="s">
        <v>5792</v>
      </c>
      <c r="G829" t="s">
        <v>4806</v>
      </c>
      <c r="H829" t="s">
        <v>6478</v>
      </c>
    </row>
    <row r="830" spans="1:8" x14ac:dyDescent="0.25">
      <c r="A830" s="1" t="s">
        <v>480</v>
      </c>
      <c r="B830" t="s">
        <v>5789</v>
      </c>
      <c r="C830" t="s">
        <v>7282</v>
      </c>
      <c r="D830" t="s">
        <v>7555</v>
      </c>
      <c r="E830" t="s">
        <v>7556</v>
      </c>
      <c r="F830" t="s">
        <v>5792</v>
      </c>
      <c r="G830" t="s">
        <v>6003</v>
      </c>
      <c r="H830" t="s">
        <v>5792</v>
      </c>
    </row>
    <row r="831" spans="1:8" x14ac:dyDescent="0.25">
      <c r="A831" s="1" t="s">
        <v>480</v>
      </c>
      <c r="B831" t="s">
        <v>5789</v>
      </c>
      <c r="C831" t="s">
        <v>7194</v>
      </c>
      <c r="D831" t="s">
        <v>7557</v>
      </c>
      <c r="E831" t="s">
        <v>7558</v>
      </c>
      <c r="F831" t="s">
        <v>5792</v>
      </c>
      <c r="G831" t="s">
        <v>6003</v>
      </c>
      <c r="H831" t="s">
        <v>5792</v>
      </c>
    </row>
    <row r="832" spans="1:8" x14ac:dyDescent="0.25">
      <c r="A832" s="1" t="s">
        <v>480</v>
      </c>
      <c r="B832" t="s">
        <v>5789</v>
      </c>
      <c r="C832" t="s">
        <v>7282</v>
      </c>
      <c r="D832" t="s">
        <v>7559</v>
      </c>
      <c r="E832" t="s">
        <v>7560</v>
      </c>
      <c r="F832" t="s">
        <v>5792</v>
      </c>
      <c r="G832" t="s">
        <v>6003</v>
      </c>
      <c r="H832" t="s">
        <v>5792</v>
      </c>
    </row>
    <row r="833" spans="1:8" x14ac:dyDescent="0.25">
      <c r="A833" s="1" t="s">
        <v>480</v>
      </c>
      <c r="B833" t="s">
        <v>5789</v>
      </c>
      <c r="C833" t="s">
        <v>7342</v>
      </c>
      <c r="D833" t="s">
        <v>7561</v>
      </c>
      <c r="E833" t="s">
        <v>7562</v>
      </c>
      <c r="F833" t="s">
        <v>5792</v>
      </c>
      <c r="G833" t="s">
        <v>6033</v>
      </c>
      <c r="H833" t="s">
        <v>5792</v>
      </c>
    </row>
    <row r="834" spans="1:8" x14ac:dyDescent="0.25">
      <c r="A834" s="1" t="s">
        <v>480</v>
      </c>
      <c r="B834" t="s">
        <v>5789</v>
      </c>
      <c r="C834" t="s">
        <v>7282</v>
      </c>
      <c r="D834" t="s">
        <v>7563</v>
      </c>
      <c r="E834" t="s">
        <v>7564</v>
      </c>
      <c r="F834" t="s">
        <v>5792</v>
      </c>
      <c r="G834" t="s">
        <v>6033</v>
      </c>
      <c r="H834" t="s">
        <v>5792</v>
      </c>
    </row>
    <row r="835" spans="1:8" x14ac:dyDescent="0.25">
      <c r="A835" s="1" t="s">
        <v>480</v>
      </c>
      <c r="B835" t="s">
        <v>5789</v>
      </c>
      <c r="C835" t="s">
        <v>7282</v>
      </c>
      <c r="D835" t="s">
        <v>7565</v>
      </c>
      <c r="E835" t="s">
        <v>7566</v>
      </c>
      <c r="F835" t="s">
        <v>5792</v>
      </c>
      <c r="G835" t="s">
        <v>6033</v>
      </c>
      <c r="H835" t="s">
        <v>5792</v>
      </c>
    </row>
    <row r="836" spans="1:8" x14ac:dyDescent="0.25">
      <c r="A836" s="1" t="s">
        <v>480</v>
      </c>
      <c r="B836" t="s">
        <v>5789</v>
      </c>
      <c r="C836" t="s">
        <v>7282</v>
      </c>
      <c r="D836" t="s">
        <v>7567</v>
      </c>
      <c r="E836" t="s">
        <v>7568</v>
      </c>
      <c r="F836" t="s">
        <v>5792</v>
      </c>
      <c r="G836" t="s">
        <v>6033</v>
      </c>
      <c r="H836" t="s">
        <v>5792</v>
      </c>
    </row>
    <row r="837" spans="1:8" x14ac:dyDescent="0.25">
      <c r="A837" s="1" t="s">
        <v>480</v>
      </c>
      <c r="B837" t="s">
        <v>5789</v>
      </c>
      <c r="C837" t="s">
        <v>7282</v>
      </c>
      <c r="D837" t="s">
        <v>7569</v>
      </c>
      <c r="E837" t="s">
        <v>7570</v>
      </c>
      <c r="F837" t="s">
        <v>5792</v>
      </c>
      <c r="G837" t="s">
        <v>6040</v>
      </c>
      <c r="H837" t="s">
        <v>6518</v>
      </c>
    </row>
    <row r="838" spans="1:8" x14ac:dyDescent="0.25">
      <c r="A838" s="1" t="s">
        <v>480</v>
      </c>
      <c r="B838" t="s">
        <v>5789</v>
      </c>
      <c r="C838" t="s">
        <v>7187</v>
      </c>
      <c r="D838" t="s">
        <v>7571</v>
      </c>
      <c r="E838" t="s">
        <v>7572</v>
      </c>
      <c r="F838" t="s">
        <v>5792</v>
      </c>
      <c r="G838" t="s">
        <v>6073</v>
      </c>
      <c r="H838" t="s">
        <v>6074</v>
      </c>
    </row>
    <row r="839" spans="1:8" x14ac:dyDescent="0.25">
      <c r="A839" s="1" t="s">
        <v>480</v>
      </c>
      <c r="B839" t="s">
        <v>5789</v>
      </c>
      <c r="C839" t="s">
        <v>7187</v>
      </c>
      <c r="D839" t="s">
        <v>7573</v>
      </c>
      <c r="E839" t="s">
        <v>7574</v>
      </c>
      <c r="F839" t="s">
        <v>5792</v>
      </c>
      <c r="G839" t="s">
        <v>6073</v>
      </c>
      <c r="H839" t="s">
        <v>6074</v>
      </c>
    </row>
    <row r="840" spans="1:8" x14ac:dyDescent="0.25">
      <c r="A840" s="1" t="s">
        <v>480</v>
      </c>
      <c r="B840" t="s">
        <v>5789</v>
      </c>
      <c r="C840" t="s">
        <v>7187</v>
      </c>
      <c r="D840" t="s">
        <v>7575</v>
      </c>
      <c r="E840" t="s">
        <v>7576</v>
      </c>
      <c r="F840" t="s">
        <v>5792</v>
      </c>
      <c r="G840" t="s">
        <v>6073</v>
      </c>
      <c r="H840" t="s">
        <v>6074</v>
      </c>
    </row>
    <row r="841" spans="1:8" x14ac:dyDescent="0.25">
      <c r="A841" s="1" t="s">
        <v>480</v>
      </c>
      <c r="B841" t="s">
        <v>5789</v>
      </c>
      <c r="C841" t="s">
        <v>7187</v>
      </c>
      <c r="D841" t="s">
        <v>7577</v>
      </c>
      <c r="E841" t="s">
        <v>7578</v>
      </c>
      <c r="F841" t="s">
        <v>5792</v>
      </c>
      <c r="G841" t="s">
        <v>6040</v>
      </c>
      <c r="H841" t="s">
        <v>7579</v>
      </c>
    </row>
    <row r="842" spans="1:8" x14ac:dyDescent="0.25">
      <c r="A842" s="1" t="s">
        <v>480</v>
      </c>
      <c r="B842" t="s">
        <v>5789</v>
      </c>
      <c r="C842" t="s">
        <v>7187</v>
      </c>
      <c r="D842" t="s">
        <v>7580</v>
      </c>
      <c r="E842" t="s">
        <v>7581</v>
      </c>
      <c r="F842" t="s">
        <v>5792</v>
      </c>
      <c r="G842" t="s">
        <v>6040</v>
      </c>
      <c r="H842" t="s">
        <v>7579</v>
      </c>
    </row>
    <row r="843" spans="1:8" x14ac:dyDescent="0.25">
      <c r="A843" s="1" t="s">
        <v>480</v>
      </c>
      <c r="B843" t="s">
        <v>5789</v>
      </c>
      <c r="C843" t="s">
        <v>7187</v>
      </c>
      <c r="D843" t="s">
        <v>7582</v>
      </c>
      <c r="E843" t="s">
        <v>7583</v>
      </c>
      <c r="F843" t="s">
        <v>5792</v>
      </c>
      <c r="G843" t="s">
        <v>6040</v>
      </c>
      <c r="H843" t="s">
        <v>7579</v>
      </c>
    </row>
    <row r="844" spans="1:8" x14ac:dyDescent="0.25">
      <c r="A844" s="1" t="s">
        <v>480</v>
      </c>
      <c r="B844" t="s">
        <v>5789</v>
      </c>
      <c r="C844" t="s">
        <v>7282</v>
      </c>
      <c r="D844" t="s">
        <v>7584</v>
      </c>
      <c r="E844" t="s">
        <v>7585</v>
      </c>
      <c r="F844" t="s">
        <v>5792</v>
      </c>
      <c r="G844" t="s">
        <v>4051</v>
      </c>
      <c r="H844" t="s">
        <v>5792</v>
      </c>
    </row>
    <row r="845" spans="1:8" x14ac:dyDescent="0.25">
      <c r="A845" s="1" t="s">
        <v>480</v>
      </c>
      <c r="B845" t="s">
        <v>5789</v>
      </c>
      <c r="C845" t="s">
        <v>7282</v>
      </c>
      <c r="D845" t="s">
        <v>7586</v>
      </c>
      <c r="E845" t="s">
        <v>7587</v>
      </c>
      <c r="F845" t="s">
        <v>5792</v>
      </c>
      <c r="G845" t="s">
        <v>6073</v>
      </c>
      <c r="H845" t="s">
        <v>6074</v>
      </c>
    </row>
    <row r="846" spans="1:8" x14ac:dyDescent="0.25">
      <c r="A846" s="1" t="s">
        <v>480</v>
      </c>
      <c r="B846" t="s">
        <v>5789</v>
      </c>
      <c r="C846" t="s">
        <v>7194</v>
      </c>
      <c r="D846" t="s">
        <v>7588</v>
      </c>
      <c r="E846" t="s">
        <v>7589</v>
      </c>
      <c r="F846" t="s">
        <v>5792</v>
      </c>
      <c r="G846" t="s">
        <v>6073</v>
      </c>
      <c r="H846" t="s">
        <v>6074</v>
      </c>
    </row>
    <row r="847" spans="1:8" x14ac:dyDescent="0.25">
      <c r="A847" s="1" t="s">
        <v>480</v>
      </c>
      <c r="B847" t="s">
        <v>5789</v>
      </c>
      <c r="C847" t="s">
        <v>7194</v>
      </c>
      <c r="D847" t="s">
        <v>7590</v>
      </c>
      <c r="E847" t="s">
        <v>7591</v>
      </c>
      <c r="F847" t="s">
        <v>5792</v>
      </c>
      <c r="G847" t="s">
        <v>4744</v>
      </c>
      <c r="H847" t="s">
        <v>5792</v>
      </c>
    </row>
    <row r="848" spans="1:8" x14ac:dyDescent="0.25">
      <c r="A848" s="1" t="s">
        <v>480</v>
      </c>
      <c r="B848" t="s">
        <v>5789</v>
      </c>
      <c r="C848" t="s">
        <v>7194</v>
      </c>
      <c r="D848" t="s">
        <v>7592</v>
      </c>
      <c r="E848" t="s">
        <v>7593</v>
      </c>
      <c r="F848" t="s">
        <v>5792</v>
      </c>
      <c r="G848" t="s">
        <v>4744</v>
      </c>
      <c r="H848" t="s">
        <v>5792</v>
      </c>
    </row>
    <row r="849" spans="1:8" x14ac:dyDescent="0.25">
      <c r="A849" s="1" t="s">
        <v>480</v>
      </c>
      <c r="B849" t="s">
        <v>5789</v>
      </c>
      <c r="C849" t="s">
        <v>7282</v>
      </c>
      <c r="D849" t="s">
        <v>7594</v>
      </c>
      <c r="E849" t="s">
        <v>7595</v>
      </c>
      <c r="F849" t="s">
        <v>5792</v>
      </c>
      <c r="G849" t="s">
        <v>5816</v>
      </c>
      <c r="H849" t="s">
        <v>5825</v>
      </c>
    </row>
    <row r="850" spans="1:8" x14ac:dyDescent="0.25">
      <c r="A850" s="1" t="s">
        <v>480</v>
      </c>
      <c r="B850" t="s">
        <v>5789</v>
      </c>
      <c r="C850" t="s">
        <v>7194</v>
      </c>
      <c r="D850" t="s">
        <v>7596</v>
      </c>
      <c r="E850" t="s">
        <v>7597</v>
      </c>
      <c r="F850" t="s">
        <v>5792</v>
      </c>
      <c r="G850" t="s">
        <v>4744</v>
      </c>
      <c r="H850" t="s">
        <v>5792</v>
      </c>
    </row>
    <row r="851" spans="1:8" x14ac:dyDescent="0.25">
      <c r="A851" s="1" t="s">
        <v>480</v>
      </c>
      <c r="B851" t="s">
        <v>5789</v>
      </c>
      <c r="C851" t="s">
        <v>7194</v>
      </c>
      <c r="D851" t="s">
        <v>7598</v>
      </c>
      <c r="E851" t="s">
        <v>7599</v>
      </c>
      <c r="F851" t="s">
        <v>5792</v>
      </c>
      <c r="G851" t="s">
        <v>4744</v>
      </c>
      <c r="H851" t="s">
        <v>5792</v>
      </c>
    </row>
    <row r="852" spans="1:8" x14ac:dyDescent="0.25">
      <c r="A852" s="1" t="s">
        <v>480</v>
      </c>
      <c r="B852" t="s">
        <v>5789</v>
      </c>
      <c r="C852" t="s">
        <v>7194</v>
      </c>
      <c r="D852" t="s">
        <v>7600</v>
      </c>
      <c r="E852" t="s">
        <v>7601</v>
      </c>
      <c r="F852" t="s">
        <v>5792</v>
      </c>
      <c r="G852" t="s">
        <v>4744</v>
      </c>
      <c r="H852" t="s">
        <v>5792</v>
      </c>
    </row>
    <row r="853" spans="1:8" x14ac:dyDescent="0.25">
      <c r="A853" s="1" t="s">
        <v>480</v>
      </c>
      <c r="B853" t="s">
        <v>5789</v>
      </c>
      <c r="C853" t="s">
        <v>7194</v>
      </c>
      <c r="D853" t="s">
        <v>7602</v>
      </c>
      <c r="E853" t="s">
        <v>7603</v>
      </c>
      <c r="F853" t="s">
        <v>5792</v>
      </c>
      <c r="G853" t="s">
        <v>4744</v>
      </c>
      <c r="H853" t="s">
        <v>5792</v>
      </c>
    </row>
    <row r="854" spans="1:8" x14ac:dyDescent="0.25">
      <c r="A854" s="1" t="s">
        <v>480</v>
      </c>
      <c r="B854" t="s">
        <v>5789</v>
      </c>
      <c r="C854" t="s">
        <v>7187</v>
      </c>
      <c r="D854" t="s">
        <v>7604</v>
      </c>
      <c r="E854" t="s">
        <v>7605</v>
      </c>
      <c r="F854" t="s">
        <v>5792</v>
      </c>
      <c r="G854" t="s">
        <v>6213</v>
      </c>
      <c r="H854" t="s">
        <v>5792</v>
      </c>
    </row>
    <row r="855" spans="1:8" x14ac:dyDescent="0.25">
      <c r="A855" s="1" t="s">
        <v>480</v>
      </c>
      <c r="B855" t="s">
        <v>5789</v>
      </c>
      <c r="C855" t="s">
        <v>7187</v>
      </c>
      <c r="D855" t="s">
        <v>7606</v>
      </c>
      <c r="E855" t="s">
        <v>7607</v>
      </c>
      <c r="F855" t="s">
        <v>5792</v>
      </c>
      <c r="G855" t="s">
        <v>6213</v>
      </c>
      <c r="H855" t="s">
        <v>5792</v>
      </c>
    </row>
    <row r="856" spans="1:8" x14ac:dyDescent="0.25">
      <c r="A856" s="1" t="s">
        <v>480</v>
      </c>
      <c r="B856" t="s">
        <v>5789</v>
      </c>
      <c r="C856" t="s">
        <v>7187</v>
      </c>
      <c r="D856" t="s">
        <v>7608</v>
      </c>
      <c r="E856" t="s">
        <v>7609</v>
      </c>
      <c r="F856" t="s">
        <v>5792</v>
      </c>
      <c r="G856" t="s">
        <v>6213</v>
      </c>
      <c r="H856" t="s">
        <v>5792</v>
      </c>
    </row>
    <row r="857" spans="1:8" x14ac:dyDescent="0.25">
      <c r="A857" s="1" t="s">
        <v>480</v>
      </c>
      <c r="B857" t="s">
        <v>5789</v>
      </c>
      <c r="C857" t="s">
        <v>7187</v>
      </c>
      <c r="D857" t="s">
        <v>7610</v>
      </c>
      <c r="E857" t="s">
        <v>7611</v>
      </c>
      <c r="F857" t="s">
        <v>5792</v>
      </c>
      <c r="G857" t="s">
        <v>6213</v>
      </c>
      <c r="H857" t="s">
        <v>5792</v>
      </c>
    </row>
    <row r="858" spans="1:8" x14ac:dyDescent="0.25">
      <c r="A858" s="1" t="s">
        <v>480</v>
      </c>
      <c r="B858" t="s">
        <v>5789</v>
      </c>
      <c r="C858" t="s">
        <v>7187</v>
      </c>
      <c r="D858" t="s">
        <v>7612</v>
      </c>
      <c r="E858" t="s">
        <v>7613</v>
      </c>
      <c r="F858" t="s">
        <v>5792</v>
      </c>
      <c r="G858" t="s">
        <v>6213</v>
      </c>
      <c r="H858" t="s">
        <v>5792</v>
      </c>
    </row>
    <row r="859" spans="1:8" x14ac:dyDescent="0.25">
      <c r="A859" s="1" t="s">
        <v>480</v>
      </c>
      <c r="B859" t="s">
        <v>5789</v>
      </c>
      <c r="C859" t="s">
        <v>7187</v>
      </c>
      <c r="D859" t="s">
        <v>7614</v>
      </c>
      <c r="E859" t="s">
        <v>7615</v>
      </c>
      <c r="F859" t="s">
        <v>5792</v>
      </c>
      <c r="G859" t="s">
        <v>6213</v>
      </c>
      <c r="H859" t="s">
        <v>5792</v>
      </c>
    </row>
    <row r="860" spans="1:8" x14ac:dyDescent="0.25">
      <c r="A860" s="1" t="s">
        <v>480</v>
      </c>
      <c r="B860" t="s">
        <v>5789</v>
      </c>
      <c r="C860" t="s">
        <v>7187</v>
      </c>
      <c r="D860" t="s">
        <v>7616</v>
      </c>
      <c r="E860" t="s">
        <v>7617</v>
      </c>
      <c r="F860" t="s">
        <v>5792</v>
      </c>
      <c r="G860" t="s">
        <v>6213</v>
      </c>
      <c r="H860" t="s">
        <v>5792</v>
      </c>
    </row>
    <row r="861" spans="1:8" x14ac:dyDescent="0.25">
      <c r="A861" s="1" t="s">
        <v>480</v>
      </c>
      <c r="B861" t="s">
        <v>5789</v>
      </c>
      <c r="C861" t="s">
        <v>7187</v>
      </c>
      <c r="D861" t="s">
        <v>7618</v>
      </c>
      <c r="E861" t="s">
        <v>7619</v>
      </c>
      <c r="F861" t="s">
        <v>5792</v>
      </c>
      <c r="G861" t="s">
        <v>6213</v>
      </c>
      <c r="H861" t="s">
        <v>5792</v>
      </c>
    </row>
    <row r="862" spans="1:8" x14ac:dyDescent="0.25">
      <c r="A862" s="1" t="s">
        <v>480</v>
      </c>
      <c r="B862" t="s">
        <v>5789</v>
      </c>
      <c r="C862" t="s">
        <v>7187</v>
      </c>
      <c r="D862" t="s">
        <v>7620</v>
      </c>
      <c r="E862" t="s">
        <v>7621</v>
      </c>
      <c r="F862" t="s">
        <v>5792</v>
      </c>
      <c r="G862" t="s">
        <v>6213</v>
      </c>
      <c r="H862" t="s">
        <v>5792</v>
      </c>
    </row>
    <row r="863" spans="1:8" x14ac:dyDescent="0.25">
      <c r="A863" s="1" t="s">
        <v>480</v>
      </c>
      <c r="B863" t="s">
        <v>5789</v>
      </c>
      <c r="C863" t="s">
        <v>7187</v>
      </c>
      <c r="D863" t="s">
        <v>7622</v>
      </c>
      <c r="E863" t="s">
        <v>7623</v>
      </c>
      <c r="F863" t="s">
        <v>5792</v>
      </c>
      <c r="G863" t="s">
        <v>6213</v>
      </c>
      <c r="H863" t="s">
        <v>5792</v>
      </c>
    </row>
    <row r="864" spans="1:8" x14ac:dyDescent="0.25">
      <c r="A864" s="1" t="s">
        <v>480</v>
      </c>
      <c r="B864" t="s">
        <v>5789</v>
      </c>
      <c r="C864" t="s">
        <v>7282</v>
      </c>
      <c r="D864" t="s">
        <v>7624</v>
      </c>
      <c r="E864" t="s">
        <v>7625</v>
      </c>
      <c r="F864" t="s">
        <v>5792</v>
      </c>
      <c r="G864" t="s">
        <v>5961</v>
      </c>
      <c r="H864" t="s">
        <v>5792</v>
      </c>
    </row>
    <row r="865" spans="1:8" x14ac:dyDescent="0.25">
      <c r="A865" s="1" t="s">
        <v>480</v>
      </c>
      <c r="B865" t="s">
        <v>5789</v>
      </c>
      <c r="C865" t="s">
        <v>7282</v>
      </c>
      <c r="D865" t="s">
        <v>7626</v>
      </c>
      <c r="E865" t="s">
        <v>7627</v>
      </c>
      <c r="F865" t="s">
        <v>5792</v>
      </c>
      <c r="G865" t="s">
        <v>5961</v>
      </c>
      <c r="H865" t="s">
        <v>5792</v>
      </c>
    </row>
    <row r="866" spans="1:8" x14ac:dyDescent="0.25">
      <c r="A866" s="1" t="s">
        <v>480</v>
      </c>
      <c r="B866" t="s">
        <v>5789</v>
      </c>
      <c r="C866" t="s">
        <v>7282</v>
      </c>
      <c r="D866" t="s">
        <v>7628</v>
      </c>
      <c r="E866" t="s">
        <v>7629</v>
      </c>
      <c r="F866" t="s">
        <v>5792</v>
      </c>
      <c r="G866" t="s">
        <v>5961</v>
      </c>
      <c r="H866" t="s">
        <v>5792</v>
      </c>
    </row>
    <row r="867" spans="1:8" x14ac:dyDescent="0.25">
      <c r="A867" s="1" t="s">
        <v>480</v>
      </c>
      <c r="B867" t="s">
        <v>5789</v>
      </c>
      <c r="C867" t="s">
        <v>7282</v>
      </c>
      <c r="D867" t="s">
        <v>7630</v>
      </c>
      <c r="E867" t="s">
        <v>7631</v>
      </c>
      <c r="F867" t="s">
        <v>5792</v>
      </c>
      <c r="G867" t="s">
        <v>5961</v>
      </c>
      <c r="H867" t="s">
        <v>5792</v>
      </c>
    </row>
    <row r="868" spans="1:8" x14ac:dyDescent="0.25">
      <c r="A868" s="1" t="s">
        <v>480</v>
      </c>
      <c r="B868" t="s">
        <v>5789</v>
      </c>
      <c r="C868" t="s">
        <v>7194</v>
      </c>
      <c r="D868" t="s">
        <v>7632</v>
      </c>
      <c r="E868" t="s">
        <v>7633</v>
      </c>
      <c r="F868" t="s">
        <v>5792</v>
      </c>
      <c r="G868" t="s">
        <v>7141</v>
      </c>
      <c r="H868" t="s">
        <v>5792</v>
      </c>
    </row>
    <row r="869" spans="1:8" x14ac:dyDescent="0.25">
      <c r="A869" s="1" t="s">
        <v>480</v>
      </c>
      <c r="B869" t="s">
        <v>5789</v>
      </c>
      <c r="C869" t="s">
        <v>7194</v>
      </c>
      <c r="D869" t="s">
        <v>7634</v>
      </c>
      <c r="E869" t="s">
        <v>7635</v>
      </c>
      <c r="F869" t="s">
        <v>5792</v>
      </c>
      <c r="G869" t="s">
        <v>5001</v>
      </c>
      <c r="H869" t="s">
        <v>5792</v>
      </c>
    </row>
    <row r="870" spans="1:8" x14ac:dyDescent="0.25">
      <c r="A870" s="1" t="s">
        <v>480</v>
      </c>
      <c r="B870" t="s">
        <v>5789</v>
      </c>
      <c r="C870" t="s">
        <v>7194</v>
      </c>
      <c r="D870" t="s">
        <v>7636</v>
      </c>
      <c r="E870" t="s">
        <v>7637</v>
      </c>
      <c r="F870" t="s">
        <v>5792</v>
      </c>
      <c r="G870" t="s">
        <v>6003</v>
      </c>
      <c r="H870" t="s">
        <v>5792</v>
      </c>
    </row>
    <row r="871" spans="1:8" x14ac:dyDescent="0.25">
      <c r="A871" s="1" t="s">
        <v>480</v>
      </c>
      <c r="B871" t="s">
        <v>5789</v>
      </c>
      <c r="C871" t="s">
        <v>7187</v>
      </c>
      <c r="D871" t="s">
        <v>7638</v>
      </c>
      <c r="E871" t="s">
        <v>7639</v>
      </c>
      <c r="F871" t="s">
        <v>5792</v>
      </c>
      <c r="G871" t="s">
        <v>6073</v>
      </c>
      <c r="H871" t="s">
        <v>6074</v>
      </c>
    </row>
    <row r="872" spans="1:8" x14ac:dyDescent="0.25">
      <c r="A872" s="1" t="s">
        <v>480</v>
      </c>
      <c r="B872" t="s">
        <v>5789</v>
      </c>
      <c r="C872" t="s">
        <v>7187</v>
      </c>
      <c r="D872" t="s">
        <v>7640</v>
      </c>
      <c r="E872" t="s">
        <v>7641</v>
      </c>
      <c r="F872" t="s">
        <v>5792</v>
      </c>
      <c r="G872" t="s">
        <v>6073</v>
      </c>
      <c r="H872" t="s">
        <v>6074</v>
      </c>
    </row>
    <row r="873" spans="1:8" x14ac:dyDescent="0.25">
      <c r="A873" s="1" t="s">
        <v>480</v>
      </c>
      <c r="B873" t="s">
        <v>5789</v>
      </c>
      <c r="C873" t="s">
        <v>7187</v>
      </c>
      <c r="D873" t="s">
        <v>7642</v>
      </c>
      <c r="E873" t="s">
        <v>7643</v>
      </c>
      <c r="F873" t="s">
        <v>5792</v>
      </c>
      <c r="G873" t="s">
        <v>6073</v>
      </c>
      <c r="H873" t="s">
        <v>6074</v>
      </c>
    </row>
    <row r="874" spans="1:8" x14ac:dyDescent="0.25">
      <c r="A874" s="1" t="s">
        <v>480</v>
      </c>
      <c r="B874" t="s">
        <v>5789</v>
      </c>
      <c r="C874" t="s">
        <v>7187</v>
      </c>
      <c r="D874" t="s">
        <v>7644</v>
      </c>
      <c r="E874" t="s">
        <v>7645</v>
      </c>
      <c r="F874" t="s">
        <v>5792</v>
      </c>
      <c r="G874" t="s">
        <v>6073</v>
      </c>
      <c r="H874" t="s">
        <v>6074</v>
      </c>
    </row>
    <row r="875" spans="1:8" x14ac:dyDescent="0.25">
      <c r="A875" s="1" t="s">
        <v>480</v>
      </c>
      <c r="B875" t="s">
        <v>5789</v>
      </c>
      <c r="C875" t="s">
        <v>7187</v>
      </c>
      <c r="D875" t="s">
        <v>7646</v>
      </c>
      <c r="E875" t="s">
        <v>7647</v>
      </c>
      <c r="F875" t="s">
        <v>5792</v>
      </c>
      <c r="G875" t="s">
        <v>6073</v>
      </c>
      <c r="H875" t="s">
        <v>6074</v>
      </c>
    </row>
    <row r="876" spans="1:8" x14ac:dyDescent="0.25">
      <c r="A876" s="1" t="s">
        <v>480</v>
      </c>
      <c r="B876" t="s">
        <v>5789</v>
      </c>
      <c r="C876" t="s">
        <v>7187</v>
      </c>
      <c r="D876" t="s">
        <v>7648</v>
      </c>
      <c r="E876" t="s">
        <v>7649</v>
      </c>
      <c r="F876" t="s">
        <v>5792</v>
      </c>
      <c r="G876" t="s">
        <v>6073</v>
      </c>
      <c r="H876" t="s">
        <v>6074</v>
      </c>
    </row>
    <row r="877" spans="1:8" x14ac:dyDescent="0.25">
      <c r="A877" s="1" t="s">
        <v>480</v>
      </c>
      <c r="B877" t="s">
        <v>5789</v>
      </c>
      <c r="C877" t="s">
        <v>7187</v>
      </c>
      <c r="D877" t="s">
        <v>7650</v>
      </c>
      <c r="E877" t="s">
        <v>7651</v>
      </c>
      <c r="F877" t="s">
        <v>5792</v>
      </c>
      <c r="G877" t="s">
        <v>6073</v>
      </c>
      <c r="H877" t="s">
        <v>6074</v>
      </c>
    </row>
    <row r="878" spans="1:8" x14ac:dyDescent="0.25">
      <c r="A878" s="1" t="s">
        <v>480</v>
      </c>
      <c r="B878" t="s">
        <v>5789</v>
      </c>
      <c r="C878" t="s">
        <v>7187</v>
      </c>
      <c r="D878" t="s">
        <v>7652</v>
      </c>
      <c r="E878" t="s">
        <v>7653</v>
      </c>
      <c r="F878" t="s">
        <v>5792</v>
      </c>
      <c r="G878" t="s">
        <v>6073</v>
      </c>
      <c r="H878" t="s">
        <v>6074</v>
      </c>
    </row>
    <row r="879" spans="1:8" x14ac:dyDescent="0.25">
      <c r="A879" s="1" t="s">
        <v>480</v>
      </c>
      <c r="B879" t="s">
        <v>5789</v>
      </c>
      <c r="C879" t="s">
        <v>7187</v>
      </c>
      <c r="D879" t="s">
        <v>7654</v>
      </c>
      <c r="E879" t="s">
        <v>7655</v>
      </c>
      <c r="F879" t="s">
        <v>5792</v>
      </c>
      <c r="G879" t="s">
        <v>6073</v>
      </c>
      <c r="H879" t="s">
        <v>6074</v>
      </c>
    </row>
    <row r="880" spans="1:8" x14ac:dyDescent="0.25">
      <c r="A880" s="1" t="s">
        <v>480</v>
      </c>
      <c r="B880" t="s">
        <v>5789</v>
      </c>
      <c r="C880" t="s">
        <v>7194</v>
      </c>
      <c r="D880" t="s">
        <v>7656</v>
      </c>
      <c r="E880" t="s">
        <v>7657</v>
      </c>
      <c r="F880" t="s">
        <v>5792</v>
      </c>
      <c r="G880" t="s">
        <v>6073</v>
      </c>
      <c r="H880" t="s">
        <v>6074</v>
      </c>
    </row>
    <row r="881" spans="1:8" x14ac:dyDescent="0.25">
      <c r="A881" s="1" t="s">
        <v>480</v>
      </c>
      <c r="B881" t="s">
        <v>5789</v>
      </c>
      <c r="C881" t="s">
        <v>7187</v>
      </c>
      <c r="D881" t="s">
        <v>7658</v>
      </c>
      <c r="E881" t="s">
        <v>7659</v>
      </c>
      <c r="F881" t="s">
        <v>5792</v>
      </c>
      <c r="G881" t="s">
        <v>6073</v>
      </c>
      <c r="H881" t="s">
        <v>6074</v>
      </c>
    </row>
    <row r="882" spans="1:8" x14ac:dyDescent="0.25">
      <c r="A882" s="1" t="s">
        <v>480</v>
      </c>
      <c r="B882" t="s">
        <v>5789</v>
      </c>
      <c r="C882" t="s">
        <v>7282</v>
      </c>
      <c r="D882" t="s">
        <v>7660</v>
      </c>
      <c r="E882" t="s">
        <v>7661</v>
      </c>
      <c r="F882" t="s">
        <v>5792</v>
      </c>
      <c r="G882" t="s">
        <v>6003</v>
      </c>
      <c r="H882" t="s">
        <v>5792</v>
      </c>
    </row>
    <row r="883" spans="1:8" x14ac:dyDescent="0.25">
      <c r="A883" s="1" t="s">
        <v>480</v>
      </c>
      <c r="B883" t="s">
        <v>5789</v>
      </c>
      <c r="C883" t="s">
        <v>7282</v>
      </c>
      <c r="D883" t="s">
        <v>7662</v>
      </c>
      <c r="E883" t="s">
        <v>7663</v>
      </c>
      <c r="F883" t="s">
        <v>5792</v>
      </c>
      <c r="G883" t="s">
        <v>6003</v>
      </c>
      <c r="H883" t="s">
        <v>5792</v>
      </c>
    </row>
    <row r="884" spans="1:8" x14ac:dyDescent="0.25">
      <c r="A884" s="1" t="s">
        <v>480</v>
      </c>
      <c r="B884" t="s">
        <v>5789</v>
      </c>
      <c r="C884" t="s">
        <v>7342</v>
      </c>
      <c r="D884" t="s">
        <v>7664</v>
      </c>
      <c r="E884" t="s">
        <v>7665</v>
      </c>
      <c r="F884" t="s">
        <v>5792</v>
      </c>
      <c r="G884" t="s">
        <v>6033</v>
      </c>
      <c r="H884" t="s">
        <v>5792</v>
      </c>
    </row>
    <row r="885" spans="1:8" x14ac:dyDescent="0.25">
      <c r="A885" s="1" t="s">
        <v>480</v>
      </c>
      <c r="B885" t="s">
        <v>5789</v>
      </c>
      <c r="C885" t="s">
        <v>7342</v>
      </c>
      <c r="D885" t="s">
        <v>7666</v>
      </c>
      <c r="E885" t="s">
        <v>7667</v>
      </c>
      <c r="F885" t="s">
        <v>5792</v>
      </c>
      <c r="G885" t="s">
        <v>6033</v>
      </c>
      <c r="H885" t="s">
        <v>5792</v>
      </c>
    </row>
    <row r="886" spans="1:8" x14ac:dyDescent="0.25">
      <c r="A886" s="1" t="s">
        <v>480</v>
      </c>
      <c r="B886" t="s">
        <v>5789</v>
      </c>
      <c r="C886" t="s">
        <v>7342</v>
      </c>
      <c r="D886" t="s">
        <v>7668</v>
      </c>
      <c r="E886" t="s">
        <v>7669</v>
      </c>
      <c r="F886" t="s">
        <v>5792</v>
      </c>
      <c r="G886" t="s">
        <v>6033</v>
      </c>
      <c r="H886" t="s">
        <v>5792</v>
      </c>
    </row>
    <row r="887" spans="1:8" x14ac:dyDescent="0.25">
      <c r="A887" s="1" t="s">
        <v>480</v>
      </c>
      <c r="B887" t="s">
        <v>5789</v>
      </c>
      <c r="C887" t="s">
        <v>7282</v>
      </c>
      <c r="D887" t="s">
        <v>7670</v>
      </c>
      <c r="E887" t="s">
        <v>7671</v>
      </c>
      <c r="F887" t="s">
        <v>5792</v>
      </c>
      <c r="G887" t="s">
        <v>6040</v>
      </c>
      <c r="H887" t="s">
        <v>5792</v>
      </c>
    </row>
    <row r="888" spans="1:8" x14ac:dyDescent="0.25">
      <c r="A888" s="1" t="s">
        <v>480</v>
      </c>
      <c r="B888" t="s">
        <v>5789</v>
      </c>
      <c r="C888" t="s">
        <v>7187</v>
      </c>
      <c r="D888" t="s">
        <v>7672</v>
      </c>
      <c r="E888" t="s">
        <v>7673</v>
      </c>
      <c r="F888" t="s">
        <v>5792</v>
      </c>
      <c r="G888" t="s">
        <v>6073</v>
      </c>
      <c r="H888" t="s">
        <v>6074</v>
      </c>
    </row>
    <row r="889" spans="1:8" x14ac:dyDescent="0.25">
      <c r="A889" s="1" t="s">
        <v>480</v>
      </c>
      <c r="B889" t="s">
        <v>5789</v>
      </c>
      <c r="C889" t="s">
        <v>7187</v>
      </c>
      <c r="D889" t="s">
        <v>7674</v>
      </c>
      <c r="E889" t="s">
        <v>7675</v>
      </c>
      <c r="F889" t="s">
        <v>5792</v>
      </c>
      <c r="G889" t="s">
        <v>6073</v>
      </c>
      <c r="H889" t="s">
        <v>6074</v>
      </c>
    </row>
    <row r="890" spans="1:8" x14ac:dyDescent="0.25">
      <c r="A890" s="1" t="s">
        <v>480</v>
      </c>
      <c r="B890" t="s">
        <v>5789</v>
      </c>
      <c r="C890" t="s">
        <v>7187</v>
      </c>
      <c r="D890" t="s">
        <v>7676</v>
      </c>
      <c r="E890" t="s">
        <v>7677</v>
      </c>
      <c r="F890" t="s">
        <v>5792</v>
      </c>
      <c r="G890" t="s">
        <v>6073</v>
      </c>
      <c r="H890" t="s">
        <v>6074</v>
      </c>
    </row>
    <row r="891" spans="1:8" x14ac:dyDescent="0.25">
      <c r="A891" s="1" t="s">
        <v>480</v>
      </c>
      <c r="B891" t="s">
        <v>5789</v>
      </c>
      <c r="C891" t="s">
        <v>7187</v>
      </c>
      <c r="D891" t="s">
        <v>7678</v>
      </c>
      <c r="E891" t="s">
        <v>7679</v>
      </c>
      <c r="F891" t="s">
        <v>5792</v>
      </c>
      <c r="G891" t="s">
        <v>6040</v>
      </c>
      <c r="H891" t="s">
        <v>7579</v>
      </c>
    </row>
    <row r="892" spans="1:8" x14ac:dyDescent="0.25">
      <c r="A892" s="1" t="s">
        <v>480</v>
      </c>
      <c r="B892" t="s">
        <v>5789</v>
      </c>
      <c r="C892" t="s">
        <v>7187</v>
      </c>
      <c r="D892" t="s">
        <v>7680</v>
      </c>
      <c r="E892" t="s">
        <v>7681</v>
      </c>
      <c r="F892" t="s">
        <v>5792</v>
      </c>
      <c r="G892" t="s">
        <v>6040</v>
      </c>
      <c r="H892" t="s">
        <v>7579</v>
      </c>
    </row>
    <row r="893" spans="1:8" x14ac:dyDescent="0.25">
      <c r="A893" s="1" t="s">
        <v>480</v>
      </c>
      <c r="B893" t="s">
        <v>5789</v>
      </c>
      <c r="C893" t="s">
        <v>7187</v>
      </c>
      <c r="D893" t="s">
        <v>7682</v>
      </c>
      <c r="E893" t="s">
        <v>7683</v>
      </c>
      <c r="F893" t="s">
        <v>5792</v>
      </c>
      <c r="G893" t="s">
        <v>6040</v>
      </c>
      <c r="H893" t="s">
        <v>7579</v>
      </c>
    </row>
    <row r="894" spans="1:8" x14ac:dyDescent="0.25">
      <c r="A894" s="1" t="s">
        <v>480</v>
      </c>
      <c r="B894" t="s">
        <v>5789</v>
      </c>
      <c r="C894" t="s">
        <v>7282</v>
      </c>
      <c r="D894" t="s">
        <v>7684</v>
      </c>
      <c r="E894" t="s">
        <v>7685</v>
      </c>
      <c r="F894" t="s">
        <v>5792</v>
      </c>
      <c r="G894" t="s">
        <v>4051</v>
      </c>
      <c r="H894" t="s">
        <v>5792</v>
      </c>
    </row>
    <row r="895" spans="1:8" x14ac:dyDescent="0.25">
      <c r="A895" s="1" t="s">
        <v>480</v>
      </c>
      <c r="B895" t="s">
        <v>5789</v>
      </c>
      <c r="C895" t="s">
        <v>7282</v>
      </c>
      <c r="D895" t="s">
        <v>7686</v>
      </c>
      <c r="E895" t="s">
        <v>7687</v>
      </c>
      <c r="F895" t="s">
        <v>5792</v>
      </c>
      <c r="G895" t="s">
        <v>6073</v>
      </c>
      <c r="H895" t="s">
        <v>6074</v>
      </c>
    </row>
    <row r="896" spans="1:8" x14ac:dyDescent="0.25">
      <c r="A896" s="1" t="s">
        <v>480</v>
      </c>
      <c r="B896" t="s">
        <v>5789</v>
      </c>
      <c r="C896" t="s">
        <v>7194</v>
      </c>
      <c r="D896" t="s">
        <v>7688</v>
      </c>
      <c r="E896" t="s">
        <v>7689</v>
      </c>
      <c r="F896" t="s">
        <v>5792</v>
      </c>
      <c r="G896" t="s">
        <v>6073</v>
      </c>
      <c r="H896" t="s">
        <v>6074</v>
      </c>
    </row>
    <row r="897" spans="1:8" x14ac:dyDescent="0.25">
      <c r="A897" s="1" t="s">
        <v>480</v>
      </c>
      <c r="B897" t="s">
        <v>5789</v>
      </c>
      <c r="C897" t="s">
        <v>7194</v>
      </c>
      <c r="D897" t="s">
        <v>7690</v>
      </c>
      <c r="E897" t="s">
        <v>7691</v>
      </c>
      <c r="F897" t="s">
        <v>5792</v>
      </c>
      <c r="G897" t="s">
        <v>4744</v>
      </c>
      <c r="H897" t="s">
        <v>5792</v>
      </c>
    </row>
    <row r="898" spans="1:8" x14ac:dyDescent="0.25">
      <c r="A898" s="1" t="s">
        <v>480</v>
      </c>
      <c r="B898" t="s">
        <v>5789</v>
      </c>
      <c r="C898" t="s">
        <v>7194</v>
      </c>
      <c r="D898" t="s">
        <v>7692</v>
      </c>
      <c r="E898" t="s">
        <v>7693</v>
      </c>
      <c r="F898" t="s">
        <v>5792</v>
      </c>
      <c r="G898" t="s">
        <v>4744</v>
      </c>
      <c r="H898" t="s">
        <v>5792</v>
      </c>
    </row>
    <row r="899" spans="1:8" x14ac:dyDescent="0.25">
      <c r="A899" s="1" t="s">
        <v>480</v>
      </c>
      <c r="B899" t="s">
        <v>5789</v>
      </c>
      <c r="C899" t="s">
        <v>7194</v>
      </c>
      <c r="D899" t="s">
        <v>7694</v>
      </c>
      <c r="E899" t="s">
        <v>7695</v>
      </c>
      <c r="F899" t="s">
        <v>5792</v>
      </c>
      <c r="G899" t="s">
        <v>4744</v>
      </c>
      <c r="H899" t="s">
        <v>5792</v>
      </c>
    </row>
    <row r="900" spans="1:8" x14ac:dyDescent="0.25">
      <c r="A900" s="1" t="s">
        <v>480</v>
      </c>
      <c r="B900" t="s">
        <v>5789</v>
      </c>
      <c r="C900" t="s">
        <v>7187</v>
      </c>
      <c r="D900" t="s">
        <v>7696</v>
      </c>
      <c r="E900" t="s">
        <v>7697</v>
      </c>
      <c r="F900" t="s">
        <v>5792</v>
      </c>
      <c r="G900" t="s">
        <v>6213</v>
      </c>
      <c r="H900" t="s">
        <v>5792</v>
      </c>
    </row>
    <row r="901" spans="1:8" x14ac:dyDescent="0.25">
      <c r="A901" s="1" t="s">
        <v>480</v>
      </c>
      <c r="B901" t="s">
        <v>5789</v>
      </c>
      <c r="C901" t="s">
        <v>7187</v>
      </c>
      <c r="D901" t="s">
        <v>7698</v>
      </c>
      <c r="E901" t="s">
        <v>7699</v>
      </c>
      <c r="F901" t="s">
        <v>5792</v>
      </c>
      <c r="G901" t="s">
        <v>6213</v>
      </c>
      <c r="H901" t="s">
        <v>5792</v>
      </c>
    </row>
    <row r="902" spans="1:8" x14ac:dyDescent="0.25">
      <c r="A902" s="1" t="s">
        <v>480</v>
      </c>
      <c r="B902" t="s">
        <v>5789</v>
      </c>
      <c r="C902" t="s">
        <v>7187</v>
      </c>
      <c r="D902" t="s">
        <v>7700</v>
      </c>
      <c r="E902" t="s">
        <v>7701</v>
      </c>
      <c r="F902" t="s">
        <v>5792</v>
      </c>
      <c r="G902" t="s">
        <v>6213</v>
      </c>
      <c r="H902" t="s">
        <v>5792</v>
      </c>
    </row>
    <row r="903" spans="1:8" x14ac:dyDescent="0.25">
      <c r="A903" s="1" t="s">
        <v>480</v>
      </c>
      <c r="B903" t="s">
        <v>5789</v>
      </c>
      <c r="C903" t="s">
        <v>7187</v>
      </c>
      <c r="D903" t="s">
        <v>7702</v>
      </c>
      <c r="E903" t="s">
        <v>7703</v>
      </c>
      <c r="F903" t="s">
        <v>5792</v>
      </c>
      <c r="G903" t="s">
        <v>6213</v>
      </c>
      <c r="H903" t="s">
        <v>5792</v>
      </c>
    </row>
    <row r="904" spans="1:8" x14ac:dyDescent="0.25">
      <c r="A904" s="1" t="s">
        <v>480</v>
      </c>
      <c r="B904" t="s">
        <v>5789</v>
      </c>
      <c r="C904" t="s">
        <v>7187</v>
      </c>
      <c r="D904" t="s">
        <v>7704</v>
      </c>
      <c r="E904" t="s">
        <v>7705</v>
      </c>
      <c r="F904" t="s">
        <v>5792</v>
      </c>
      <c r="G904" t="s">
        <v>6213</v>
      </c>
      <c r="H904" t="s">
        <v>5792</v>
      </c>
    </row>
    <row r="905" spans="1:8" x14ac:dyDescent="0.25">
      <c r="A905" s="1" t="s">
        <v>480</v>
      </c>
      <c r="B905" t="s">
        <v>5789</v>
      </c>
      <c r="C905" t="s">
        <v>7187</v>
      </c>
      <c r="D905" t="s">
        <v>7706</v>
      </c>
      <c r="E905" t="s">
        <v>7707</v>
      </c>
      <c r="F905" t="s">
        <v>5792</v>
      </c>
      <c r="G905" t="s">
        <v>6213</v>
      </c>
      <c r="H905" t="s">
        <v>5792</v>
      </c>
    </row>
    <row r="906" spans="1:8" x14ac:dyDescent="0.25">
      <c r="A906" s="1" t="s">
        <v>480</v>
      </c>
      <c r="B906" t="s">
        <v>5789</v>
      </c>
      <c r="C906" t="s">
        <v>7187</v>
      </c>
      <c r="D906" t="s">
        <v>7708</v>
      </c>
      <c r="E906" t="s">
        <v>7709</v>
      </c>
      <c r="F906" t="s">
        <v>5792</v>
      </c>
      <c r="G906" t="s">
        <v>6213</v>
      </c>
      <c r="H906" t="s">
        <v>5792</v>
      </c>
    </row>
    <row r="907" spans="1:8" x14ac:dyDescent="0.25">
      <c r="A907" s="1" t="s">
        <v>480</v>
      </c>
      <c r="B907" t="s">
        <v>5789</v>
      </c>
      <c r="C907" t="s">
        <v>7187</v>
      </c>
      <c r="D907" t="s">
        <v>7710</v>
      </c>
      <c r="E907" t="s">
        <v>7711</v>
      </c>
      <c r="F907" t="s">
        <v>5792</v>
      </c>
      <c r="G907" t="s">
        <v>6213</v>
      </c>
      <c r="H907" t="s">
        <v>5792</v>
      </c>
    </row>
    <row r="908" spans="1:8" x14ac:dyDescent="0.25">
      <c r="A908" s="1" t="s">
        <v>480</v>
      </c>
      <c r="B908" t="s">
        <v>5789</v>
      </c>
      <c r="C908" t="s">
        <v>7194</v>
      </c>
      <c r="D908" t="s">
        <v>7712</v>
      </c>
      <c r="E908" t="s">
        <v>7713</v>
      </c>
      <c r="F908" t="s">
        <v>5792</v>
      </c>
      <c r="G908" t="s">
        <v>4744</v>
      </c>
      <c r="H908" t="s">
        <v>5792</v>
      </c>
    </row>
    <row r="909" spans="1:8" x14ac:dyDescent="0.25">
      <c r="A909" s="1" t="s">
        <v>480</v>
      </c>
      <c r="B909" t="s">
        <v>5789</v>
      </c>
      <c r="C909" t="s">
        <v>7282</v>
      </c>
      <c r="D909" t="s">
        <v>7714</v>
      </c>
      <c r="E909" t="s">
        <v>7715</v>
      </c>
      <c r="F909" t="s">
        <v>5792</v>
      </c>
      <c r="G909" t="s">
        <v>5961</v>
      </c>
      <c r="H909" t="s">
        <v>5792</v>
      </c>
    </row>
    <row r="910" spans="1:8" x14ac:dyDescent="0.25">
      <c r="A910" s="1" t="s">
        <v>480</v>
      </c>
      <c r="B910" t="s">
        <v>5789</v>
      </c>
      <c r="C910" t="s">
        <v>7282</v>
      </c>
      <c r="D910" t="s">
        <v>7716</v>
      </c>
      <c r="E910" t="s">
        <v>7717</v>
      </c>
      <c r="F910" t="s">
        <v>5792</v>
      </c>
      <c r="G910" t="s">
        <v>5961</v>
      </c>
      <c r="H910" t="s">
        <v>5792</v>
      </c>
    </row>
    <row r="911" spans="1:8" x14ac:dyDescent="0.25">
      <c r="A911" s="1" t="s">
        <v>480</v>
      </c>
      <c r="B911" t="s">
        <v>5789</v>
      </c>
      <c r="C911" t="s">
        <v>7194</v>
      </c>
      <c r="D911" t="s">
        <v>7718</v>
      </c>
      <c r="E911" t="s">
        <v>7719</v>
      </c>
      <c r="F911" t="s">
        <v>5792</v>
      </c>
      <c r="G911" t="s">
        <v>7141</v>
      </c>
      <c r="H911" t="s">
        <v>5792</v>
      </c>
    </row>
    <row r="912" spans="1:8" x14ac:dyDescent="0.25">
      <c r="A912" s="1" t="s">
        <v>480</v>
      </c>
      <c r="B912" t="s">
        <v>5789</v>
      </c>
      <c r="C912" t="s">
        <v>7194</v>
      </c>
      <c r="D912" t="s">
        <v>7720</v>
      </c>
      <c r="E912" t="s">
        <v>7721</v>
      </c>
      <c r="F912" t="s">
        <v>5792</v>
      </c>
      <c r="G912" t="s">
        <v>5001</v>
      </c>
      <c r="H912" t="s">
        <v>5792</v>
      </c>
    </row>
    <row r="913" spans="1:8" x14ac:dyDescent="0.25">
      <c r="A913" s="1" t="s">
        <v>480</v>
      </c>
      <c r="B913" t="s">
        <v>5789</v>
      </c>
      <c r="C913" t="s">
        <v>7187</v>
      </c>
      <c r="D913" t="s">
        <v>7722</v>
      </c>
      <c r="E913" t="s">
        <v>7723</v>
      </c>
      <c r="F913" t="s">
        <v>5792</v>
      </c>
      <c r="G913" t="s">
        <v>6073</v>
      </c>
      <c r="H913" t="s">
        <v>6074</v>
      </c>
    </row>
    <row r="914" spans="1:8" x14ac:dyDescent="0.25">
      <c r="A914" s="1" t="s">
        <v>480</v>
      </c>
      <c r="B914" t="s">
        <v>5789</v>
      </c>
      <c r="C914" t="s">
        <v>7187</v>
      </c>
      <c r="D914" t="s">
        <v>7724</v>
      </c>
      <c r="E914" t="s">
        <v>7725</v>
      </c>
      <c r="F914" t="s">
        <v>5792</v>
      </c>
      <c r="G914" t="s">
        <v>6073</v>
      </c>
      <c r="H914" t="s">
        <v>6074</v>
      </c>
    </row>
    <row r="915" spans="1:8" x14ac:dyDescent="0.25">
      <c r="A915" s="1" t="s">
        <v>480</v>
      </c>
      <c r="B915" t="s">
        <v>5789</v>
      </c>
      <c r="C915" t="s">
        <v>7187</v>
      </c>
      <c r="D915" t="s">
        <v>7726</v>
      </c>
      <c r="E915" t="s">
        <v>7727</v>
      </c>
      <c r="F915" t="s">
        <v>5792</v>
      </c>
      <c r="G915" t="s">
        <v>6073</v>
      </c>
      <c r="H915" t="s">
        <v>6074</v>
      </c>
    </row>
    <row r="916" spans="1:8" x14ac:dyDescent="0.25">
      <c r="A916" s="1" t="s">
        <v>480</v>
      </c>
      <c r="B916" t="s">
        <v>5789</v>
      </c>
      <c r="C916" t="s">
        <v>7187</v>
      </c>
      <c r="D916" t="s">
        <v>7728</v>
      </c>
      <c r="E916" t="s">
        <v>7729</v>
      </c>
      <c r="F916" t="s">
        <v>5792</v>
      </c>
      <c r="G916" t="s">
        <v>6073</v>
      </c>
      <c r="H916" t="s">
        <v>6074</v>
      </c>
    </row>
    <row r="917" spans="1:8" x14ac:dyDescent="0.25">
      <c r="A917" s="1" t="s">
        <v>480</v>
      </c>
      <c r="B917" t="s">
        <v>5789</v>
      </c>
      <c r="C917" t="s">
        <v>7187</v>
      </c>
      <c r="D917" t="s">
        <v>7730</v>
      </c>
      <c r="E917" t="s">
        <v>7731</v>
      </c>
      <c r="F917" t="s">
        <v>5792</v>
      </c>
      <c r="G917" t="s">
        <v>6073</v>
      </c>
      <c r="H917" t="s">
        <v>6074</v>
      </c>
    </row>
    <row r="918" spans="1:8" x14ac:dyDescent="0.25">
      <c r="A918" s="1" t="s">
        <v>480</v>
      </c>
      <c r="B918" t="s">
        <v>5789</v>
      </c>
      <c r="C918" t="s">
        <v>7187</v>
      </c>
      <c r="D918" t="s">
        <v>7732</v>
      </c>
      <c r="E918" t="s">
        <v>7733</v>
      </c>
      <c r="F918" t="s">
        <v>5792</v>
      </c>
      <c r="G918" t="s">
        <v>6073</v>
      </c>
      <c r="H918" t="s">
        <v>6074</v>
      </c>
    </row>
    <row r="919" spans="1:8" x14ac:dyDescent="0.25">
      <c r="A919" s="1" t="s">
        <v>480</v>
      </c>
      <c r="B919" t="s">
        <v>5789</v>
      </c>
      <c r="C919" t="s">
        <v>7187</v>
      </c>
      <c r="D919" t="s">
        <v>7734</v>
      </c>
      <c r="E919" t="s">
        <v>7735</v>
      </c>
      <c r="F919" t="s">
        <v>5792</v>
      </c>
      <c r="G919" t="s">
        <v>6073</v>
      </c>
      <c r="H919" t="s">
        <v>6074</v>
      </c>
    </row>
    <row r="920" spans="1:8" x14ac:dyDescent="0.25">
      <c r="A920" s="1" t="s">
        <v>480</v>
      </c>
      <c r="B920" t="s">
        <v>5789</v>
      </c>
      <c r="C920" t="s">
        <v>7194</v>
      </c>
      <c r="D920" t="s">
        <v>7736</v>
      </c>
      <c r="E920" t="s">
        <v>7737</v>
      </c>
      <c r="F920" t="s">
        <v>5792</v>
      </c>
      <c r="G920" t="s">
        <v>6003</v>
      </c>
      <c r="H920" t="s">
        <v>5792</v>
      </c>
    </row>
    <row r="921" spans="1:8" x14ac:dyDescent="0.25">
      <c r="A921" s="1" t="s">
        <v>480</v>
      </c>
      <c r="B921" t="s">
        <v>5789</v>
      </c>
      <c r="C921" t="s">
        <v>7187</v>
      </c>
      <c r="D921" t="s">
        <v>7738</v>
      </c>
      <c r="E921" t="s">
        <v>7739</v>
      </c>
      <c r="F921" t="s">
        <v>5792</v>
      </c>
      <c r="G921" t="s">
        <v>6073</v>
      </c>
      <c r="H921" t="s">
        <v>6074</v>
      </c>
    </row>
    <row r="922" spans="1:8" x14ac:dyDescent="0.25">
      <c r="A922" s="1" t="s">
        <v>480</v>
      </c>
      <c r="B922" t="s">
        <v>5789</v>
      </c>
      <c r="C922" t="s">
        <v>7194</v>
      </c>
      <c r="D922" t="s">
        <v>7740</v>
      </c>
      <c r="E922" t="s">
        <v>7741</v>
      </c>
      <c r="F922" t="s">
        <v>5792</v>
      </c>
      <c r="G922" t="s">
        <v>6003</v>
      </c>
      <c r="H922" t="s">
        <v>5792</v>
      </c>
    </row>
    <row r="923" spans="1:8" x14ac:dyDescent="0.25">
      <c r="A923" s="1" t="s">
        <v>480</v>
      </c>
      <c r="B923" t="s">
        <v>5789</v>
      </c>
      <c r="C923" t="s">
        <v>7282</v>
      </c>
      <c r="D923" t="s">
        <v>7742</v>
      </c>
      <c r="E923" t="s">
        <v>7743</v>
      </c>
      <c r="F923" t="s">
        <v>5792</v>
      </c>
      <c r="G923" t="s">
        <v>6003</v>
      </c>
      <c r="H923" t="s">
        <v>5792</v>
      </c>
    </row>
    <row r="924" spans="1:8" x14ac:dyDescent="0.25">
      <c r="A924" s="1" t="s">
        <v>480</v>
      </c>
      <c r="B924" t="s">
        <v>5789</v>
      </c>
      <c r="C924" t="s">
        <v>7342</v>
      </c>
      <c r="D924" t="s">
        <v>7744</v>
      </c>
      <c r="E924" t="s">
        <v>7745</v>
      </c>
      <c r="F924" t="s">
        <v>5792</v>
      </c>
      <c r="G924" t="s">
        <v>6033</v>
      </c>
      <c r="H924" t="s">
        <v>5792</v>
      </c>
    </row>
    <row r="925" spans="1:8" x14ac:dyDescent="0.25">
      <c r="A925" s="1" t="s">
        <v>480</v>
      </c>
      <c r="B925" t="s">
        <v>5789</v>
      </c>
      <c r="C925" t="s">
        <v>7342</v>
      </c>
      <c r="D925" t="s">
        <v>7746</v>
      </c>
      <c r="E925" t="s">
        <v>7747</v>
      </c>
      <c r="F925" t="s">
        <v>5792</v>
      </c>
      <c r="G925" t="s">
        <v>6033</v>
      </c>
      <c r="H925" t="s">
        <v>5792</v>
      </c>
    </row>
    <row r="926" spans="1:8" x14ac:dyDescent="0.25">
      <c r="A926" s="1" t="s">
        <v>480</v>
      </c>
      <c r="B926" t="s">
        <v>5789</v>
      </c>
      <c r="C926" t="s">
        <v>7187</v>
      </c>
      <c r="D926" t="s">
        <v>7748</v>
      </c>
      <c r="E926" t="s">
        <v>7749</v>
      </c>
      <c r="F926" t="s">
        <v>5792</v>
      </c>
      <c r="G926" t="s">
        <v>6073</v>
      </c>
      <c r="H926" t="s">
        <v>6074</v>
      </c>
    </row>
    <row r="927" spans="1:8" x14ac:dyDescent="0.25">
      <c r="A927" s="1" t="s">
        <v>480</v>
      </c>
      <c r="B927" t="s">
        <v>5789</v>
      </c>
      <c r="C927" t="s">
        <v>7187</v>
      </c>
      <c r="D927" t="s">
        <v>7750</v>
      </c>
      <c r="E927" t="s">
        <v>7751</v>
      </c>
      <c r="F927" t="s">
        <v>5792</v>
      </c>
      <c r="G927" t="s">
        <v>6073</v>
      </c>
      <c r="H927" t="s">
        <v>6074</v>
      </c>
    </row>
    <row r="928" spans="1:8" x14ac:dyDescent="0.25">
      <c r="A928" s="1" t="s">
        <v>480</v>
      </c>
      <c r="B928" t="s">
        <v>5789</v>
      </c>
      <c r="C928" t="s">
        <v>7187</v>
      </c>
      <c r="D928" t="s">
        <v>7752</v>
      </c>
      <c r="E928" t="s">
        <v>7753</v>
      </c>
      <c r="F928" t="s">
        <v>5792</v>
      </c>
      <c r="G928" t="s">
        <v>6040</v>
      </c>
      <c r="H928" t="s">
        <v>7579</v>
      </c>
    </row>
    <row r="929" spans="1:8" x14ac:dyDescent="0.25">
      <c r="A929" s="1" t="s">
        <v>480</v>
      </c>
      <c r="B929" t="s">
        <v>5789</v>
      </c>
      <c r="C929" t="s">
        <v>7187</v>
      </c>
      <c r="D929" t="s">
        <v>7754</v>
      </c>
      <c r="E929" t="s">
        <v>7755</v>
      </c>
      <c r="F929" t="s">
        <v>5792</v>
      </c>
      <c r="G929" t="s">
        <v>6040</v>
      </c>
      <c r="H929" t="s">
        <v>7579</v>
      </c>
    </row>
    <row r="930" spans="1:8" x14ac:dyDescent="0.25">
      <c r="A930" s="1" t="s">
        <v>480</v>
      </c>
      <c r="B930" t="s">
        <v>5789</v>
      </c>
      <c r="C930" t="s">
        <v>7282</v>
      </c>
      <c r="D930" t="s">
        <v>7756</v>
      </c>
      <c r="E930" t="s">
        <v>7757</v>
      </c>
      <c r="F930" t="s">
        <v>5792</v>
      </c>
      <c r="G930" t="s">
        <v>4051</v>
      </c>
      <c r="H930" t="s">
        <v>5792</v>
      </c>
    </row>
    <row r="931" spans="1:8" x14ac:dyDescent="0.25">
      <c r="A931" s="1" t="s">
        <v>480</v>
      </c>
      <c r="B931" t="s">
        <v>5789</v>
      </c>
      <c r="C931" t="s">
        <v>7282</v>
      </c>
      <c r="D931" t="s">
        <v>7758</v>
      </c>
      <c r="E931" t="s">
        <v>7759</v>
      </c>
      <c r="F931" t="s">
        <v>5792</v>
      </c>
      <c r="G931" t="s">
        <v>6073</v>
      </c>
      <c r="H931" t="s">
        <v>6074</v>
      </c>
    </row>
    <row r="932" spans="1:8" x14ac:dyDescent="0.25">
      <c r="A932" s="1" t="s">
        <v>480</v>
      </c>
      <c r="B932" t="s">
        <v>5789</v>
      </c>
      <c r="C932" t="s">
        <v>7194</v>
      </c>
      <c r="D932" t="s">
        <v>7760</v>
      </c>
      <c r="E932" t="s">
        <v>7761</v>
      </c>
      <c r="F932" t="s">
        <v>5792</v>
      </c>
      <c r="G932" t="s">
        <v>6073</v>
      </c>
      <c r="H932" t="s">
        <v>6074</v>
      </c>
    </row>
    <row r="933" spans="1:8" x14ac:dyDescent="0.25">
      <c r="A933" s="1" t="s">
        <v>480</v>
      </c>
      <c r="B933" t="s">
        <v>5789</v>
      </c>
      <c r="C933" t="s">
        <v>7282</v>
      </c>
      <c r="D933" t="s">
        <v>7762</v>
      </c>
      <c r="E933" t="s">
        <v>7763</v>
      </c>
      <c r="F933" t="s">
        <v>5792</v>
      </c>
      <c r="G933" t="s">
        <v>6667</v>
      </c>
      <c r="H933" t="s">
        <v>5792</v>
      </c>
    </row>
    <row r="934" spans="1:8" x14ac:dyDescent="0.25">
      <c r="A934" s="1" t="s">
        <v>480</v>
      </c>
      <c r="B934" t="s">
        <v>5789</v>
      </c>
      <c r="C934" t="s">
        <v>7282</v>
      </c>
      <c r="D934" t="s">
        <v>7764</v>
      </c>
      <c r="E934" t="s">
        <v>7765</v>
      </c>
      <c r="F934" t="s">
        <v>5792</v>
      </c>
      <c r="G934" t="s">
        <v>6667</v>
      </c>
      <c r="H934" t="s">
        <v>5792</v>
      </c>
    </row>
    <row r="935" spans="1:8" x14ac:dyDescent="0.25">
      <c r="A935" s="1" t="s">
        <v>480</v>
      </c>
      <c r="B935" t="s">
        <v>5789</v>
      </c>
      <c r="C935" t="s">
        <v>7282</v>
      </c>
      <c r="D935" t="s">
        <v>7766</v>
      </c>
      <c r="E935" t="s">
        <v>7767</v>
      </c>
      <c r="F935" t="s">
        <v>5792</v>
      </c>
      <c r="G935" t="s">
        <v>6667</v>
      </c>
      <c r="H935" t="s">
        <v>5792</v>
      </c>
    </row>
    <row r="936" spans="1:8" x14ac:dyDescent="0.25">
      <c r="A936" s="1" t="s">
        <v>480</v>
      </c>
      <c r="B936" t="s">
        <v>5789</v>
      </c>
      <c r="C936" t="s">
        <v>7282</v>
      </c>
      <c r="D936" t="s">
        <v>7768</v>
      </c>
      <c r="E936" t="s">
        <v>7769</v>
      </c>
      <c r="F936" t="s">
        <v>5792</v>
      </c>
      <c r="G936" t="s">
        <v>7141</v>
      </c>
      <c r="H936" t="s">
        <v>5792</v>
      </c>
    </row>
    <row r="937" spans="1:8" x14ac:dyDescent="0.25">
      <c r="A937" s="1" t="s">
        <v>480</v>
      </c>
      <c r="B937" t="s">
        <v>5789</v>
      </c>
      <c r="C937" t="s">
        <v>7282</v>
      </c>
      <c r="D937" t="s">
        <v>7770</v>
      </c>
      <c r="E937" t="s">
        <v>7771</v>
      </c>
      <c r="F937" t="s">
        <v>5792</v>
      </c>
      <c r="G937" t="s">
        <v>7141</v>
      </c>
      <c r="H937" t="s">
        <v>5792</v>
      </c>
    </row>
    <row r="938" spans="1:8" x14ac:dyDescent="0.25">
      <c r="A938" s="1" t="s">
        <v>480</v>
      </c>
      <c r="B938" t="s">
        <v>5789</v>
      </c>
      <c r="C938" t="s">
        <v>7282</v>
      </c>
      <c r="D938" t="s">
        <v>7772</v>
      </c>
      <c r="E938" t="s">
        <v>7773</v>
      </c>
      <c r="F938" t="s">
        <v>5792</v>
      </c>
      <c r="G938" t="s">
        <v>5961</v>
      </c>
      <c r="H938" t="s">
        <v>5792</v>
      </c>
    </row>
    <row r="939" spans="1:8" x14ac:dyDescent="0.25">
      <c r="A939" s="1" t="s">
        <v>480</v>
      </c>
      <c r="B939" t="s">
        <v>5789</v>
      </c>
      <c r="C939" t="s">
        <v>7282</v>
      </c>
      <c r="D939" t="s">
        <v>7774</v>
      </c>
      <c r="E939" t="s">
        <v>7775</v>
      </c>
      <c r="F939" t="s">
        <v>5792</v>
      </c>
      <c r="G939" t="s">
        <v>5961</v>
      </c>
      <c r="H939" t="s">
        <v>5792</v>
      </c>
    </row>
    <row r="940" spans="1:8" x14ac:dyDescent="0.25">
      <c r="A940" s="1" t="s">
        <v>480</v>
      </c>
      <c r="B940" t="s">
        <v>5789</v>
      </c>
      <c r="C940" t="s">
        <v>7282</v>
      </c>
      <c r="D940" t="s">
        <v>7776</v>
      </c>
      <c r="E940" t="s">
        <v>7777</v>
      </c>
      <c r="F940" t="s">
        <v>5792</v>
      </c>
      <c r="G940" t="s">
        <v>5961</v>
      </c>
      <c r="H940" t="s">
        <v>5792</v>
      </c>
    </row>
    <row r="941" spans="1:8" x14ac:dyDescent="0.25">
      <c r="A941" s="1" t="s">
        <v>480</v>
      </c>
      <c r="B941" t="s">
        <v>5789</v>
      </c>
      <c r="C941" t="s">
        <v>7282</v>
      </c>
      <c r="D941" t="s">
        <v>7778</v>
      </c>
      <c r="E941" t="s">
        <v>7779</v>
      </c>
      <c r="F941" t="s">
        <v>5792</v>
      </c>
      <c r="G941" t="s">
        <v>5961</v>
      </c>
      <c r="H941" t="s">
        <v>5792</v>
      </c>
    </row>
    <row r="942" spans="1:8" x14ac:dyDescent="0.25">
      <c r="A942" s="1" t="s">
        <v>480</v>
      </c>
      <c r="B942" t="s">
        <v>5789</v>
      </c>
      <c r="C942" t="s">
        <v>7282</v>
      </c>
      <c r="D942" t="s">
        <v>7780</v>
      </c>
      <c r="E942" t="s">
        <v>7781</v>
      </c>
      <c r="F942" t="s">
        <v>5792</v>
      </c>
      <c r="G942" t="s">
        <v>5961</v>
      </c>
      <c r="H942" t="s">
        <v>5792</v>
      </c>
    </row>
    <row r="943" spans="1:8" x14ac:dyDescent="0.25">
      <c r="A943" s="1" t="s">
        <v>480</v>
      </c>
      <c r="B943" t="s">
        <v>5789</v>
      </c>
      <c r="C943" t="s">
        <v>7282</v>
      </c>
      <c r="D943" t="s">
        <v>7782</v>
      </c>
      <c r="E943" t="s">
        <v>7783</v>
      </c>
      <c r="F943" t="s">
        <v>5792</v>
      </c>
      <c r="G943" t="s">
        <v>5961</v>
      </c>
      <c r="H943" t="s">
        <v>5792</v>
      </c>
    </row>
    <row r="944" spans="1:8" x14ac:dyDescent="0.25">
      <c r="A944" s="1" t="s">
        <v>480</v>
      </c>
      <c r="B944" t="s">
        <v>5789</v>
      </c>
      <c r="C944" t="s">
        <v>7282</v>
      </c>
      <c r="D944" t="s">
        <v>7784</v>
      </c>
      <c r="E944" t="s">
        <v>7785</v>
      </c>
      <c r="F944" t="s">
        <v>5792</v>
      </c>
      <c r="G944" t="s">
        <v>6003</v>
      </c>
      <c r="H944" t="s">
        <v>5792</v>
      </c>
    </row>
    <row r="945" spans="1:8" x14ac:dyDescent="0.25">
      <c r="A945" s="1" t="s">
        <v>480</v>
      </c>
      <c r="B945" t="s">
        <v>5789</v>
      </c>
      <c r="C945" t="s">
        <v>7282</v>
      </c>
      <c r="D945" t="s">
        <v>7786</v>
      </c>
      <c r="E945" t="s">
        <v>7787</v>
      </c>
      <c r="F945" t="s">
        <v>5792</v>
      </c>
      <c r="G945" t="s">
        <v>7788</v>
      </c>
      <c r="H945" t="s">
        <v>5792</v>
      </c>
    </row>
    <row r="946" spans="1:8" x14ac:dyDescent="0.25">
      <c r="A946" s="1" t="s">
        <v>480</v>
      </c>
      <c r="B946" t="s">
        <v>5789</v>
      </c>
      <c r="C946" t="s">
        <v>7282</v>
      </c>
      <c r="D946" t="s">
        <v>7789</v>
      </c>
      <c r="E946" t="s">
        <v>7790</v>
      </c>
      <c r="F946" t="s">
        <v>5792</v>
      </c>
      <c r="G946" t="s">
        <v>7788</v>
      </c>
      <c r="H946" t="s">
        <v>5792</v>
      </c>
    </row>
    <row r="947" spans="1:8" x14ac:dyDescent="0.25">
      <c r="A947" s="1" t="s">
        <v>480</v>
      </c>
      <c r="B947" t="s">
        <v>5789</v>
      </c>
      <c r="C947" t="s">
        <v>7282</v>
      </c>
      <c r="D947" t="s">
        <v>7791</v>
      </c>
      <c r="E947" t="s">
        <v>7792</v>
      </c>
      <c r="F947" t="s">
        <v>5792</v>
      </c>
      <c r="G947" t="s">
        <v>7788</v>
      </c>
      <c r="H947" t="s">
        <v>5792</v>
      </c>
    </row>
    <row r="948" spans="1:8" x14ac:dyDescent="0.25">
      <c r="A948" s="1" t="s">
        <v>480</v>
      </c>
      <c r="B948" t="s">
        <v>5789</v>
      </c>
      <c r="C948" t="s">
        <v>7282</v>
      </c>
      <c r="D948" t="s">
        <v>7793</v>
      </c>
      <c r="E948" t="s">
        <v>7794</v>
      </c>
      <c r="F948" t="s">
        <v>5792</v>
      </c>
      <c r="G948" t="s">
        <v>7788</v>
      </c>
      <c r="H948" t="s">
        <v>5792</v>
      </c>
    </row>
    <row r="949" spans="1:8" x14ac:dyDescent="0.25">
      <c r="A949" s="1" t="s">
        <v>480</v>
      </c>
      <c r="B949" t="s">
        <v>5789</v>
      </c>
      <c r="C949" t="s">
        <v>7282</v>
      </c>
      <c r="D949" t="s">
        <v>7795</v>
      </c>
      <c r="E949" t="s">
        <v>7796</v>
      </c>
      <c r="F949" t="s">
        <v>5792</v>
      </c>
      <c r="G949" t="s">
        <v>7788</v>
      </c>
      <c r="H949" t="s">
        <v>5792</v>
      </c>
    </row>
    <row r="950" spans="1:8" x14ac:dyDescent="0.25">
      <c r="A950" s="1" t="s">
        <v>480</v>
      </c>
      <c r="B950" t="s">
        <v>5789</v>
      </c>
      <c r="C950" t="s">
        <v>7282</v>
      </c>
      <c r="D950" t="s">
        <v>7797</v>
      </c>
      <c r="E950" t="s">
        <v>7798</v>
      </c>
      <c r="F950" t="s">
        <v>5792</v>
      </c>
      <c r="G950" t="s">
        <v>7788</v>
      </c>
      <c r="H950" t="s">
        <v>5792</v>
      </c>
    </row>
    <row r="951" spans="1:8" x14ac:dyDescent="0.25">
      <c r="A951" s="1" t="s">
        <v>480</v>
      </c>
      <c r="B951" t="s">
        <v>5789</v>
      </c>
      <c r="C951" t="s">
        <v>7194</v>
      </c>
      <c r="D951" t="s">
        <v>7799</v>
      </c>
      <c r="E951" t="s">
        <v>7800</v>
      </c>
      <c r="F951" t="s">
        <v>5792</v>
      </c>
      <c r="G951" t="s">
        <v>5792</v>
      </c>
      <c r="H951" t="s">
        <v>5792</v>
      </c>
    </row>
    <row r="952" spans="1:8" x14ac:dyDescent="0.25">
      <c r="A952" s="1" t="s">
        <v>480</v>
      </c>
      <c r="B952" t="s">
        <v>5789</v>
      </c>
      <c r="C952" t="s">
        <v>7194</v>
      </c>
      <c r="D952" t="s">
        <v>7801</v>
      </c>
      <c r="E952" t="s">
        <v>7802</v>
      </c>
      <c r="F952" t="s">
        <v>5792</v>
      </c>
      <c r="G952" t="s">
        <v>7803</v>
      </c>
      <c r="H952" t="s">
        <v>7804</v>
      </c>
    </row>
    <row r="953" spans="1:8" x14ac:dyDescent="0.25">
      <c r="A953" s="1" t="s">
        <v>480</v>
      </c>
      <c r="B953" t="s">
        <v>5789</v>
      </c>
      <c r="C953" t="s">
        <v>7194</v>
      </c>
      <c r="D953" t="s">
        <v>7805</v>
      </c>
      <c r="E953" t="s">
        <v>7806</v>
      </c>
      <c r="F953" t="s">
        <v>7801</v>
      </c>
      <c r="G953" t="s">
        <v>7803</v>
      </c>
      <c r="H953" t="s">
        <v>7804</v>
      </c>
    </row>
    <row r="954" spans="1:8" x14ac:dyDescent="0.25">
      <c r="A954" s="1" t="s">
        <v>480</v>
      </c>
      <c r="B954" t="s">
        <v>5789</v>
      </c>
      <c r="C954" t="s">
        <v>7194</v>
      </c>
      <c r="D954" t="s">
        <v>7807</v>
      </c>
      <c r="E954" t="s">
        <v>7808</v>
      </c>
      <c r="F954" t="s">
        <v>7801</v>
      </c>
      <c r="G954" t="s">
        <v>7803</v>
      </c>
      <c r="H954" t="s">
        <v>7804</v>
      </c>
    </row>
    <row r="955" spans="1:8" x14ac:dyDescent="0.25">
      <c r="A955" s="1" t="s">
        <v>480</v>
      </c>
      <c r="B955" t="s">
        <v>5789</v>
      </c>
      <c r="C955" t="s">
        <v>7194</v>
      </c>
      <c r="D955" t="s">
        <v>7809</v>
      </c>
      <c r="E955" t="s">
        <v>7810</v>
      </c>
      <c r="F955" t="s">
        <v>7801</v>
      </c>
      <c r="G955" t="s">
        <v>7803</v>
      </c>
      <c r="H955" t="s">
        <v>7804</v>
      </c>
    </row>
    <row r="956" spans="1:8" x14ac:dyDescent="0.25">
      <c r="A956" s="1" t="s">
        <v>480</v>
      </c>
      <c r="B956" t="s">
        <v>5789</v>
      </c>
      <c r="C956" t="s">
        <v>7194</v>
      </c>
      <c r="D956" t="s">
        <v>7811</v>
      </c>
      <c r="E956" t="s">
        <v>7812</v>
      </c>
      <c r="F956" t="s">
        <v>7801</v>
      </c>
      <c r="G956" t="s">
        <v>7803</v>
      </c>
      <c r="H956" t="s">
        <v>7804</v>
      </c>
    </row>
    <row r="957" spans="1:8" x14ac:dyDescent="0.25">
      <c r="A957" s="1" t="s">
        <v>480</v>
      </c>
      <c r="B957" t="s">
        <v>5789</v>
      </c>
      <c r="C957" t="s">
        <v>7194</v>
      </c>
      <c r="D957" t="s">
        <v>7813</v>
      </c>
      <c r="E957" t="s">
        <v>7814</v>
      </c>
      <c r="F957" t="s">
        <v>7801</v>
      </c>
      <c r="G957" t="s">
        <v>7803</v>
      </c>
      <c r="H957" t="s">
        <v>7804</v>
      </c>
    </row>
    <row r="958" spans="1:8" x14ac:dyDescent="0.25">
      <c r="A958" s="1" t="s">
        <v>480</v>
      </c>
      <c r="B958" t="s">
        <v>5789</v>
      </c>
      <c r="C958" t="s">
        <v>7194</v>
      </c>
      <c r="D958" t="s">
        <v>7815</v>
      </c>
      <c r="E958" t="s">
        <v>7816</v>
      </c>
      <c r="F958" t="s">
        <v>7801</v>
      </c>
      <c r="G958" t="s">
        <v>7803</v>
      </c>
      <c r="H958" t="s">
        <v>7804</v>
      </c>
    </row>
    <row r="959" spans="1:8" x14ac:dyDescent="0.25">
      <c r="A959" s="1" t="s">
        <v>480</v>
      </c>
      <c r="B959" t="s">
        <v>5789</v>
      </c>
      <c r="C959" t="s">
        <v>7194</v>
      </c>
      <c r="D959" t="s">
        <v>7817</v>
      </c>
      <c r="E959" t="s">
        <v>7818</v>
      </c>
      <c r="F959" t="s">
        <v>7801</v>
      </c>
      <c r="G959" t="s">
        <v>7803</v>
      </c>
      <c r="H959" t="s">
        <v>7804</v>
      </c>
    </row>
    <row r="960" spans="1:8" x14ac:dyDescent="0.25">
      <c r="A960" s="1" t="s">
        <v>480</v>
      </c>
      <c r="B960" t="s">
        <v>5789</v>
      </c>
      <c r="C960" t="s">
        <v>7194</v>
      </c>
      <c r="D960" t="s">
        <v>7819</v>
      </c>
      <c r="E960" t="s">
        <v>7820</v>
      </c>
      <c r="F960" t="s">
        <v>7801</v>
      </c>
      <c r="G960" t="s">
        <v>7803</v>
      </c>
      <c r="H960" t="s">
        <v>7804</v>
      </c>
    </row>
    <row r="961" spans="1:8" x14ac:dyDescent="0.25">
      <c r="A961" s="1" t="s">
        <v>480</v>
      </c>
      <c r="B961" t="s">
        <v>5789</v>
      </c>
      <c r="C961" t="s">
        <v>7194</v>
      </c>
      <c r="D961" t="s">
        <v>7821</v>
      </c>
      <c r="E961" t="s">
        <v>7822</v>
      </c>
      <c r="F961" t="s">
        <v>7801</v>
      </c>
      <c r="G961" t="s">
        <v>7803</v>
      </c>
      <c r="H961" t="s">
        <v>7804</v>
      </c>
    </row>
    <row r="962" spans="1:8" x14ac:dyDescent="0.25">
      <c r="A962" s="1" t="s">
        <v>480</v>
      </c>
      <c r="B962" t="s">
        <v>5789</v>
      </c>
      <c r="C962" t="s">
        <v>7194</v>
      </c>
      <c r="D962" t="s">
        <v>7823</v>
      </c>
      <c r="E962" t="s">
        <v>7824</v>
      </c>
      <c r="F962" t="s">
        <v>7801</v>
      </c>
      <c r="G962" t="s">
        <v>7803</v>
      </c>
      <c r="H962" t="s">
        <v>7804</v>
      </c>
    </row>
    <row r="963" spans="1:8" x14ac:dyDescent="0.25">
      <c r="A963" s="1" t="s">
        <v>480</v>
      </c>
      <c r="B963" t="s">
        <v>5789</v>
      </c>
      <c r="C963" t="s">
        <v>7194</v>
      </c>
      <c r="D963" t="s">
        <v>7825</v>
      </c>
      <c r="E963" t="s">
        <v>7826</v>
      </c>
      <c r="F963" t="s">
        <v>5792</v>
      </c>
      <c r="G963" t="s">
        <v>5816</v>
      </c>
      <c r="H963" t="s">
        <v>7804</v>
      </c>
    </row>
    <row r="964" spans="1:8" x14ac:dyDescent="0.25">
      <c r="A964" s="1" t="s">
        <v>480</v>
      </c>
      <c r="B964" t="s">
        <v>5789</v>
      </c>
      <c r="C964" t="s">
        <v>7194</v>
      </c>
      <c r="D964" t="s">
        <v>7827</v>
      </c>
      <c r="E964" t="s">
        <v>7828</v>
      </c>
      <c r="F964" t="s">
        <v>5792</v>
      </c>
      <c r="G964" t="s">
        <v>7803</v>
      </c>
      <c r="H964" t="s">
        <v>7829</v>
      </c>
    </row>
    <row r="965" spans="1:8" x14ac:dyDescent="0.25">
      <c r="A965" s="1" t="s">
        <v>480</v>
      </c>
      <c r="B965" t="s">
        <v>5789</v>
      </c>
      <c r="C965" t="s">
        <v>7194</v>
      </c>
      <c r="D965" t="s">
        <v>7830</v>
      </c>
      <c r="E965" t="s">
        <v>7831</v>
      </c>
      <c r="F965" t="s">
        <v>7827</v>
      </c>
      <c r="G965" t="s">
        <v>7803</v>
      </c>
      <c r="H965" t="s">
        <v>7829</v>
      </c>
    </row>
    <row r="966" spans="1:8" x14ac:dyDescent="0.25">
      <c r="A966" s="1" t="s">
        <v>480</v>
      </c>
      <c r="B966" t="s">
        <v>5789</v>
      </c>
      <c r="C966" t="s">
        <v>7194</v>
      </c>
      <c r="D966" t="s">
        <v>7832</v>
      </c>
      <c r="E966" t="s">
        <v>7833</v>
      </c>
      <c r="F966" t="s">
        <v>7827</v>
      </c>
      <c r="G966" t="s">
        <v>7803</v>
      </c>
      <c r="H966" t="s">
        <v>7829</v>
      </c>
    </row>
    <row r="967" spans="1:8" x14ac:dyDescent="0.25">
      <c r="A967" s="1" t="s">
        <v>480</v>
      </c>
      <c r="B967" t="s">
        <v>5789</v>
      </c>
      <c r="C967" t="s">
        <v>7194</v>
      </c>
      <c r="D967" t="s">
        <v>7834</v>
      </c>
      <c r="E967" t="s">
        <v>7835</v>
      </c>
      <c r="F967" t="s">
        <v>7827</v>
      </c>
      <c r="G967" t="s">
        <v>7803</v>
      </c>
      <c r="H967" t="s">
        <v>7829</v>
      </c>
    </row>
    <row r="968" spans="1:8" x14ac:dyDescent="0.25">
      <c r="A968" s="1" t="s">
        <v>480</v>
      </c>
      <c r="B968" t="s">
        <v>5789</v>
      </c>
      <c r="C968" t="s">
        <v>7194</v>
      </c>
      <c r="D968" t="s">
        <v>7836</v>
      </c>
      <c r="E968" t="s">
        <v>7837</v>
      </c>
      <c r="F968" t="s">
        <v>7827</v>
      </c>
      <c r="G968" t="s">
        <v>7803</v>
      </c>
      <c r="H968" t="s">
        <v>7829</v>
      </c>
    </row>
    <row r="969" spans="1:8" x14ac:dyDescent="0.25">
      <c r="A969" s="1" t="s">
        <v>480</v>
      </c>
      <c r="B969" t="s">
        <v>5789</v>
      </c>
      <c r="C969" t="s">
        <v>7194</v>
      </c>
      <c r="D969" t="s">
        <v>7838</v>
      </c>
      <c r="E969" t="s">
        <v>7839</v>
      </c>
      <c r="F969" t="s">
        <v>7827</v>
      </c>
      <c r="G969" t="s">
        <v>7803</v>
      </c>
      <c r="H969" t="s">
        <v>7829</v>
      </c>
    </row>
    <row r="970" spans="1:8" x14ac:dyDescent="0.25">
      <c r="A970" s="1" t="s">
        <v>480</v>
      </c>
      <c r="B970" t="s">
        <v>5789</v>
      </c>
      <c r="C970" t="s">
        <v>7194</v>
      </c>
      <c r="D970" t="s">
        <v>7840</v>
      </c>
      <c r="E970" t="s">
        <v>7841</v>
      </c>
      <c r="F970" t="s">
        <v>7827</v>
      </c>
      <c r="G970" t="s">
        <v>7803</v>
      </c>
      <c r="H970" t="s">
        <v>7829</v>
      </c>
    </row>
    <row r="971" spans="1:8" x14ac:dyDescent="0.25">
      <c r="A971" s="1" t="s">
        <v>480</v>
      </c>
      <c r="B971" t="s">
        <v>5789</v>
      </c>
      <c r="C971" t="s">
        <v>7194</v>
      </c>
      <c r="D971" t="s">
        <v>7842</v>
      </c>
      <c r="E971" t="s">
        <v>7843</v>
      </c>
      <c r="F971" t="s">
        <v>7827</v>
      </c>
      <c r="G971" t="s">
        <v>7803</v>
      </c>
      <c r="H971" t="s">
        <v>7829</v>
      </c>
    </row>
    <row r="972" spans="1:8" x14ac:dyDescent="0.25">
      <c r="A972" s="1" t="s">
        <v>480</v>
      </c>
      <c r="B972" t="s">
        <v>5789</v>
      </c>
      <c r="C972" t="s">
        <v>7194</v>
      </c>
      <c r="D972" t="s">
        <v>7844</v>
      </c>
      <c r="E972" t="s">
        <v>7845</v>
      </c>
      <c r="F972" t="s">
        <v>7827</v>
      </c>
      <c r="G972" t="s">
        <v>7803</v>
      </c>
      <c r="H972" t="s">
        <v>7829</v>
      </c>
    </row>
    <row r="973" spans="1:8" x14ac:dyDescent="0.25">
      <c r="A973" s="1" t="s">
        <v>480</v>
      </c>
      <c r="B973" t="s">
        <v>5789</v>
      </c>
      <c r="C973" t="s">
        <v>7194</v>
      </c>
      <c r="D973" t="s">
        <v>7846</v>
      </c>
      <c r="E973" t="s">
        <v>7847</v>
      </c>
      <c r="F973" t="s">
        <v>7827</v>
      </c>
      <c r="G973" t="s">
        <v>7803</v>
      </c>
      <c r="H973" t="s">
        <v>7829</v>
      </c>
    </row>
    <row r="974" spans="1:8" x14ac:dyDescent="0.25">
      <c r="A974" s="1" t="s">
        <v>480</v>
      </c>
      <c r="B974" t="s">
        <v>5789</v>
      </c>
      <c r="C974" t="s">
        <v>7194</v>
      </c>
      <c r="D974" t="s">
        <v>7848</v>
      </c>
      <c r="E974" t="s">
        <v>7849</v>
      </c>
      <c r="F974" t="s">
        <v>7827</v>
      </c>
      <c r="G974" t="s">
        <v>7803</v>
      </c>
      <c r="H974" t="s">
        <v>7829</v>
      </c>
    </row>
    <row r="975" spans="1:8" x14ac:dyDescent="0.25">
      <c r="A975" s="1" t="s">
        <v>480</v>
      </c>
      <c r="B975" t="s">
        <v>5789</v>
      </c>
      <c r="C975" t="s">
        <v>7194</v>
      </c>
      <c r="D975" t="s">
        <v>7850</v>
      </c>
      <c r="E975" t="s">
        <v>7851</v>
      </c>
      <c r="F975" t="s">
        <v>5792</v>
      </c>
      <c r="G975" t="s">
        <v>5816</v>
      </c>
      <c r="H975" t="s">
        <v>7829</v>
      </c>
    </row>
    <row r="976" spans="1:8" x14ac:dyDescent="0.25">
      <c r="A976" s="1" t="s">
        <v>480</v>
      </c>
      <c r="B976" t="s">
        <v>5789</v>
      </c>
      <c r="C976" t="s">
        <v>7282</v>
      </c>
      <c r="D976" t="s">
        <v>7852</v>
      </c>
      <c r="E976" t="s">
        <v>7853</v>
      </c>
      <c r="F976" t="s">
        <v>5792</v>
      </c>
      <c r="G976" t="s">
        <v>7854</v>
      </c>
      <c r="H976" t="s">
        <v>5792</v>
      </c>
    </row>
    <row r="977" spans="1:8" x14ac:dyDescent="0.25">
      <c r="A977" s="1" t="s">
        <v>498</v>
      </c>
      <c r="B977" t="s">
        <v>5789</v>
      </c>
      <c r="C977" t="s">
        <v>7855</v>
      </c>
      <c r="D977" t="s">
        <v>7856</v>
      </c>
      <c r="E977" t="s">
        <v>7857</v>
      </c>
      <c r="F977" t="s">
        <v>7858</v>
      </c>
      <c r="G977" t="s">
        <v>5792</v>
      </c>
      <c r="H977" t="s">
        <v>5792</v>
      </c>
    </row>
    <row r="978" spans="1:8" x14ac:dyDescent="0.25">
      <c r="A978" s="1" t="s">
        <v>498</v>
      </c>
      <c r="B978" t="s">
        <v>5789</v>
      </c>
      <c r="C978" t="s">
        <v>7855</v>
      </c>
      <c r="D978" t="s">
        <v>7859</v>
      </c>
      <c r="E978" t="s">
        <v>7860</v>
      </c>
      <c r="F978" t="s">
        <v>5792</v>
      </c>
      <c r="G978" t="s">
        <v>5792</v>
      </c>
      <c r="H978" t="s">
        <v>5792</v>
      </c>
    </row>
    <row r="979" spans="1:8" x14ac:dyDescent="0.25">
      <c r="A979" s="1" t="s">
        <v>498</v>
      </c>
      <c r="B979" t="s">
        <v>5789</v>
      </c>
      <c r="C979" t="s">
        <v>7855</v>
      </c>
      <c r="D979" t="s">
        <v>7861</v>
      </c>
      <c r="E979" t="s">
        <v>7862</v>
      </c>
      <c r="F979" t="s">
        <v>5792</v>
      </c>
      <c r="G979" t="s">
        <v>5792</v>
      </c>
      <c r="H979" t="s">
        <v>5792</v>
      </c>
    </row>
    <row r="980" spans="1:8" x14ac:dyDescent="0.25">
      <c r="A980" s="1" t="s">
        <v>498</v>
      </c>
      <c r="B980" t="s">
        <v>5789</v>
      </c>
      <c r="C980" t="s">
        <v>7855</v>
      </c>
      <c r="D980" t="s">
        <v>7863</v>
      </c>
      <c r="E980" t="s">
        <v>7864</v>
      </c>
      <c r="F980" t="s">
        <v>7858</v>
      </c>
      <c r="G980" t="s">
        <v>5792</v>
      </c>
      <c r="H980" t="s">
        <v>5792</v>
      </c>
    </row>
    <row r="981" spans="1:8" x14ac:dyDescent="0.25">
      <c r="A981" s="1" t="s">
        <v>498</v>
      </c>
      <c r="B981" t="s">
        <v>5789</v>
      </c>
      <c r="C981" t="s">
        <v>7855</v>
      </c>
      <c r="D981" t="s">
        <v>7865</v>
      </c>
      <c r="E981" t="s">
        <v>7866</v>
      </c>
      <c r="F981" t="s">
        <v>7858</v>
      </c>
      <c r="G981" t="s">
        <v>5792</v>
      </c>
      <c r="H981" t="s">
        <v>5792</v>
      </c>
    </row>
    <row r="982" spans="1:8" x14ac:dyDescent="0.25">
      <c r="A982" s="1" t="s">
        <v>498</v>
      </c>
      <c r="B982" t="s">
        <v>5789</v>
      </c>
      <c r="C982" t="s">
        <v>7855</v>
      </c>
      <c r="D982" t="s">
        <v>7867</v>
      </c>
      <c r="E982" t="s">
        <v>7868</v>
      </c>
      <c r="F982" t="s">
        <v>7858</v>
      </c>
      <c r="G982" t="s">
        <v>5792</v>
      </c>
      <c r="H982" t="s">
        <v>5792</v>
      </c>
    </row>
    <row r="983" spans="1:8" x14ac:dyDescent="0.25">
      <c r="A983" s="1" t="s">
        <v>498</v>
      </c>
      <c r="B983" t="s">
        <v>5789</v>
      </c>
      <c r="C983" t="s">
        <v>7855</v>
      </c>
      <c r="D983" t="s">
        <v>7869</v>
      </c>
      <c r="E983" t="s">
        <v>7870</v>
      </c>
      <c r="F983" t="s">
        <v>7858</v>
      </c>
      <c r="G983" t="s">
        <v>5792</v>
      </c>
      <c r="H983" t="s">
        <v>5792</v>
      </c>
    </row>
    <row r="984" spans="1:8" x14ac:dyDescent="0.25">
      <c r="A984" s="1" t="s">
        <v>498</v>
      </c>
      <c r="B984" t="s">
        <v>5789</v>
      </c>
      <c r="C984" t="s">
        <v>7855</v>
      </c>
      <c r="D984" t="s">
        <v>7871</v>
      </c>
      <c r="E984" t="s">
        <v>7872</v>
      </c>
      <c r="F984" t="s">
        <v>7858</v>
      </c>
      <c r="G984" t="s">
        <v>5792</v>
      </c>
      <c r="H984" t="s">
        <v>5792</v>
      </c>
    </row>
    <row r="985" spans="1:8" x14ac:dyDescent="0.25">
      <c r="A985" s="1" t="s">
        <v>498</v>
      </c>
      <c r="B985" t="s">
        <v>5789</v>
      </c>
      <c r="C985" t="s">
        <v>7855</v>
      </c>
      <c r="D985" t="s">
        <v>7873</v>
      </c>
      <c r="E985" t="s">
        <v>7874</v>
      </c>
      <c r="F985" t="s">
        <v>7858</v>
      </c>
      <c r="G985" t="s">
        <v>5792</v>
      </c>
      <c r="H985" t="s">
        <v>5792</v>
      </c>
    </row>
    <row r="986" spans="1:8" x14ac:dyDescent="0.25">
      <c r="A986" s="1" t="s">
        <v>498</v>
      </c>
      <c r="B986" t="s">
        <v>5789</v>
      </c>
      <c r="C986" t="s">
        <v>7855</v>
      </c>
      <c r="D986" t="s">
        <v>7875</v>
      </c>
      <c r="E986" t="s">
        <v>7876</v>
      </c>
      <c r="F986" t="s">
        <v>7877</v>
      </c>
      <c r="G986" t="s">
        <v>5792</v>
      </c>
      <c r="H986" t="s">
        <v>5792</v>
      </c>
    </row>
    <row r="987" spans="1:8" x14ac:dyDescent="0.25">
      <c r="A987" s="1" t="s">
        <v>498</v>
      </c>
      <c r="B987" t="s">
        <v>5789</v>
      </c>
      <c r="C987" t="s">
        <v>7855</v>
      </c>
      <c r="D987" t="s">
        <v>7878</v>
      </c>
      <c r="E987" t="s">
        <v>7879</v>
      </c>
      <c r="F987" t="s">
        <v>5792</v>
      </c>
      <c r="G987" t="s">
        <v>5792</v>
      </c>
      <c r="H987" t="s">
        <v>5792</v>
      </c>
    </row>
    <row r="988" spans="1:8" x14ac:dyDescent="0.25">
      <c r="A988" s="1" t="s">
        <v>498</v>
      </c>
      <c r="B988" t="s">
        <v>5789</v>
      </c>
      <c r="C988" t="s">
        <v>7855</v>
      </c>
      <c r="D988" t="s">
        <v>7880</v>
      </c>
      <c r="E988" t="s">
        <v>7881</v>
      </c>
      <c r="F988" t="s">
        <v>7877</v>
      </c>
      <c r="G988" t="s">
        <v>5792</v>
      </c>
      <c r="H988" t="s">
        <v>5792</v>
      </c>
    </row>
    <row r="989" spans="1:8" x14ac:dyDescent="0.25">
      <c r="A989" s="1" t="s">
        <v>498</v>
      </c>
      <c r="B989" t="s">
        <v>5789</v>
      </c>
      <c r="C989" t="s">
        <v>7855</v>
      </c>
      <c r="D989" t="s">
        <v>7882</v>
      </c>
      <c r="E989" t="s">
        <v>7883</v>
      </c>
      <c r="F989" t="s">
        <v>5792</v>
      </c>
      <c r="G989" t="s">
        <v>5792</v>
      </c>
      <c r="H989" t="s">
        <v>5792</v>
      </c>
    </row>
    <row r="990" spans="1:8" x14ac:dyDescent="0.25">
      <c r="A990" s="1" t="s">
        <v>498</v>
      </c>
      <c r="B990" t="s">
        <v>5789</v>
      </c>
      <c r="C990" t="s">
        <v>7855</v>
      </c>
      <c r="D990" t="s">
        <v>7884</v>
      </c>
      <c r="E990" t="s">
        <v>7885</v>
      </c>
      <c r="F990" t="s">
        <v>5792</v>
      </c>
      <c r="G990" t="s">
        <v>5792</v>
      </c>
      <c r="H990" t="s">
        <v>5792</v>
      </c>
    </row>
    <row r="991" spans="1:8" x14ac:dyDescent="0.25">
      <c r="A991" s="1" t="s">
        <v>498</v>
      </c>
      <c r="B991" t="s">
        <v>5789</v>
      </c>
      <c r="C991" t="s">
        <v>7855</v>
      </c>
      <c r="D991" t="s">
        <v>7886</v>
      </c>
      <c r="E991" t="s">
        <v>7887</v>
      </c>
      <c r="F991" t="s">
        <v>7877</v>
      </c>
      <c r="G991" t="s">
        <v>5792</v>
      </c>
      <c r="H991" t="s">
        <v>5792</v>
      </c>
    </row>
    <row r="992" spans="1:8" x14ac:dyDescent="0.25">
      <c r="A992" s="1" t="s">
        <v>498</v>
      </c>
      <c r="B992" t="s">
        <v>5789</v>
      </c>
      <c r="C992" t="s">
        <v>7855</v>
      </c>
      <c r="D992" t="s">
        <v>7888</v>
      </c>
      <c r="E992" t="s">
        <v>7889</v>
      </c>
      <c r="F992" t="s">
        <v>7877</v>
      </c>
      <c r="G992" t="s">
        <v>5792</v>
      </c>
      <c r="H992" t="s">
        <v>5792</v>
      </c>
    </row>
    <row r="993" spans="1:8" x14ac:dyDescent="0.25">
      <c r="A993" s="1" t="s">
        <v>498</v>
      </c>
      <c r="B993" t="s">
        <v>5789</v>
      </c>
      <c r="C993" t="s">
        <v>7855</v>
      </c>
      <c r="D993" t="s">
        <v>7890</v>
      </c>
      <c r="E993" t="s">
        <v>7891</v>
      </c>
      <c r="F993" t="s">
        <v>7877</v>
      </c>
      <c r="G993" t="s">
        <v>5792</v>
      </c>
      <c r="H993" t="s">
        <v>5792</v>
      </c>
    </row>
    <row r="994" spans="1:8" x14ac:dyDescent="0.25">
      <c r="A994" s="1" t="s">
        <v>498</v>
      </c>
      <c r="B994" t="s">
        <v>5789</v>
      </c>
      <c r="C994" t="s">
        <v>7855</v>
      </c>
      <c r="D994" t="s">
        <v>7892</v>
      </c>
      <c r="E994" t="s">
        <v>7893</v>
      </c>
      <c r="F994" t="s">
        <v>7858</v>
      </c>
      <c r="G994" t="s">
        <v>5792</v>
      </c>
      <c r="H994" t="s">
        <v>5792</v>
      </c>
    </row>
    <row r="995" spans="1:8" x14ac:dyDescent="0.25">
      <c r="A995" s="1" t="s">
        <v>498</v>
      </c>
      <c r="B995" t="s">
        <v>5789</v>
      </c>
      <c r="C995" t="s">
        <v>7855</v>
      </c>
      <c r="D995" t="s">
        <v>7858</v>
      </c>
      <c r="E995" t="s">
        <v>7894</v>
      </c>
      <c r="F995" t="s">
        <v>5792</v>
      </c>
      <c r="G995" t="s">
        <v>5792</v>
      </c>
      <c r="H995" t="s">
        <v>5792</v>
      </c>
    </row>
    <row r="996" spans="1:8" x14ac:dyDescent="0.25">
      <c r="A996" s="1" t="s">
        <v>498</v>
      </c>
      <c r="B996" t="s">
        <v>5789</v>
      </c>
      <c r="C996" t="s">
        <v>7855</v>
      </c>
      <c r="D996" t="s">
        <v>7877</v>
      </c>
      <c r="E996" t="s">
        <v>7895</v>
      </c>
      <c r="F996" t="s">
        <v>5792</v>
      </c>
      <c r="G996" t="s">
        <v>5792</v>
      </c>
      <c r="H996" t="s">
        <v>5792</v>
      </c>
    </row>
    <row r="997" spans="1:8" x14ac:dyDescent="0.25">
      <c r="A997" s="1" t="s">
        <v>498</v>
      </c>
      <c r="B997" t="s">
        <v>5789</v>
      </c>
      <c r="C997" t="s">
        <v>7896</v>
      </c>
      <c r="D997" t="s">
        <v>7897</v>
      </c>
      <c r="E997" t="s">
        <v>7898</v>
      </c>
      <c r="F997" t="s">
        <v>5792</v>
      </c>
      <c r="G997" t="s">
        <v>6073</v>
      </c>
      <c r="H997" t="s">
        <v>7056</v>
      </c>
    </row>
    <row r="998" spans="1:8" x14ac:dyDescent="0.25">
      <c r="A998" s="1" t="s">
        <v>498</v>
      </c>
      <c r="B998" t="s">
        <v>5789</v>
      </c>
      <c r="C998" t="s">
        <v>7896</v>
      </c>
      <c r="D998" t="s">
        <v>7899</v>
      </c>
      <c r="E998" t="s">
        <v>7900</v>
      </c>
      <c r="F998" t="s">
        <v>5792</v>
      </c>
      <c r="G998" t="s">
        <v>4051</v>
      </c>
      <c r="H998" t="s">
        <v>7056</v>
      </c>
    </row>
    <row r="999" spans="1:8" x14ac:dyDescent="0.25">
      <c r="A999" s="1" t="s">
        <v>498</v>
      </c>
      <c r="B999" t="s">
        <v>5789</v>
      </c>
      <c r="C999" t="s">
        <v>7901</v>
      </c>
      <c r="D999" t="s">
        <v>7902</v>
      </c>
      <c r="E999" t="s">
        <v>7903</v>
      </c>
      <c r="F999" t="s">
        <v>6761</v>
      </c>
      <c r="G999" t="s">
        <v>7904</v>
      </c>
      <c r="H999" t="s">
        <v>5792</v>
      </c>
    </row>
    <row r="1000" spans="1:8" x14ac:dyDescent="0.25">
      <c r="A1000" s="1" t="s">
        <v>498</v>
      </c>
      <c r="B1000" t="s">
        <v>5789</v>
      </c>
      <c r="C1000" t="s">
        <v>7901</v>
      </c>
      <c r="D1000" t="s">
        <v>7905</v>
      </c>
      <c r="E1000" t="s">
        <v>7906</v>
      </c>
      <c r="F1000" t="s">
        <v>6761</v>
      </c>
      <c r="G1000" t="s">
        <v>7904</v>
      </c>
      <c r="H1000" t="s">
        <v>5792</v>
      </c>
    </row>
    <row r="1001" spans="1:8" x14ac:dyDescent="0.25">
      <c r="A1001" s="1" t="s">
        <v>498</v>
      </c>
      <c r="B1001" t="s">
        <v>5789</v>
      </c>
      <c r="C1001" t="s">
        <v>7907</v>
      </c>
      <c r="D1001" t="s">
        <v>7908</v>
      </c>
      <c r="E1001" t="s">
        <v>7909</v>
      </c>
      <c r="F1001" t="s">
        <v>5792</v>
      </c>
      <c r="G1001" t="s">
        <v>7910</v>
      </c>
      <c r="H1001" t="s">
        <v>5792</v>
      </c>
    </row>
    <row r="1002" spans="1:8" x14ac:dyDescent="0.25">
      <c r="A1002" s="1" t="s">
        <v>498</v>
      </c>
      <c r="B1002" t="s">
        <v>5789</v>
      </c>
      <c r="C1002" t="s">
        <v>7907</v>
      </c>
      <c r="D1002" t="s">
        <v>7911</v>
      </c>
      <c r="E1002" t="s">
        <v>7912</v>
      </c>
      <c r="F1002" t="s">
        <v>5792</v>
      </c>
      <c r="G1002" t="s">
        <v>7910</v>
      </c>
      <c r="H1002" t="s">
        <v>5792</v>
      </c>
    </row>
    <row r="1003" spans="1:8" x14ac:dyDescent="0.25">
      <c r="A1003" s="1" t="s">
        <v>498</v>
      </c>
      <c r="B1003" t="s">
        <v>5789</v>
      </c>
      <c r="C1003" t="s">
        <v>7907</v>
      </c>
      <c r="D1003" t="s">
        <v>7913</v>
      </c>
      <c r="E1003" t="s">
        <v>7914</v>
      </c>
      <c r="F1003" t="s">
        <v>5792</v>
      </c>
      <c r="G1003" t="s">
        <v>7910</v>
      </c>
      <c r="H1003" t="s">
        <v>5792</v>
      </c>
    </row>
    <row r="1004" spans="1:8" x14ac:dyDescent="0.25">
      <c r="A1004" s="1" t="s">
        <v>498</v>
      </c>
      <c r="B1004" t="s">
        <v>5789</v>
      </c>
      <c r="C1004" t="s">
        <v>7907</v>
      </c>
      <c r="D1004" t="s">
        <v>7915</v>
      </c>
      <c r="E1004" t="s">
        <v>7916</v>
      </c>
      <c r="F1004" t="s">
        <v>5792</v>
      </c>
      <c r="G1004" t="s">
        <v>7910</v>
      </c>
      <c r="H1004" t="s">
        <v>5792</v>
      </c>
    </row>
    <row r="1005" spans="1:8" x14ac:dyDescent="0.25">
      <c r="A1005" s="1" t="s">
        <v>498</v>
      </c>
      <c r="B1005" t="s">
        <v>5789</v>
      </c>
      <c r="C1005" t="s">
        <v>7907</v>
      </c>
      <c r="D1005" t="s">
        <v>7917</v>
      </c>
      <c r="E1005" t="s">
        <v>7918</v>
      </c>
      <c r="F1005" t="s">
        <v>5792</v>
      </c>
      <c r="G1005" t="s">
        <v>7910</v>
      </c>
      <c r="H1005" t="s">
        <v>5792</v>
      </c>
    </row>
    <row r="1006" spans="1:8" x14ac:dyDescent="0.25">
      <c r="A1006" s="1" t="s">
        <v>498</v>
      </c>
      <c r="B1006" t="s">
        <v>5789</v>
      </c>
      <c r="C1006" t="s">
        <v>7907</v>
      </c>
      <c r="D1006" t="s">
        <v>7919</v>
      </c>
      <c r="E1006" t="s">
        <v>7920</v>
      </c>
      <c r="F1006" t="s">
        <v>5792</v>
      </c>
      <c r="G1006" t="s">
        <v>7910</v>
      </c>
      <c r="H1006" t="s">
        <v>5792</v>
      </c>
    </row>
    <row r="1007" spans="1:8" x14ac:dyDescent="0.25">
      <c r="A1007" s="1" t="s">
        <v>498</v>
      </c>
      <c r="B1007" t="s">
        <v>5789</v>
      </c>
      <c r="C1007" t="s">
        <v>7907</v>
      </c>
      <c r="D1007" t="s">
        <v>7921</v>
      </c>
      <c r="E1007" t="s">
        <v>7922</v>
      </c>
      <c r="F1007" t="s">
        <v>5792</v>
      </c>
      <c r="G1007" t="s">
        <v>7910</v>
      </c>
      <c r="H1007" t="s">
        <v>5792</v>
      </c>
    </row>
    <row r="1008" spans="1:8" x14ac:dyDescent="0.25">
      <c r="A1008" s="1" t="s">
        <v>498</v>
      </c>
      <c r="B1008" t="s">
        <v>5789</v>
      </c>
      <c r="C1008" t="s">
        <v>7907</v>
      </c>
      <c r="D1008" t="s">
        <v>7923</v>
      </c>
      <c r="E1008" t="s">
        <v>7924</v>
      </c>
      <c r="F1008" t="s">
        <v>5792</v>
      </c>
      <c r="G1008" t="s">
        <v>7910</v>
      </c>
      <c r="H1008" t="s">
        <v>5792</v>
      </c>
    </row>
    <row r="1009" spans="1:8" x14ac:dyDescent="0.25">
      <c r="A1009" s="1" t="s">
        <v>498</v>
      </c>
      <c r="B1009" t="s">
        <v>5789</v>
      </c>
      <c r="C1009" t="s">
        <v>7907</v>
      </c>
      <c r="D1009" t="s">
        <v>7925</v>
      </c>
      <c r="E1009" t="s">
        <v>7926</v>
      </c>
      <c r="F1009" t="s">
        <v>5792</v>
      </c>
      <c r="G1009" t="s">
        <v>7910</v>
      </c>
      <c r="H1009" t="s">
        <v>5792</v>
      </c>
    </row>
    <row r="1010" spans="1:8" x14ac:dyDescent="0.25">
      <c r="A1010" s="1" t="s">
        <v>498</v>
      </c>
      <c r="B1010" t="s">
        <v>5789</v>
      </c>
      <c r="C1010" t="s">
        <v>7907</v>
      </c>
      <c r="D1010" t="s">
        <v>7927</v>
      </c>
      <c r="E1010" t="s">
        <v>7928</v>
      </c>
      <c r="F1010" t="s">
        <v>5792</v>
      </c>
      <c r="G1010" t="s">
        <v>7910</v>
      </c>
      <c r="H1010" t="s">
        <v>5792</v>
      </c>
    </row>
    <row r="1011" spans="1:8" x14ac:dyDescent="0.25">
      <c r="A1011" s="1" t="s">
        <v>498</v>
      </c>
      <c r="B1011" t="s">
        <v>5789</v>
      </c>
      <c r="C1011" t="s">
        <v>7907</v>
      </c>
      <c r="D1011" t="s">
        <v>7929</v>
      </c>
      <c r="E1011" t="s">
        <v>7930</v>
      </c>
      <c r="F1011" t="s">
        <v>5792</v>
      </c>
      <c r="G1011" t="s">
        <v>7910</v>
      </c>
      <c r="H1011" t="s">
        <v>5792</v>
      </c>
    </row>
    <row r="1012" spans="1:8" x14ac:dyDescent="0.25">
      <c r="A1012" s="1" t="s">
        <v>498</v>
      </c>
      <c r="B1012" t="s">
        <v>5789</v>
      </c>
      <c r="C1012" t="s">
        <v>7907</v>
      </c>
      <c r="D1012" t="s">
        <v>7931</v>
      </c>
      <c r="E1012" t="s">
        <v>7932</v>
      </c>
      <c r="F1012" t="s">
        <v>5792</v>
      </c>
      <c r="G1012" t="s">
        <v>7910</v>
      </c>
      <c r="H1012" t="s">
        <v>5792</v>
      </c>
    </row>
    <row r="1013" spans="1:8" x14ac:dyDescent="0.25">
      <c r="A1013" s="1" t="s">
        <v>498</v>
      </c>
      <c r="B1013" t="s">
        <v>5789</v>
      </c>
      <c r="C1013" t="s">
        <v>7907</v>
      </c>
      <c r="D1013" t="s">
        <v>7933</v>
      </c>
      <c r="E1013" t="s">
        <v>7934</v>
      </c>
      <c r="F1013" t="s">
        <v>5792</v>
      </c>
      <c r="G1013" t="s">
        <v>7910</v>
      </c>
      <c r="H1013" t="s">
        <v>5792</v>
      </c>
    </row>
    <row r="1014" spans="1:8" x14ac:dyDescent="0.25">
      <c r="A1014" s="1" t="s">
        <v>498</v>
      </c>
      <c r="B1014" t="s">
        <v>5789</v>
      </c>
      <c r="C1014" t="s">
        <v>7907</v>
      </c>
      <c r="D1014" t="s">
        <v>7935</v>
      </c>
      <c r="E1014" t="s">
        <v>7936</v>
      </c>
      <c r="F1014" t="s">
        <v>5792</v>
      </c>
      <c r="G1014" t="s">
        <v>7910</v>
      </c>
      <c r="H1014" t="s">
        <v>5792</v>
      </c>
    </row>
    <row r="1015" spans="1:8" x14ac:dyDescent="0.25">
      <c r="A1015" s="1" t="s">
        <v>498</v>
      </c>
      <c r="B1015" t="s">
        <v>5789</v>
      </c>
      <c r="C1015" t="s">
        <v>7907</v>
      </c>
      <c r="D1015" t="s">
        <v>7937</v>
      </c>
      <c r="E1015" t="s">
        <v>7938</v>
      </c>
      <c r="F1015" t="s">
        <v>5792</v>
      </c>
      <c r="G1015" t="s">
        <v>7910</v>
      </c>
      <c r="H1015" t="s">
        <v>5792</v>
      </c>
    </row>
    <row r="1016" spans="1:8" x14ac:dyDescent="0.25">
      <c r="A1016" s="1" t="s">
        <v>498</v>
      </c>
      <c r="B1016" t="s">
        <v>5789</v>
      </c>
      <c r="C1016" t="s">
        <v>7907</v>
      </c>
      <c r="D1016" t="s">
        <v>7939</v>
      </c>
      <c r="E1016" t="s">
        <v>7940</v>
      </c>
      <c r="F1016" t="s">
        <v>5792</v>
      </c>
      <c r="G1016" t="s">
        <v>7910</v>
      </c>
      <c r="H1016" t="s">
        <v>5792</v>
      </c>
    </row>
    <row r="1017" spans="1:8" x14ac:dyDescent="0.25">
      <c r="A1017" s="1" t="s">
        <v>498</v>
      </c>
      <c r="B1017" t="s">
        <v>5789</v>
      </c>
      <c r="C1017" t="s">
        <v>7907</v>
      </c>
      <c r="D1017" t="s">
        <v>7941</v>
      </c>
      <c r="E1017" t="s">
        <v>7942</v>
      </c>
      <c r="F1017" t="s">
        <v>5792</v>
      </c>
      <c r="G1017" t="s">
        <v>7910</v>
      </c>
      <c r="H1017" t="s">
        <v>5792</v>
      </c>
    </row>
    <row r="1018" spans="1:8" x14ac:dyDescent="0.25">
      <c r="A1018" s="1" t="s">
        <v>498</v>
      </c>
      <c r="B1018" t="s">
        <v>5789</v>
      </c>
      <c r="C1018" t="s">
        <v>7907</v>
      </c>
      <c r="D1018" t="s">
        <v>7943</v>
      </c>
      <c r="E1018" t="s">
        <v>7944</v>
      </c>
      <c r="F1018" t="s">
        <v>5792</v>
      </c>
      <c r="G1018" t="s">
        <v>7910</v>
      </c>
      <c r="H1018" t="s">
        <v>5792</v>
      </c>
    </row>
    <row r="1019" spans="1:8" x14ac:dyDescent="0.25">
      <c r="A1019" s="1" t="s">
        <v>498</v>
      </c>
      <c r="B1019" t="s">
        <v>5789</v>
      </c>
      <c r="C1019" t="s">
        <v>7907</v>
      </c>
      <c r="D1019" t="s">
        <v>7945</v>
      </c>
      <c r="E1019" t="s">
        <v>7946</v>
      </c>
      <c r="F1019" t="s">
        <v>5792</v>
      </c>
      <c r="G1019" t="s">
        <v>7910</v>
      </c>
      <c r="H1019" t="s">
        <v>5792</v>
      </c>
    </row>
    <row r="1020" spans="1:8" x14ac:dyDescent="0.25">
      <c r="A1020" s="1" t="s">
        <v>498</v>
      </c>
      <c r="B1020" t="s">
        <v>5789</v>
      </c>
      <c r="C1020" t="s">
        <v>7907</v>
      </c>
      <c r="D1020" t="s">
        <v>7947</v>
      </c>
      <c r="E1020" t="s">
        <v>7948</v>
      </c>
      <c r="F1020" t="s">
        <v>5792</v>
      </c>
      <c r="G1020" t="s">
        <v>7910</v>
      </c>
      <c r="H1020" t="s">
        <v>5792</v>
      </c>
    </row>
    <row r="1021" spans="1:8" x14ac:dyDescent="0.25">
      <c r="A1021" s="1" t="s">
        <v>498</v>
      </c>
      <c r="B1021" t="s">
        <v>5789</v>
      </c>
      <c r="C1021" t="s">
        <v>7907</v>
      </c>
      <c r="D1021" t="s">
        <v>7949</v>
      </c>
      <c r="E1021" t="s">
        <v>7950</v>
      </c>
      <c r="F1021" t="s">
        <v>5792</v>
      </c>
      <c r="G1021" t="s">
        <v>7910</v>
      </c>
      <c r="H1021" t="s">
        <v>5792</v>
      </c>
    </row>
    <row r="1022" spans="1:8" x14ac:dyDescent="0.25">
      <c r="A1022" s="1" t="s">
        <v>498</v>
      </c>
      <c r="B1022" t="s">
        <v>5789</v>
      </c>
      <c r="C1022" t="s">
        <v>7907</v>
      </c>
      <c r="D1022" t="s">
        <v>7951</v>
      </c>
      <c r="E1022" t="s">
        <v>7952</v>
      </c>
      <c r="F1022" t="s">
        <v>5792</v>
      </c>
      <c r="G1022" t="s">
        <v>7910</v>
      </c>
      <c r="H1022" t="s">
        <v>5792</v>
      </c>
    </row>
    <row r="1023" spans="1:8" x14ac:dyDescent="0.25">
      <c r="A1023" s="1" t="s">
        <v>498</v>
      </c>
      <c r="B1023" t="s">
        <v>5789</v>
      </c>
      <c r="C1023" t="s">
        <v>7907</v>
      </c>
      <c r="D1023" t="s">
        <v>7953</v>
      </c>
      <c r="E1023" t="s">
        <v>7954</v>
      </c>
      <c r="F1023" t="s">
        <v>5792</v>
      </c>
      <c r="G1023" t="s">
        <v>7910</v>
      </c>
      <c r="H1023" t="s">
        <v>5792</v>
      </c>
    </row>
    <row r="1024" spans="1:8" x14ac:dyDescent="0.25">
      <c r="A1024" s="1" t="s">
        <v>498</v>
      </c>
      <c r="B1024" t="s">
        <v>5789</v>
      </c>
      <c r="C1024" t="s">
        <v>7907</v>
      </c>
      <c r="D1024" t="s">
        <v>7955</v>
      </c>
      <c r="E1024" t="s">
        <v>7956</v>
      </c>
      <c r="F1024" t="s">
        <v>5792</v>
      </c>
      <c r="G1024" t="s">
        <v>7910</v>
      </c>
      <c r="H1024" t="s">
        <v>5792</v>
      </c>
    </row>
    <row r="1025" spans="1:8" x14ac:dyDescent="0.25">
      <c r="A1025" s="1" t="s">
        <v>498</v>
      </c>
      <c r="B1025" t="s">
        <v>5789</v>
      </c>
      <c r="C1025" t="s">
        <v>7907</v>
      </c>
      <c r="D1025" t="s">
        <v>7957</v>
      </c>
      <c r="E1025" t="s">
        <v>7958</v>
      </c>
      <c r="F1025" t="s">
        <v>5792</v>
      </c>
      <c r="G1025" t="s">
        <v>7910</v>
      </c>
      <c r="H1025" t="s">
        <v>5792</v>
      </c>
    </row>
    <row r="1026" spans="1:8" x14ac:dyDescent="0.25">
      <c r="A1026" s="1" t="s">
        <v>498</v>
      </c>
      <c r="B1026" t="s">
        <v>5789</v>
      </c>
      <c r="C1026" t="s">
        <v>7907</v>
      </c>
      <c r="D1026" t="s">
        <v>7959</v>
      </c>
      <c r="E1026" t="s">
        <v>7960</v>
      </c>
      <c r="F1026" t="s">
        <v>5792</v>
      </c>
      <c r="G1026" t="s">
        <v>7910</v>
      </c>
      <c r="H1026" t="s">
        <v>5792</v>
      </c>
    </row>
    <row r="1027" spans="1:8" x14ac:dyDescent="0.25">
      <c r="A1027" s="1" t="s">
        <v>498</v>
      </c>
      <c r="B1027" t="s">
        <v>5789</v>
      </c>
      <c r="C1027" t="s">
        <v>7907</v>
      </c>
      <c r="D1027" t="s">
        <v>7961</v>
      </c>
      <c r="E1027" t="s">
        <v>7962</v>
      </c>
      <c r="F1027" t="s">
        <v>5792</v>
      </c>
      <c r="G1027" t="s">
        <v>7910</v>
      </c>
      <c r="H1027" t="s">
        <v>5792</v>
      </c>
    </row>
    <row r="1028" spans="1:8" x14ac:dyDescent="0.25">
      <c r="A1028" s="1" t="s">
        <v>498</v>
      </c>
      <c r="B1028" t="s">
        <v>5789</v>
      </c>
      <c r="C1028" t="s">
        <v>7907</v>
      </c>
      <c r="D1028" t="s">
        <v>7963</v>
      </c>
      <c r="E1028" t="s">
        <v>7964</v>
      </c>
      <c r="F1028" t="s">
        <v>5792</v>
      </c>
      <c r="G1028" t="s">
        <v>7910</v>
      </c>
      <c r="H1028" t="s">
        <v>5792</v>
      </c>
    </row>
    <row r="1029" spans="1:8" x14ac:dyDescent="0.25">
      <c r="A1029" s="1" t="s">
        <v>498</v>
      </c>
      <c r="B1029" t="s">
        <v>5789</v>
      </c>
      <c r="C1029" t="s">
        <v>7907</v>
      </c>
      <c r="D1029" t="s">
        <v>7965</v>
      </c>
      <c r="E1029" t="s">
        <v>7966</v>
      </c>
      <c r="F1029" t="s">
        <v>5792</v>
      </c>
      <c r="G1029" t="s">
        <v>7910</v>
      </c>
      <c r="H1029" t="s">
        <v>5792</v>
      </c>
    </row>
    <row r="1030" spans="1:8" x14ac:dyDescent="0.25">
      <c r="A1030" s="1" t="s">
        <v>498</v>
      </c>
      <c r="B1030" t="s">
        <v>5789</v>
      </c>
      <c r="C1030" t="s">
        <v>7907</v>
      </c>
      <c r="D1030" t="s">
        <v>7967</v>
      </c>
      <c r="E1030" t="s">
        <v>7968</v>
      </c>
      <c r="F1030" t="s">
        <v>5792</v>
      </c>
      <c r="G1030" t="s">
        <v>7910</v>
      </c>
      <c r="H1030" t="s">
        <v>5792</v>
      </c>
    </row>
    <row r="1031" spans="1:8" x14ac:dyDescent="0.25">
      <c r="A1031" s="1" t="s">
        <v>498</v>
      </c>
      <c r="B1031" t="s">
        <v>5789</v>
      </c>
      <c r="C1031" t="s">
        <v>7907</v>
      </c>
      <c r="D1031" t="s">
        <v>7969</v>
      </c>
      <c r="E1031" t="s">
        <v>7970</v>
      </c>
      <c r="F1031" t="s">
        <v>5792</v>
      </c>
      <c r="G1031" t="s">
        <v>7910</v>
      </c>
      <c r="H1031" t="s">
        <v>5792</v>
      </c>
    </row>
    <row r="1032" spans="1:8" x14ac:dyDescent="0.25">
      <c r="A1032" s="1" t="s">
        <v>498</v>
      </c>
      <c r="B1032" t="s">
        <v>5789</v>
      </c>
      <c r="C1032" t="s">
        <v>7907</v>
      </c>
      <c r="D1032" t="s">
        <v>7971</v>
      </c>
      <c r="E1032" t="s">
        <v>7972</v>
      </c>
      <c r="F1032" t="s">
        <v>5792</v>
      </c>
      <c r="G1032" t="s">
        <v>7910</v>
      </c>
      <c r="H1032" t="s">
        <v>5792</v>
      </c>
    </row>
    <row r="1033" spans="1:8" x14ac:dyDescent="0.25">
      <c r="A1033" s="1" t="s">
        <v>498</v>
      </c>
      <c r="B1033" t="s">
        <v>5789</v>
      </c>
      <c r="C1033" t="s">
        <v>7907</v>
      </c>
      <c r="D1033" t="s">
        <v>7973</v>
      </c>
      <c r="E1033" t="s">
        <v>7974</v>
      </c>
      <c r="F1033" t="s">
        <v>5792</v>
      </c>
      <c r="G1033" t="s">
        <v>7910</v>
      </c>
      <c r="H1033" t="s">
        <v>5792</v>
      </c>
    </row>
    <row r="1034" spans="1:8" x14ac:dyDescent="0.25">
      <c r="A1034" s="1" t="s">
        <v>498</v>
      </c>
      <c r="B1034" t="s">
        <v>5789</v>
      </c>
      <c r="C1034" t="s">
        <v>7907</v>
      </c>
      <c r="D1034" t="s">
        <v>7975</v>
      </c>
      <c r="E1034" t="s">
        <v>7976</v>
      </c>
      <c r="F1034" t="s">
        <v>5792</v>
      </c>
      <c r="G1034" t="s">
        <v>7910</v>
      </c>
      <c r="H1034" t="s">
        <v>5792</v>
      </c>
    </row>
    <row r="1035" spans="1:8" x14ac:dyDescent="0.25">
      <c r="A1035" s="1" t="s">
        <v>498</v>
      </c>
      <c r="B1035" t="s">
        <v>5789</v>
      </c>
      <c r="C1035" t="s">
        <v>7907</v>
      </c>
      <c r="D1035" t="s">
        <v>7977</v>
      </c>
      <c r="E1035" t="s">
        <v>7978</v>
      </c>
      <c r="F1035" t="s">
        <v>5792</v>
      </c>
      <c r="G1035" t="s">
        <v>7910</v>
      </c>
      <c r="H1035" t="s">
        <v>5792</v>
      </c>
    </row>
    <row r="1036" spans="1:8" x14ac:dyDescent="0.25">
      <c r="A1036" s="1" t="s">
        <v>498</v>
      </c>
      <c r="B1036" t="s">
        <v>5789</v>
      </c>
      <c r="C1036" t="s">
        <v>7907</v>
      </c>
      <c r="D1036" t="s">
        <v>7979</v>
      </c>
      <c r="E1036" t="s">
        <v>7980</v>
      </c>
      <c r="F1036" t="s">
        <v>5792</v>
      </c>
      <c r="G1036" t="s">
        <v>7910</v>
      </c>
      <c r="H1036" t="s">
        <v>5792</v>
      </c>
    </row>
    <row r="1037" spans="1:8" x14ac:dyDescent="0.25">
      <c r="A1037" s="1" t="s">
        <v>498</v>
      </c>
      <c r="B1037" t="s">
        <v>5789</v>
      </c>
      <c r="C1037" t="s">
        <v>7907</v>
      </c>
      <c r="D1037" t="s">
        <v>7981</v>
      </c>
      <c r="E1037" t="s">
        <v>7982</v>
      </c>
      <c r="F1037" t="s">
        <v>5792</v>
      </c>
      <c r="G1037" t="s">
        <v>7910</v>
      </c>
      <c r="H1037" t="s">
        <v>5792</v>
      </c>
    </row>
    <row r="1038" spans="1:8" x14ac:dyDescent="0.25">
      <c r="A1038" s="1" t="s">
        <v>498</v>
      </c>
      <c r="B1038" t="s">
        <v>5789</v>
      </c>
      <c r="C1038" t="s">
        <v>7907</v>
      </c>
      <c r="D1038" t="s">
        <v>7983</v>
      </c>
      <c r="E1038" t="s">
        <v>7984</v>
      </c>
      <c r="F1038" t="s">
        <v>5792</v>
      </c>
      <c r="G1038" t="s">
        <v>7910</v>
      </c>
      <c r="H1038" t="s">
        <v>5792</v>
      </c>
    </row>
    <row r="1039" spans="1:8" x14ac:dyDescent="0.25">
      <c r="A1039" s="1" t="s">
        <v>498</v>
      </c>
      <c r="B1039" t="s">
        <v>5789</v>
      </c>
      <c r="C1039" t="s">
        <v>7907</v>
      </c>
      <c r="D1039" t="s">
        <v>7985</v>
      </c>
      <c r="E1039" t="s">
        <v>7986</v>
      </c>
      <c r="F1039" t="s">
        <v>5792</v>
      </c>
      <c r="G1039" t="s">
        <v>7910</v>
      </c>
      <c r="H1039" t="s">
        <v>5792</v>
      </c>
    </row>
    <row r="1040" spans="1:8" x14ac:dyDescent="0.25">
      <c r="A1040" s="1" t="s">
        <v>498</v>
      </c>
      <c r="B1040" t="s">
        <v>5789</v>
      </c>
      <c r="C1040" t="s">
        <v>7907</v>
      </c>
      <c r="D1040" t="s">
        <v>7987</v>
      </c>
      <c r="E1040" t="s">
        <v>7988</v>
      </c>
      <c r="F1040" t="s">
        <v>5792</v>
      </c>
      <c r="G1040" t="s">
        <v>7910</v>
      </c>
      <c r="H1040" t="s">
        <v>5792</v>
      </c>
    </row>
    <row r="1041" spans="1:8" x14ac:dyDescent="0.25">
      <c r="A1041" s="1" t="s">
        <v>498</v>
      </c>
      <c r="B1041" t="s">
        <v>5789</v>
      </c>
      <c r="C1041" t="s">
        <v>7907</v>
      </c>
      <c r="D1041" t="s">
        <v>7989</v>
      </c>
      <c r="E1041" t="s">
        <v>7990</v>
      </c>
      <c r="F1041" t="s">
        <v>5792</v>
      </c>
      <c r="G1041" t="s">
        <v>7910</v>
      </c>
      <c r="H1041" t="s">
        <v>5792</v>
      </c>
    </row>
    <row r="1042" spans="1:8" x14ac:dyDescent="0.25">
      <c r="A1042" s="1" t="s">
        <v>498</v>
      </c>
      <c r="B1042" t="s">
        <v>5789</v>
      </c>
      <c r="C1042" t="s">
        <v>7907</v>
      </c>
      <c r="D1042" t="s">
        <v>7991</v>
      </c>
      <c r="E1042" t="s">
        <v>7992</v>
      </c>
      <c r="F1042" t="s">
        <v>5792</v>
      </c>
      <c r="G1042" t="s">
        <v>7910</v>
      </c>
      <c r="H1042" t="s">
        <v>5792</v>
      </c>
    </row>
    <row r="1043" spans="1:8" x14ac:dyDescent="0.25">
      <c r="A1043" s="1" t="s">
        <v>498</v>
      </c>
      <c r="B1043" t="s">
        <v>5789</v>
      </c>
      <c r="C1043" t="s">
        <v>7907</v>
      </c>
      <c r="D1043" t="s">
        <v>7993</v>
      </c>
      <c r="E1043" t="s">
        <v>7994</v>
      </c>
      <c r="F1043" t="s">
        <v>5792</v>
      </c>
      <c r="G1043" t="s">
        <v>7910</v>
      </c>
      <c r="H1043" t="s">
        <v>5792</v>
      </c>
    </row>
    <row r="1044" spans="1:8" x14ac:dyDescent="0.25">
      <c r="A1044" s="1" t="s">
        <v>498</v>
      </c>
      <c r="B1044" t="s">
        <v>5789</v>
      </c>
      <c r="C1044" t="s">
        <v>7907</v>
      </c>
      <c r="D1044" t="s">
        <v>7995</v>
      </c>
      <c r="E1044" t="s">
        <v>7996</v>
      </c>
      <c r="F1044" t="s">
        <v>5792</v>
      </c>
      <c r="G1044" t="s">
        <v>7910</v>
      </c>
      <c r="H1044" t="s">
        <v>5792</v>
      </c>
    </row>
    <row r="1045" spans="1:8" x14ac:dyDescent="0.25">
      <c r="A1045" s="1" t="s">
        <v>498</v>
      </c>
      <c r="B1045" t="s">
        <v>5789</v>
      </c>
      <c r="C1045" t="s">
        <v>7907</v>
      </c>
      <c r="D1045" t="s">
        <v>7997</v>
      </c>
      <c r="E1045" t="s">
        <v>7998</v>
      </c>
      <c r="F1045" t="s">
        <v>5792</v>
      </c>
      <c r="G1045" t="s">
        <v>7910</v>
      </c>
      <c r="H1045" t="s">
        <v>5792</v>
      </c>
    </row>
    <row r="1046" spans="1:8" x14ac:dyDescent="0.25">
      <c r="A1046" s="1" t="s">
        <v>498</v>
      </c>
      <c r="B1046" t="s">
        <v>5789</v>
      </c>
      <c r="C1046" t="s">
        <v>7907</v>
      </c>
      <c r="D1046" t="s">
        <v>7999</v>
      </c>
      <c r="E1046" t="s">
        <v>8000</v>
      </c>
      <c r="F1046" t="s">
        <v>5792</v>
      </c>
      <c r="G1046" t="s">
        <v>7910</v>
      </c>
      <c r="H1046" t="s">
        <v>5792</v>
      </c>
    </row>
    <row r="1047" spans="1:8" x14ac:dyDescent="0.25">
      <c r="A1047" s="1" t="s">
        <v>498</v>
      </c>
      <c r="B1047" t="s">
        <v>5789</v>
      </c>
      <c r="C1047" t="s">
        <v>7907</v>
      </c>
      <c r="D1047" t="s">
        <v>8001</v>
      </c>
      <c r="E1047" t="s">
        <v>8002</v>
      </c>
      <c r="F1047" t="s">
        <v>5792</v>
      </c>
      <c r="G1047" t="s">
        <v>7910</v>
      </c>
      <c r="H1047" t="s">
        <v>5792</v>
      </c>
    </row>
    <row r="1048" spans="1:8" x14ac:dyDescent="0.25">
      <c r="A1048" s="1" t="s">
        <v>498</v>
      </c>
      <c r="B1048" t="s">
        <v>5789</v>
      </c>
      <c r="C1048" t="s">
        <v>7907</v>
      </c>
      <c r="D1048" t="s">
        <v>8003</v>
      </c>
      <c r="E1048" t="s">
        <v>8004</v>
      </c>
      <c r="F1048" t="s">
        <v>5792</v>
      </c>
      <c r="G1048" t="s">
        <v>7910</v>
      </c>
      <c r="H1048" t="s">
        <v>5792</v>
      </c>
    </row>
    <row r="1049" spans="1:8" x14ac:dyDescent="0.25">
      <c r="A1049" s="1" t="s">
        <v>498</v>
      </c>
      <c r="B1049" t="s">
        <v>5789</v>
      </c>
      <c r="C1049" t="s">
        <v>7907</v>
      </c>
      <c r="D1049" t="s">
        <v>8005</v>
      </c>
      <c r="E1049" t="s">
        <v>8006</v>
      </c>
      <c r="F1049" t="s">
        <v>5792</v>
      </c>
      <c r="G1049" t="s">
        <v>7910</v>
      </c>
      <c r="H1049" t="s">
        <v>5792</v>
      </c>
    </row>
    <row r="1050" spans="1:8" x14ac:dyDescent="0.25">
      <c r="A1050" s="1" t="s">
        <v>498</v>
      </c>
      <c r="B1050" t="s">
        <v>5789</v>
      </c>
      <c r="C1050" t="s">
        <v>7907</v>
      </c>
      <c r="D1050" t="s">
        <v>8007</v>
      </c>
      <c r="E1050" t="s">
        <v>8008</v>
      </c>
      <c r="F1050" t="s">
        <v>5792</v>
      </c>
      <c r="G1050" t="s">
        <v>7910</v>
      </c>
      <c r="H1050" t="s">
        <v>5792</v>
      </c>
    </row>
    <row r="1051" spans="1:8" x14ac:dyDescent="0.25">
      <c r="A1051" s="1" t="s">
        <v>498</v>
      </c>
      <c r="B1051" t="s">
        <v>5789</v>
      </c>
      <c r="C1051" t="s">
        <v>7907</v>
      </c>
      <c r="D1051" t="s">
        <v>8009</v>
      </c>
      <c r="E1051" t="s">
        <v>8010</v>
      </c>
      <c r="F1051" t="s">
        <v>5792</v>
      </c>
      <c r="G1051" t="s">
        <v>7910</v>
      </c>
      <c r="H1051" t="s">
        <v>5792</v>
      </c>
    </row>
    <row r="1052" spans="1:8" x14ac:dyDescent="0.25">
      <c r="A1052" s="1" t="s">
        <v>498</v>
      </c>
      <c r="B1052" t="s">
        <v>5789</v>
      </c>
      <c r="C1052" t="s">
        <v>7907</v>
      </c>
      <c r="D1052" t="s">
        <v>8011</v>
      </c>
      <c r="E1052" t="s">
        <v>8012</v>
      </c>
      <c r="F1052" t="s">
        <v>5792</v>
      </c>
      <c r="G1052" t="s">
        <v>7910</v>
      </c>
      <c r="H1052" t="s">
        <v>5792</v>
      </c>
    </row>
    <row r="1053" spans="1:8" x14ac:dyDescent="0.25">
      <c r="A1053" s="1" t="s">
        <v>498</v>
      </c>
      <c r="B1053" t="s">
        <v>5789</v>
      </c>
      <c r="C1053" t="s">
        <v>7907</v>
      </c>
      <c r="D1053" t="s">
        <v>8013</v>
      </c>
      <c r="E1053" t="s">
        <v>8014</v>
      </c>
      <c r="F1053" t="s">
        <v>5792</v>
      </c>
      <c r="G1053" t="s">
        <v>7910</v>
      </c>
      <c r="H1053" t="s">
        <v>5792</v>
      </c>
    </row>
    <row r="1054" spans="1:8" x14ac:dyDescent="0.25">
      <c r="A1054" s="1" t="s">
        <v>498</v>
      </c>
      <c r="B1054" t="s">
        <v>5789</v>
      </c>
      <c r="C1054" t="s">
        <v>7907</v>
      </c>
      <c r="D1054" t="s">
        <v>8015</v>
      </c>
      <c r="E1054" t="s">
        <v>8016</v>
      </c>
      <c r="F1054" t="s">
        <v>5792</v>
      </c>
      <c r="G1054" t="s">
        <v>7910</v>
      </c>
      <c r="H1054" t="s">
        <v>5792</v>
      </c>
    </row>
    <row r="1055" spans="1:8" x14ac:dyDescent="0.25">
      <c r="A1055" s="1" t="s">
        <v>498</v>
      </c>
      <c r="B1055" t="s">
        <v>5789</v>
      </c>
      <c r="C1055" t="s">
        <v>7907</v>
      </c>
      <c r="D1055" t="s">
        <v>8017</v>
      </c>
      <c r="E1055" t="s">
        <v>8018</v>
      </c>
      <c r="F1055" t="s">
        <v>5792</v>
      </c>
      <c r="G1055" t="s">
        <v>7910</v>
      </c>
      <c r="H1055" t="s">
        <v>5792</v>
      </c>
    </row>
    <row r="1056" spans="1:8" x14ac:dyDescent="0.25">
      <c r="A1056" s="1" t="s">
        <v>498</v>
      </c>
      <c r="B1056" t="s">
        <v>5789</v>
      </c>
      <c r="C1056" t="s">
        <v>7907</v>
      </c>
      <c r="D1056" t="s">
        <v>8019</v>
      </c>
      <c r="E1056" t="s">
        <v>8020</v>
      </c>
      <c r="F1056" t="s">
        <v>5792</v>
      </c>
      <c r="G1056" t="s">
        <v>7910</v>
      </c>
      <c r="H1056" t="s">
        <v>5792</v>
      </c>
    </row>
    <row r="1057" spans="1:8" x14ac:dyDescent="0.25">
      <c r="A1057" s="1" t="s">
        <v>498</v>
      </c>
      <c r="B1057" t="s">
        <v>5789</v>
      </c>
      <c r="C1057" t="s">
        <v>7907</v>
      </c>
      <c r="D1057" t="s">
        <v>8021</v>
      </c>
      <c r="E1057" t="s">
        <v>8022</v>
      </c>
      <c r="F1057" t="s">
        <v>5792</v>
      </c>
      <c r="G1057" t="s">
        <v>7910</v>
      </c>
      <c r="H1057" t="s">
        <v>5792</v>
      </c>
    </row>
    <row r="1058" spans="1:8" x14ac:dyDescent="0.25">
      <c r="A1058" s="1" t="s">
        <v>498</v>
      </c>
      <c r="B1058" t="s">
        <v>5789</v>
      </c>
      <c r="C1058" t="s">
        <v>7907</v>
      </c>
      <c r="D1058" t="s">
        <v>8023</v>
      </c>
      <c r="E1058" t="s">
        <v>8024</v>
      </c>
      <c r="F1058" t="s">
        <v>5792</v>
      </c>
      <c r="G1058" t="s">
        <v>7910</v>
      </c>
      <c r="H1058" t="s">
        <v>5792</v>
      </c>
    </row>
    <row r="1059" spans="1:8" x14ac:dyDescent="0.25">
      <c r="A1059" s="1" t="s">
        <v>498</v>
      </c>
      <c r="B1059" t="s">
        <v>5789</v>
      </c>
      <c r="C1059" t="s">
        <v>7907</v>
      </c>
      <c r="D1059" t="s">
        <v>8025</v>
      </c>
      <c r="E1059" t="s">
        <v>8026</v>
      </c>
      <c r="F1059" t="s">
        <v>5792</v>
      </c>
      <c r="G1059" t="s">
        <v>7910</v>
      </c>
      <c r="H1059" t="s">
        <v>5792</v>
      </c>
    </row>
    <row r="1060" spans="1:8" x14ac:dyDescent="0.25">
      <c r="A1060" s="1" t="s">
        <v>498</v>
      </c>
      <c r="B1060" t="s">
        <v>5789</v>
      </c>
      <c r="C1060" t="s">
        <v>7907</v>
      </c>
      <c r="D1060" t="s">
        <v>8027</v>
      </c>
      <c r="E1060" t="s">
        <v>8028</v>
      </c>
      <c r="F1060" t="s">
        <v>5792</v>
      </c>
      <c r="G1060" t="s">
        <v>7910</v>
      </c>
      <c r="H1060" t="s">
        <v>5792</v>
      </c>
    </row>
    <row r="1061" spans="1:8" x14ac:dyDescent="0.25">
      <c r="A1061" s="1" t="s">
        <v>498</v>
      </c>
      <c r="B1061" t="s">
        <v>5789</v>
      </c>
      <c r="C1061" t="s">
        <v>7907</v>
      </c>
      <c r="D1061" t="s">
        <v>8029</v>
      </c>
      <c r="E1061" t="s">
        <v>8030</v>
      </c>
      <c r="F1061" t="s">
        <v>5792</v>
      </c>
      <c r="G1061" t="s">
        <v>7910</v>
      </c>
      <c r="H1061" t="s">
        <v>5792</v>
      </c>
    </row>
    <row r="1062" spans="1:8" x14ac:dyDescent="0.25">
      <c r="A1062" s="1" t="s">
        <v>498</v>
      </c>
      <c r="B1062" t="s">
        <v>5789</v>
      </c>
      <c r="C1062" t="s">
        <v>7907</v>
      </c>
      <c r="D1062" t="s">
        <v>8031</v>
      </c>
      <c r="E1062" t="s">
        <v>8032</v>
      </c>
      <c r="F1062" t="s">
        <v>5792</v>
      </c>
      <c r="G1062" t="s">
        <v>7910</v>
      </c>
      <c r="H1062" t="s">
        <v>5792</v>
      </c>
    </row>
    <row r="1063" spans="1:8" x14ac:dyDescent="0.25">
      <c r="A1063" s="1" t="s">
        <v>498</v>
      </c>
      <c r="B1063" t="s">
        <v>5789</v>
      </c>
      <c r="C1063" t="s">
        <v>7907</v>
      </c>
      <c r="D1063" t="s">
        <v>8033</v>
      </c>
      <c r="E1063" t="s">
        <v>8034</v>
      </c>
      <c r="F1063" t="s">
        <v>5792</v>
      </c>
      <c r="G1063" t="s">
        <v>7910</v>
      </c>
      <c r="H1063" t="s">
        <v>5792</v>
      </c>
    </row>
    <row r="1064" spans="1:8" x14ac:dyDescent="0.25">
      <c r="A1064" s="1" t="s">
        <v>498</v>
      </c>
      <c r="B1064" t="s">
        <v>5789</v>
      </c>
      <c r="C1064" t="s">
        <v>7907</v>
      </c>
      <c r="D1064" t="s">
        <v>8035</v>
      </c>
      <c r="E1064" t="s">
        <v>8036</v>
      </c>
      <c r="F1064" t="s">
        <v>5792</v>
      </c>
      <c r="G1064" t="s">
        <v>7910</v>
      </c>
      <c r="H1064" t="s">
        <v>5792</v>
      </c>
    </row>
    <row r="1065" spans="1:8" x14ac:dyDescent="0.25">
      <c r="A1065" s="1" t="s">
        <v>498</v>
      </c>
      <c r="B1065" t="s">
        <v>5789</v>
      </c>
      <c r="C1065" t="s">
        <v>8037</v>
      </c>
      <c r="D1065" t="s">
        <v>8038</v>
      </c>
      <c r="E1065" t="s">
        <v>8039</v>
      </c>
      <c r="F1065" t="s">
        <v>5792</v>
      </c>
      <c r="G1065" t="s">
        <v>8040</v>
      </c>
      <c r="H1065" t="s">
        <v>5792</v>
      </c>
    </row>
    <row r="1066" spans="1:8" x14ac:dyDescent="0.25">
      <c r="A1066" s="1" t="s">
        <v>498</v>
      </c>
      <c r="B1066" t="s">
        <v>5789</v>
      </c>
      <c r="C1066" t="s">
        <v>8037</v>
      </c>
      <c r="D1066" t="s">
        <v>8041</v>
      </c>
      <c r="E1066" t="s">
        <v>8042</v>
      </c>
      <c r="F1066" t="s">
        <v>5792</v>
      </c>
      <c r="G1066" t="s">
        <v>8040</v>
      </c>
      <c r="H1066" t="s">
        <v>5792</v>
      </c>
    </row>
    <row r="1067" spans="1:8" x14ac:dyDescent="0.25">
      <c r="A1067" s="1" t="s">
        <v>498</v>
      </c>
      <c r="B1067" t="s">
        <v>5789</v>
      </c>
      <c r="C1067" t="s">
        <v>8043</v>
      </c>
      <c r="D1067" t="s">
        <v>8044</v>
      </c>
      <c r="E1067" t="s">
        <v>8045</v>
      </c>
      <c r="F1067" t="s">
        <v>5792</v>
      </c>
      <c r="G1067" t="s">
        <v>7160</v>
      </c>
      <c r="H1067" t="s">
        <v>5792</v>
      </c>
    </row>
    <row r="1068" spans="1:8" x14ac:dyDescent="0.25">
      <c r="A1068" s="1" t="s">
        <v>498</v>
      </c>
      <c r="B1068" t="s">
        <v>5789</v>
      </c>
      <c r="C1068" t="s">
        <v>8046</v>
      </c>
      <c r="D1068" t="s">
        <v>8047</v>
      </c>
      <c r="E1068" t="s">
        <v>8048</v>
      </c>
      <c r="F1068" t="s">
        <v>8049</v>
      </c>
      <c r="G1068" t="s">
        <v>5816</v>
      </c>
      <c r="H1068" t="s">
        <v>6327</v>
      </c>
    </row>
    <row r="1069" spans="1:8" x14ac:dyDescent="0.25">
      <c r="A1069" s="1" t="s">
        <v>498</v>
      </c>
      <c r="B1069" t="s">
        <v>5789</v>
      </c>
      <c r="C1069" t="s">
        <v>8046</v>
      </c>
      <c r="D1069" t="s">
        <v>8050</v>
      </c>
      <c r="E1069" t="s">
        <v>8051</v>
      </c>
      <c r="F1069" t="s">
        <v>8049</v>
      </c>
      <c r="G1069" t="s">
        <v>5816</v>
      </c>
      <c r="H1069" t="s">
        <v>5817</v>
      </c>
    </row>
    <row r="1070" spans="1:8" x14ac:dyDescent="0.25">
      <c r="A1070" s="1" t="s">
        <v>498</v>
      </c>
      <c r="B1070" t="s">
        <v>5789</v>
      </c>
      <c r="C1070" t="s">
        <v>7896</v>
      </c>
      <c r="D1070" t="s">
        <v>8052</v>
      </c>
      <c r="E1070" t="s">
        <v>8053</v>
      </c>
      <c r="F1070" t="s">
        <v>5792</v>
      </c>
      <c r="G1070" t="s">
        <v>6073</v>
      </c>
      <c r="H1070" t="s">
        <v>7056</v>
      </c>
    </row>
    <row r="1071" spans="1:8" x14ac:dyDescent="0.25">
      <c r="A1071" s="1" t="s">
        <v>498</v>
      </c>
      <c r="B1071" t="s">
        <v>5789</v>
      </c>
      <c r="C1071" t="s">
        <v>7896</v>
      </c>
      <c r="D1071" t="s">
        <v>8054</v>
      </c>
      <c r="E1071" t="s">
        <v>8055</v>
      </c>
      <c r="F1071" t="s">
        <v>5792</v>
      </c>
      <c r="G1071" t="s">
        <v>6073</v>
      </c>
      <c r="H1071" t="s">
        <v>7056</v>
      </c>
    </row>
    <row r="1072" spans="1:8" x14ac:dyDescent="0.25">
      <c r="A1072" s="1" t="s">
        <v>498</v>
      </c>
      <c r="B1072" t="s">
        <v>5789</v>
      </c>
      <c r="C1072" t="s">
        <v>7896</v>
      </c>
      <c r="D1072" t="s">
        <v>8056</v>
      </c>
      <c r="E1072" t="s">
        <v>8057</v>
      </c>
      <c r="F1072" t="s">
        <v>5792</v>
      </c>
      <c r="G1072" t="s">
        <v>6073</v>
      </c>
      <c r="H1072" t="s">
        <v>7056</v>
      </c>
    </row>
    <row r="1073" spans="1:8" x14ac:dyDescent="0.25">
      <c r="A1073" s="1" t="s">
        <v>498</v>
      </c>
      <c r="B1073" t="s">
        <v>5789</v>
      </c>
      <c r="C1073" t="s">
        <v>7896</v>
      </c>
      <c r="D1073" t="s">
        <v>8058</v>
      </c>
      <c r="E1073" t="s">
        <v>8059</v>
      </c>
      <c r="F1073" t="s">
        <v>5792</v>
      </c>
      <c r="G1073" t="s">
        <v>6073</v>
      </c>
      <c r="H1073" t="s">
        <v>7056</v>
      </c>
    </row>
    <row r="1074" spans="1:8" x14ac:dyDescent="0.25">
      <c r="A1074" s="1" t="s">
        <v>498</v>
      </c>
      <c r="B1074" t="s">
        <v>5789</v>
      </c>
      <c r="C1074" t="s">
        <v>7896</v>
      </c>
      <c r="D1074" t="s">
        <v>8060</v>
      </c>
      <c r="E1074" t="s">
        <v>8061</v>
      </c>
      <c r="F1074" t="s">
        <v>5792</v>
      </c>
      <c r="G1074" t="s">
        <v>6073</v>
      </c>
      <c r="H1074" t="s">
        <v>7056</v>
      </c>
    </row>
    <row r="1075" spans="1:8" x14ac:dyDescent="0.25">
      <c r="A1075" s="1" t="s">
        <v>498</v>
      </c>
      <c r="B1075" t="s">
        <v>5789</v>
      </c>
      <c r="C1075" t="s">
        <v>7896</v>
      </c>
      <c r="D1075" t="s">
        <v>8062</v>
      </c>
      <c r="E1075" t="s">
        <v>8063</v>
      </c>
      <c r="F1075" t="s">
        <v>5792</v>
      </c>
      <c r="G1075" t="s">
        <v>6073</v>
      </c>
      <c r="H1075" t="s">
        <v>7056</v>
      </c>
    </row>
    <row r="1076" spans="1:8" x14ac:dyDescent="0.25">
      <c r="A1076" s="1" t="s">
        <v>498</v>
      </c>
      <c r="B1076" t="s">
        <v>5789</v>
      </c>
      <c r="C1076" t="s">
        <v>7896</v>
      </c>
      <c r="D1076" t="s">
        <v>8064</v>
      </c>
      <c r="E1076" t="s">
        <v>8065</v>
      </c>
      <c r="F1076" t="s">
        <v>5792</v>
      </c>
      <c r="G1076" t="s">
        <v>6073</v>
      </c>
      <c r="H1076" t="s">
        <v>7056</v>
      </c>
    </row>
    <row r="1077" spans="1:8" x14ac:dyDescent="0.25">
      <c r="A1077" s="1" t="s">
        <v>498</v>
      </c>
      <c r="B1077" t="s">
        <v>5789</v>
      </c>
      <c r="C1077" t="s">
        <v>7896</v>
      </c>
      <c r="D1077" t="s">
        <v>8066</v>
      </c>
      <c r="E1077" t="s">
        <v>8067</v>
      </c>
      <c r="F1077" t="s">
        <v>5792</v>
      </c>
      <c r="G1077" t="s">
        <v>6073</v>
      </c>
      <c r="H1077" t="s">
        <v>7056</v>
      </c>
    </row>
    <row r="1078" spans="1:8" x14ac:dyDescent="0.25">
      <c r="A1078" s="1" t="s">
        <v>498</v>
      </c>
      <c r="B1078" t="s">
        <v>5789</v>
      </c>
      <c r="C1078" t="s">
        <v>7896</v>
      </c>
      <c r="D1078" t="s">
        <v>8068</v>
      </c>
      <c r="E1078" t="s">
        <v>8069</v>
      </c>
      <c r="F1078" t="s">
        <v>5792</v>
      </c>
      <c r="G1078" t="s">
        <v>6073</v>
      </c>
      <c r="H1078" t="s">
        <v>7056</v>
      </c>
    </row>
    <row r="1079" spans="1:8" x14ac:dyDescent="0.25">
      <c r="A1079" s="1" t="s">
        <v>498</v>
      </c>
      <c r="B1079" t="s">
        <v>5789</v>
      </c>
      <c r="C1079" t="s">
        <v>8070</v>
      </c>
      <c r="D1079" t="s">
        <v>8071</v>
      </c>
      <c r="E1079" t="s">
        <v>8072</v>
      </c>
      <c r="F1079" t="s">
        <v>5792</v>
      </c>
      <c r="G1079" t="s">
        <v>6073</v>
      </c>
      <c r="H1079" t="s">
        <v>7056</v>
      </c>
    </row>
    <row r="1080" spans="1:8" x14ac:dyDescent="0.25">
      <c r="A1080" s="1" t="s">
        <v>498</v>
      </c>
      <c r="B1080" t="s">
        <v>5789</v>
      </c>
      <c r="C1080" t="s">
        <v>8073</v>
      </c>
      <c r="D1080" t="s">
        <v>8074</v>
      </c>
      <c r="E1080" t="s">
        <v>8075</v>
      </c>
      <c r="F1080" t="s">
        <v>5792</v>
      </c>
      <c r="G1080" t="s">
        <v>6073</v>
      </c>
      <c r="H1080" t="s">
        <v>7056</v>
      </c>
    </row>
    <row r="1081" spans="1:8" x14ac:dyDescent="0.25">
      <c r="A1081" s="1" t="s">
        <v>498</v>
      </c>
      <c r="B1081" t="s">
        <v>5789</v>
      </c>
      <c r="C1081" t="s">
        <v>7896</v>
      </c>
      <c r="D1081" t="s">
        <v>8076</v>
      </c>
      <c r="E1081" t="s">
        <v>8077</v>
      </c>
      <c r="F1081" t="s">
        <v>5792</v>
      </c>
      <c r="G1081" t="s">
        <v>6073</v>
      </c>
      <c r="H1081" t="s">
        <v>7056</v>
      </c>
    </row>
    <row r="1082" spans="1:8" x14ac:dyDescent="0.25">
      <c r="A1082" s="1" t="s">
        <v>498</v>
      </c>
      <c r="B1082" t="s">
        <v>5789</v>
      </c>
      <c r="C1082" t="s">
        <v>8070</v>
      </c>
      <c r="D1082" t="s">
        <v>8078</v>
      </c>
      <c r="E1082" t="s">
        <v>8079</v>
      </c>
      <c r="F1082" t="s">
        <v>5792</v>
      </c>
      <c r="G1082" t="s">
        <v>6073</v>
      </c>
      <c r="H1082" t="s">
        <v>7056</v>
      </c>
    </row>
    <row r="1083" spans="1:8" x14ac:dyDescent="0.25">
      <c r="A1083" s="1" t="s">
        <v>498</v>
      </c>
      <c r="B1083" t="s">
        <v>5789</v>
      </c>
      <c r="C1083" t="s">
        <v>7907</v>
      </c>
      <c r="D1083" t="s">
        <v>8080</v>
      </c>
      <c r="E1083" t="s">
        <v>8081</v>
      </c>
      <c r="F1083" t="s">
        <v>5792</v>
      </c>
      <c r="G1083" t="s">
        <v>6073</v>
      </c>
      <c r="H1083" t="s">
        <v>7056</v>
      </c>
    </row>
    <row r="1084" spans="1:8" x14ac:dyDescent="0.25">
      <c r="A1084" s="1" t="s">
        <v>498</v>
      </c>
      <c r="B1084" t="s">
        <v>5789</v>
      </c>
      <c r="C1084" t="s">
        <v>7907</v>
      </c>
      <c r="D1084" t="s">
        <v>8082</v>
      </c>
      <c r="E1084" t="s">
        <v>8083</v>
      </c>
      <c r="F1084" t="s">
        <v>5792</v>
      </c>
      <c r="G1084" t="s">
        <v>6073</v>
      </c>
      <c r="H1084" t="s">
        <v>7056</v>
      </c>
    </row>
    <row r="1085" spans="1:8" x14ac:dyDescent="0.25">
      <c r="A1085" s="1" t="s">
        <v>498</v>
      </c>
      <c r="B1085" t="s">
        <v>5789</v>
      </c>
      <c r="C1085" t="s">
        <v>7907</v>
      </c>
      <c r="D1085" t="s">
        <v>8084</v>
      </c>
      <c r="E1085" t="s">
        <v>8085</v>
      </c>
      <c r="F1085" t="s">
        <v>5792</v>
      </c>
      <c r="G1085" t="s">
        <v>6073</v>
      </c>
      <c r="H1085" t="s">
        <v>7056</v>
      </c>
    </row>
    <row r="1086" spans="1:8" x14ac:dyDescent="0.25">
      <c r="A1086" s="1" t="s">
        <v>498</v>
      </c>
      <c r="B1086" t="s">
        <v>5789</v>
      </c>
      <c r="C1086" t="s">
        <v>7907</v>
      </c>
      <c r="D1086" t="s">
        <v>8086</v>
      </c>
      <c r="E1086" t="s">
        <v>8087</v>
      </c>
      <c r="F1086" t="s">
        <v>5792</v>
      </c>
      <c r="G1086" t="s">
        <v>6073</v>
      </c>
      <c r="H1086" t="s">
        <v>7056</v>
      </c>
    </row>
    <row r="1087" spans="1:8" x14ac:dyDescent="0.25">
      <c r="A1087" s="1" t="s">
        <v>498</v>
      </c>
      <c r="B1087" t="s">
        <v>5789</v>
      </c>
      <c r="C1087" t="s">
        <v>7907</v>
      </c>
      <c r="D1087" t="s">
        <v>8088</v>
      </c>
      <c r="E1087" t="s">
        <v>8089</v>
      </c>
      <c r="F1087" t="s">
        <v>5792</v>
      </c>
      <c r="G1087" t="s">
        <v>6073</v>
      </c>
      <c r="H1087" t="s">
        <v>7056</v>
      </c>
    </row>
    <row r="1088" spans="1:8" x14ac:dyDescent="0.25">
      <c r="A1088" s="1" t="s">
        <v>498</v>
      </c>
      <c r="B1088" t="s">
        <v>5789</v>
      </c>
      <c r="C1088" t="s">
        <v>7907</v>
      </c>
      <c r="D1088" t="s">
        <v>8090</v>
      </c>
      <c r="E1088" t="s">
        <v>8091</v>
      </c>
      <c r="F1088" t="s">
        <v>5792</v>
      </c>
      <c r="G1088" t="s">
        <v>6073</v>
      </c>
      <c r="H1088" t="s">
        <v>7056</v>
      </c>
    </row>
    <row r="1089" spans="1:8" x14ac:dyDescent="0.25">
      <c r="A1089" s="1" t="s">
        <v>498</v>
      </c>
      <c r="B1089" t="s">
        <v>5789</v>
      </c>
      <c r="C1089" t="s">
        <v>7907</v>
      </c>
      <c r="D1089" t="s">
        <v>8092</v>
      </c>
      <c r="E1089" t="s">
        <v>8093</v>
      </c>
      <c r="F1089" t="s">
        <v>5792</v>
      </c>
      <c r="G1089" t="s">
        <v>5792</v>
      </c>
      <c r="H1089" t="s">
        <v>5792</v>
      </c>
    </row>
    <row r="1090" spans="1:8" x14ac:dyDescent="0.25">
      <c r="A1090" s="1" t="s">
        <v>498</v>
      </c>
      <c r="B1090" t="s">
        <v>5789</v>
      </c>
      <c r="C1090" t="s">
        <v>7907</v>
      </c>
      <c r="D1090" t="s">
        <v>8094</v>
      </c>
      <c r="E1090" t="s">
        <v>8095</v>
      </c>
      <c r="F1090" t="s">
        <v>5792</v>
      </c>
      <c r="G1090" t="s">
        <v>5792</v>
      </c>
      <c r="H1090" t="s">
        <v>5792</v>
      </c>
    </row>
    <row r="1091" spans="1:8" x14ac:dyDescent="0.25">
      <c r="A1091" s="1" t="s">
        <v>498</v>
      </c>
      <c r="B1091" t="s">
        <v>5789</v>
      </c>
      <c r="C1091" t="s">
        <v>8096</v>
      </c>
      <c r="D1091" t="s">
        <v>8097</v>
      </c>
      <c r="E1091" t="s">
        <v>8098</v>
      </c>
      <c r="F1091" t="s">
        <v>5792</v>
      </c>
      <c r="G1091" t="s">
        <v>5816</v>
      </c>
      <c r="H1091" t="s">
        <v>5792</v>
      </c>
    </row>
    <row r="1092" spans="1:8" x14ac:dyDescent="0.25">
      <c r="A1092" s="1" t="s">
        <v>498</v>
      </c>
      <c r="B1092" t="s">
        <v>5789</v>
      </c>
      <c r="C1092" t="s">
        <v>7896</v>
      </c>
      <c r="D1092" t="s">
        <v>8099</v>
      </c>
      <c r="E1092" t="s">
        <v>8100</v>
      </c>
      <c r="F1092" t="s">
        <v>5792</v>
      </c>
      <c r="G1092" t="s">
        <v>5816</v>
      </c>
      <c r="H1092" t="s">
        <v>5792</v>
      </c>
    </row>
    <row r="1093" spans="1:8" x14ac:dyDescent="0.25">
      <c r="A1093" s="1" t="s">
        <v>498</v>
      </c>
      <c r="B1093" t="s">
        <v>5789</v>
      </c>
      <c r="C1093" t="s">
        <v>8037</v>
      </c>
      <c r="D1093" t="s">
        <v>8101</v>
      </c>
      <c r="E1093" t="s">
        <v>8102</v>
      </c>
      <c r="F1093" t="s">
        <v>5792</v>
      </c>
      <c r="G1093" t="s">
        <v>4501</v>
      </c>
      <c r="H1093" t="s">
        <v>5792</v>
      </c>
    </row>
    <row r="1094" spans="1:8" x14ac:dyDescent="0.25">
      <c r="A1094" s="1" t="s">
        <v>498</v>
      </c>
      <c r="B1094" t="s">
        <v>5789</v>
      </c>
      <c r="C1094" t="s">
        <v>8037</v>
      </c>
      <c r="D1094" t="s">
        <v>8103</v>
      </c>
      <c r="E1094" t="s">
        <v>8104</v>
      </c>
      <c r="F1094" t="s">
        <v>5792</v>
      </c>
      <c r="G1094" t="s">
        <v>5835</v>
      </c>
      <c r="H1094" t="s">
        <v>5792</v>
      </c>
    </row>
    <row r="1095" spans="1:8" x14ac:dyDescent="0.25">
      <c r="A1095" s="1" t="s">
        <v>498</v>
      </c>
      <c r="B1095" t="s">
        <v>5789</v>
      </c>
      <c r="C1095" t="s">
        <v>8037</v>
      </c>
      <c r="D1095" t="s">
        <v>8105</v>
      </c>
      <c r="E1095" t="s">
        <v>8106</v>
      </c>
      <c r="F1095" t="s">
        <v>5792</v>
      </c>
      <c r="G1095" t="s">
        <v>4501</v>
      </c>
      <c r="H1095" t="s">
        <v>5792</v>
      </c>
    </row>
    <row r="1096" spans="1:8" x14ac:dyDescent="0.25">
      <c r="A1096" s="1" t="s">
        <v>498</v>
      </c>
      <c r="B1096" t="s">
        <v>5789</v>
      </c>
      <c r="C1096" t="s">
        <v>8107</v>
      </c>
      <c r="D1096" t="s">
        <v>8108</v>
      </c>
      <c r="E1096" t="s">
        <v>8109</v>
      </c>
      <c r="F1096" t="s">
        <v>5792</v>
      </c>
      <c r="G1096" t="s">
        <v>4744</v>
      </c>
      <c r="H1096" t="s">
        <v>5792</v>
      </c>
    </row>
    <row r="1097" spans="1:8" x14ac:dyDescent="0.25">
      <c r="A1097" s="1" t="s">
        <v>498</v>
      </c>
      <c r="B1097" t="s">
        <v>5789</v>
      </c>
      <c r="C1097" t="s">
        <v>8107</v>
      </c>
      <c r="D1097" t="s">
        <v>8110</v>
      </c>
      <c r="E1097" t="s">
        <v>8111</v>
      </c>
      <c r="F1097" t="s">
        <v>5792</v>
      </c>
      <c r="G1097" t="s">
        <v>4744</v>
      </c>
      <c r="H1097" t="s">
        <v>5792</v>
      </c>
    </row>
    <row r="1098" spans="1:8" x14ac:dyDescent="0.25">
      <c r="A1098" s="1" t="s">
        <v>498</v>
      </c>
      <c r="B1098" t="s">
        <v>5789</v>
      </c>
      <c r="C1098" t="s">
        <v>8096</v>
      </c>
      <c r="D1098" t="s">
        <v>8112</v>
      </c>
      <c r="E1098" t="s">
        <v>8113</v>
      </c>
      <c r="F1098" t="s">
        <v>5792</v>
      </c>
      <c r="G1098" t="s">
        <v>5816</v>
      </c>
      <c r="H1098" t="s">
        <v>5792</v>
      </c>
    </row>
    <row r="1099" spans="1:8" x14ac:dyDescent="0.25">
      <c r="A1099" s="1" t="s">
        <v>498</v>
      </c>
      <c r="B1099" t="s">
        <v>5789</v>
      </c>
      <c r="C1099" t="s">
        <v>7907</v>
      </c>
      <c r="D1099" t="s">
        <v>8114</v>
      </c>
      <c r="E1099" t="s">
        <v>8115</v>
      </c>
      <c r="F1099" t="s">
        <v>5792</v>
      </c>
      <c r="G1099" t="s">
        <v>5816</v>
      </c>
      <c r="H1099" t="s">
        <v>5792</v>
      </c>
    </row>
    <row r="1100" spans="1:8" x14ac:dyDescent="0.25">
      <c r="A1100" s="1" t="s">
        <v>498</v>
      </c>
      <c r="B1100" t="s">
        <v>5789</v>
      </c>
      <c r="C1100" t="s">
        <v>7907</v>
      </c>
      <c r="D1100" t="s">
        <v>8116</v>
      </c>
      <c r="E1100" t="s">
        <v>8117</v>
      </c>
      <c r="F1100" t="s">
        <v>5792</v>
      </c>
      <c r="G1100" t="s">
        <v>5816</v>
      </c>
      <c r="H1100" t="s">
        <v>5792</v>
      </c>
    </row>
    <row r="1101" spans="1:8" x14ac:dyDescent="0.25">
      <c r="A1101" s="1" t="s">
        <v>498</v>
      </c>
      <c r="B1101" t="s">
        <v>5789</v>
      </c>
      <c r="C1101" t="s">
        <v>7896</v>
      </c>
      <c r="D1101" t="s">
        <v>8118</v>
      </c>
      <c r="E1101" t="s">
        <v>8119</v>
      </c>
      <c r="F1101" t="s">
        <v>5792</v>
      </c>
      <c r="G1101" t="s">
        <v>6213</v>
      </c>
      <c r="H1101" t="s">
        <v>5792</v>
      </c>
    </row>
    <row r="1102" spans="1:8" x14ac:dyDescent="0.25">
      <c r="A1102" s="1" t="s">
        <v>498</v>
      </c>
      <c r="B1102" t="s">
        <v>5789</v>
      </c>
      <c r="C1102" t="s">
        <v>8120</v>
      </c>
      <c r="D1102" t="s">
        <v>8121</v>
      </c>
      <c r="E1102" t="s">
        <v>8122</v>
      </c>
      <c r="F1102" t="s">
        <v>5792</v>
      </c>
      <c r="G1102" t="s">
        <v>5961</v>
      </c>
      <c r="H1102" t="s">
        <v>5792</v>
      </c>
    </row>
    <row r="1103" spans="1:8" x14ac:dyDescent="0.25">
      <c r="A1103" s="1" t="s">
        <v>498</v>
      </c>
      <c r="B1103" t="s">
        <v>5789</v>
      </c>
      <c r="C1103" t="s">
        <v>8120</v>
      </c>
      <c r="D1103" t="s">
        <v>8123</v>
      </c>
      <c r="E1103" t="s">
        <v>8124</v>
      </c>
      <c r="F1103" t="s">
        <v>5792</v>
      </c>
      <c r="G1103" t="s">
        <v>5961</v>
      </c>
      <c r="H1103" t="s">
        <v>5792</v>
      </c>
    </row>
    <row r="1104" spans="1:8" x14ac:dyDescent="0.25">
      <c r="A1104" s="1" t="s">
        <v>498</v>
      </c>
      <c r="B1104" t="s">
        <v>5789</v>
      </c>
      <c r="C1104" t="s">
        <v>8120</v>
      </c>
      <c r="D1104" t="s">
        <v>8125</v>
      </c>
      <c r="E1104" t="s">
        <v>8126</v>
      </c>
      <c r="F1104" t="s">
        <v>5792</v>
      </c>
      <c r="G1104" t="s">
        <v>6033</v>
      </c>
      <c r="H1104" t="s">
        <v>5792</v>
      </c>
    </row>
    <row r="1105" spans="1:8" x14ac:dyDescent="0.25">
      <c r="A1105" s="1" t="s">
        <v>498</v>
      </c>
      <c r="B1105" t="s">
        <v>5789</v>
      </c>
      <c r="C1105" t="s">
        <v>8043</v>
      </c>
      <c r="D1105" t="s">
        <v>8127</v>
      </c>
      <c r="E1105" t="s">
        <v>8128</v>
      </c>
      <c r="F1105" t="s">
        <v>5792</v>
      </c>
      <c r="G1105" t="s">
        <v>5001</v>
      </c>
      <c r="H1105" t="s">
        <v>5792</v>
      </c>
    </row>
    <row r="1106" spans="1:8" x14ac:dyDescent="0.25">
      <c r="A1106" s="1" t="s">
        <v>498</v>
      </c>
      <c r="B1106" t="s">
        <v>5789</v>
      </c>
      <c r="C1106" t="s">
        <v>7896</v>
      </c>
      <c r="D1106" t="s">
        <v>8129</v>
      </c>
      <c r="E1106" t="s">
        <v>8130</v>
      </c>
      <c r="F1106" t="s">
        <v>5792</v>
      </c>
      <c r="G1106" t="s">
        <v>6073</v>
      </c>
      <c r="H1106" t="s">
        <v>6074</v>
      </c>
    </row>
    <row r="1107" spans="1:8" x14ac:dyDescent="0.25">
      <c r="A1107" s="1" t="s">
        <v>498</v>
      </c>
      <c r="B1107" t="s">
        <v>5789</v>
      </c>
      <c r="C1107" t="s">
        <v>8037</v>
      </c>
      <c r="D1107" t="s">
        <v>8131</v>
      </c>
      <c r="E1107" t="s">
        <v>8132</v>
      </c>
      <c r="F1107" t="s">
        <v>5792</v>
      </c>
      <c r="G1107" t="s">
        <v>5961</v>
      </c>
      <c r="H1107" t="s">
        <v>5792</v>
      </c>
    </row>
    <row r="1108" spans="1:8" x14ac:dyDescent="0.25">
      <c r="A1108" s="1" t="s">
        <v>498</v>
      </c>
      <c r="B1108" t="s">
        <v>5789</v>
      </c>
      <c r="C1108" t="s">
        <v>8037</v>
      </c>
      <c r="D1108" t="s">
        <v>8133</v>
      </c>
      <c r="E1108" t="s">
        <v>8134</v>
      </c>
      <c r="F1108" t="s">
        <v>5792</v>
      </c>
      <c r="G1108" t="s">
        <v>5961</v>
      </c>
      <c r="H1108" t="s">
        <v>5792</v>
      </c>
    </row>
    <row r="1109" spans="1:8" x14ac:dyDescent="0.25">
      <c r="A1109" s="1" t="s">
        <v>498</v>
      </c>
      <c r="B1109" t="s">
        <v>5789</v>
      </c>
      <c r="C1109" t="s">
        <v>8107</v>
      </c>
      <c r="D1109" t="s">
        <v>8135</v>
      </c>
      <c r="E1109" t="s">
        <v>8136</v>
      </c>
      <c r="F1109" t="s">
        <v>5792</v>
      </c>
      <c r="G1109" t="s">
        <v>6003</v>
      </c>
      <c r="H1109" t="s">
        <v>5792</v>
      </c>
    </row>
    <row r="1110" spans="1:8" x14ac:dyDescent="0.25">
      <c r="A1110" s="1" t="s">
        <v>498</v>
      </c>
      <c r="B1110" t="s">
        <v>5789</v>
      </c>
      <c r="C1110" t="s">
        <v>7896</v>
      </c>
      <c r="D1110" t="s">
        <v>8137</v>
      </c>
      <c r="E1110" t="s">
        <v>8138</v>
      </c>
      <c r="F1110" t="s">
        <v>5792</v>
      </c>
      <c r="G1110" t="s">
        <v>6003</v>
      </c>
      <c r="H1110" t="s">
        <v>5792</v>
      </c>
    </row>
    <row r="1111" spans="1:8" x14ac:dyDescent="0.25">
      <c r="A1111" s="1" t="s">
        <v>498</v>
      </c>
      <c r="B1111" t="s">
        <v>5789</v>
      </c>
      <c r="C1111" t="s">
        <v>8043</v>
      </c>
      <c r="D1111" t="s">
        <v>8139</v>
      </c>
      <c r="E1111" t="s">
        <v>8140</v>
      </c>
      <c r="F1111" t="s">
        <v>5792</v>
      </c>
      <c r="G1111" t="s">
        <v>6003</v>
      </c>
      <c r="H1111" t="s">
        <v>5792</v>
      </c>
    </row>
    <row r="1112" spans="1:8" x14ac:dyDescent="0.25">
      <c r="A1112" s="1" t="s">
        <v>498</v>
      </c>
      <c r="B1112" t="s">
        <v>5789</v>
      </c>
      <c r="C1112" t="s">
        <v>8107</v>
      </c>
      <c r="D1112" t="s">
        <v>8141</v>
      </c>
      <c r="E1112" t="s">
        <v>8142</v>
      </c>
      <c r="F1112" t="s">
        <v>5792</v>
      </c>
      <c r="G1112" t="s">
        <v>5961</v>
      </c>
      <c r="H1112" t="s">
        <v>5792</v>
      </c>
    </row>
    <row r="1113" spans="1:8" x14ac:dyDescent="0.25">
      <c r="A1113" s="1" t="s">
        <v>498</v>
      </c>
      <c r="B1113" t="s">
        <v>5789</v>
      </c>
      <c r="C1113" t="s">
        <v>8107</v>
      </c>
      <c r="D1113" t="s">
        <v>8143</v>
      </c>
      <c r="E1113" t="s">
        <v>8144</v>
      </c>
      <c r="F1113" t="s">
        <v>5792</v>
      </c>
      <c r="G1113" t="s">
        <v>5792</v>
      </c>
      <c r="H1113" t="s">
        <v>5792</v>
      </c>
    </row>
    <row r="1114" spans="1:8" x14ac:dyDescent="0.25">
      <c r="A1114" s="1" t="s">
        <v>498</v>
      </c>
      <c r="B1114" t="s">
        <v>5789</v>
      </c>
      <c r="C1114" t="s">
        <v>8107</v>
      </c>
      <c r="D1114" t="s">
        <v>8145</v>
      </c>
      <c r="E1114" t="s">
        <v>8146</v>
      </c>
      <c r="F1114" t="s">
        <v>5792</v>
      </c>
      <c r="G1114" t="s">
        <v>5792</v>
      </c>
      <c r="H1114" t="s">
        <v>5792</v>
      </c>
    </row>
    <row r="1115" spans="1:8" x14ac:dyDescent="0.25">
      <c r="A1115" s="1" t="s">
        <v>498</v>
      </c>
      <c r="B1115" t="s">
        <v>5789</v>
      </c>
      <c r="C1115" t="s">
        <v>8107</v>
      </c>
      <c r="D1115" t="s">
        <v>8147</v>
      </c>
      <c r="E1115" t="s">
        <v>8148</v>
      </c>
      <c r="F1115" t="s">
        <v>5792</v>
      </c>
      <c r="G1115" t="s">
        <v>5792</v>
      </c>
      <c r="H1115" t="s">
        <v>5792</v>
      </c>
    </row>
    <row r="1116" spans="1:8" x14ac:dyDescent="0.25">
      <c r="A1116" s="1" t="s">
        <v>498</v>
      </c>
      <c r="B1116" t="s">
        <v>5789</v>
      </c>
      <c r="C1116" t="s">
        <v>8107</v>
      </c>
      <c r="D1116" t="s">
        <v>8149</v>
      </c>
      <c r="E1116" t="s">
        <v>8150</v>
      </c>
      <c r="F1116" t="s">
        <v>5792</v>
      </c>
      <c r="G1116" t="s">
        <v>6003</v>
      </c>
      <c r="H1116" t="s">
        <v>5792</v>
      </c>
    </row>
    <row r="1117" spans="1:8" x14ac:dyDescent="0.25">
      <c r="A1117" s="1" t="s">
        <v>498</v>
      </c>
      <c r="B1117" t="s">
        <v>5789</v>
      </c>
      <c r="C1117" t="s">
        <v>8043</v>
      </c>
      <c r="D1117" t="s">
        <v>8151</v>
      </c>
      <c r="E1117" t="s">
        <v>8152</v>
      </c>
      <c r="F1117" t="s">
        <v>5792</v>
      </c>
      <c r="G1117" t="s">
        <v>5001</v>
      </c>
      <c r="H1117" t="s">
        <v>5792</v>
      </c>
    </row>
    <row r="1118" spans="1:8" x14ac:dyDescent="0.25">
      <c r="A1118" s="1" t="s">
        <v>498</v>
      </c>
      <c r="B1118" t="s">
        <v>5789</v>
      </c>
      <c r="C1118" t="s">
        <v>8153</v>
      </c>
      <c r="D1118" t="s">
        <v>8154</v>
      </c>
      <c r="E1118" t="s">
        <v>8155</v>
      </c>
      <c r="F1118" t="s">
        <v>5792</v>
      </c>
      <c r="G1118" t="s">
        <v>6040</v>
      </c>
      <c r="H1118" t="s">
        <v>5792</v>
      </c>
    </row>
    <row r="1119" spans="1:8" x14ac:dyDescent="0.25">
      <c r="A1119" s="1" t="s">
        <v>498</v>
      </c>
      <c r="B1119" t="s">
        <v>5789</v>
      </c>
      <c r="C1119" t="s">
        <v>8043</v>
      </c>
      <c r="D1119" t="s">
        <v>8156</v>
      </c>
      <c r="E1119" t="s">
        <v>8157</v>
      </c>
      <c r="F1119" t="s">
        <v>5792</v>
      </c>
      <c r="G1119" t="s">
        <v>6040</v>
      </c>
      <c r="H1119" t="s">
        <v>5792</v>
      </c>
    </row>
    <row r="1120" spans="1:8" x14ac:dyDescent="0.25">
      <c r="A1120" s="1" t="s">
        <v>498</v>
      </c>
      <c r="B1120" t="s">
        <v>5789</v>
      </c>
      <c r="C1120" t="s">
        <v>8120</v>
      </c>
      <c r="D1120" t="s">
        <v>8158</v>
      </c>
      <c r="E1120" t="s">
        <v>8159</v>
      </c>
      <c r="F1120" t="s">
        <v>5792</v>
      </c>
      <c r="G1120" t="s">
        <v>4051</v>
      </c>
      <c r="H1120" t="s">
        <v>5792</v>
      </c>
    </row>
    <row r="1121" spans="1:8" x14ac:dyDescent="0.25">
      <c r="A1121" s="1" t="s">
        <v>498</v>
      </c>
      <c r="B1121" t="s">
        <v>5789</v>
      </c>
      <c r="C1121" t="s">
        <v>8120</v>
      </c>
      <c r="D1121" t="s">
        <v>8160</v>
      </c>
      <c r="E1121" t="s">
        <v>8161</v>
      </c>
      <c r="F1121" t="s">
        <v>5792</v>
      </c>
      <c r="G1121" t="s">
        <v>4051</v>
      </c>
      <c r="H1121" t="s">
        <v>5792</v>
      </c>
    </row>
    <row r="1122" spans="1:8" x14ac:dyDescent="0.25">
      <c r="A1122" s="1" t="s">
        <v>498</v>
      </c>
      <c r="B1122" t="s">
        <v>5789</v>
      </c>
      <c r="C1122" t="s">
        <v>8120</v>
      </c>
      <c r="D1122" t="s">
        <v>8162</v>
      </c>
      <c r="E1122" t="s">
        <v>8163</v>
      </c>
      <c r="F1122" t="s">
        <v>5792</v>
      </c>
      <c r="G1122" t="s">
        <v>4051</v>
      </c>
      <c r="H1122" t="s">
        <v>5792</v>
      </c>
    </row>
    <row r="1123" spans="1:8" x14ac:dyDescent="0.25">
      <c r="A1123" s="1" t="s">
        <v>498</v>
      </c>
      <c r="B1123" t="s">
        <v>5789</v>
      </c>
      <c r="C1123" t="s">
        <v>8120</v>
      </c>
      <c r="D1123" t="s">
        <v>8164</v>
      </c>
      <c r="E1123" t="s">
        <v>8165</v>
      </c>
      <c r="F1123" t="s">
        <v>5792</v>
      </c>
      <c r="G1123" t="s">
        <v>4051</v>
      </c>
      <c r="H1123" t="s">
        <v>5792</v>
      </c>
    </row>
    <row r="1124" spans="1:8" x14ac:dyDescent="0.25">
      <c r="A1124" s="1" t="s">
        <v>498</v>
      </c>
      <c r="B1124" t="s">
        <v>5789</v>
      </c>
      <c r="C1124" t="s">
        <v>8120</v>
      </c>
      <c r="D1124" t="s">
        <v>8166</v>
      </c>
      <c r="E1124" t="s">
        <v>8167</v>
      </c>
      <c r="F1124" t="s">
        <v>5792</v>
      </c>
      <c r="G1124" t="s">
        <v>4051</v>
      </c>
      <c r="H1124" t="s">
        <v>5792</v>
      </c>
    </row>
    <row r="1125" spans="1:8" x14ac:dyDescent="0.25">
      <c r="A1125" s="1" t="s">
        <v>498</v>
      </c>
      <c r="B1125" t="s">
        <v>5789</v>
      </c>
      <c r="C1125" t="s">
        <v>8153</v>
      </c>
      <c r="D1125" t="s">
        <v>8168</v>
      </c>
      <c r="E1125" t="s">
        <v>8169</v>
      </c>
      <c r="F1125" t="s">
        <v>5792</v>
      </c>
      <c r="G1125" t="s">
        <v>6073</v>
      </c>
      <c r="H1125" t="s">
        <v>6074</v>
      </c>
    </row>
    <row r="1126" spans="1:8" x14ac:dyDescent="0.25">
      <c r="A1126" s="1" t="s">
        <v>498</v>
      </c>
      <c r="B1126" t="s">
        <v>5789</v>
      </c>
      <c r="C1126" t="s">
        <v>8046</v>
      </c>
      <c r="D1126" t="s">
        <v>8170</v>
      </c>
      <c r="E1126" t="s">
        <v>8171</v>
      </c>
      <c r="F1126" t="s">
        <v>8049</v>
      </c>
      <c r="G1126" t="s">
        <v>5816</v>
      </c>
      <c r="H1126" t="s">
        <v>5817</v>
      </c>
    </row>
    <row r="1127" spans="1:8" x14ac:dyDescent="0.25">
      <c r="A1127" s="1" t="s">
        <v>498</v>
      </c>
      <c r="B1127" t="s">
        <v>5789</v>
      </c>
      <c r="C1127" t="s">
        <v>8172</v>
      </c>
      <c r="D1127" t="s">
        <v>8173</v>
      </c>
      <c r="E1127" t="s">
        <v>8174</v>
      </c>
      <c r="F1127" t="s">
        <v>8175</v>
      </c>
      <c r="G1127" t="s">
        <v>8176</v>
      </c>
      <c r="H1127" t="s">
        <v>5792</v>
      </c>
    </row>
    <row r="1128" spans="1:8" x14ac:dyDescent="0.25">
      <c r="A1128" s="1" t="s">
        <v>3709</v>
      </c>
      <c r="B1128" t="s">
        <v>5789</v>
      </c>
      <c r="C1128" t="s">
        <v>8177</v>
      </c>
      <c r="D1128">
        <v>109624</v>
      </c>
      <c r="E1128" t="s">
        <v>8178</v>
      </c>
      <c r="G1128" t="s">
        <v>8179</v>
      </c>
      <c r="H1128" t="s">
        <v>8180</v>
      </c>
    </row>
    <row r="1129" spans="1:8" x14ac:dyDescent="0.25">
      <c r="A1129" s="1" t="s">
        <v>3709</v>
      </c>
      <c r="B1129" t="s">
        <v>5789</v>
      </c>
      <c r="C1129" t="s">
        <v>8177</v>
      </c>
      <c r="D1129">
        <v>109762</v>
      </c>
      <c r="E1129" t="s">
        <v>8181</v>
      </c>
      <c r="G1129" t="s">
        <v>8179</v>
      </c>
      <c r="H1129" t="s">
        <v>8182</v>
      </c>
    </row>
    <row r="1130" spans="1:8" x14ac:dyDescent="0.25">
      <c r="A1130" s="1" t="s">
        <v>3709</v>
      </c>
      <c r="B1130" t="s">
        <v>5789</v>
      </c>
      <c r="C1130" t="s">
        <v>8177</v>
      </c>
      <c r="D1130">
        <v>109782</v>
      </c>
      <c r="E1130" t="s">
        <v>8181</v>
      </c>
      <c r="G1130" t="s">
        <v>8179</v>
      </c>
      <c r="H1130" t="s">
        <v>8182</v>
      </c>
    </row>
    <row r="1131" spans="1:8" x14ac:dyDescent="0.25">
      <c r="A1131" s="1" t="s">
        <v>3709</v>
      </c>
      <c r="B1131" t="s">
        <v>5789</v>
      </c>
      <c r="C1131" t="s">
        <v>7187</v>
      </c>
      <c r="D1131" t="s">
        <v>8183</v>
      </c>
      <c r="E1131" t="s">
        <v>8184</v>
      </c>
      <c r="G1131" t="s">
        <v>8185</v>
      </c>
    </row>
    <row r="1132" spans="1:8" x14ac:dyDescent="0.25">
      <c r="A1132" s="1" t="s">
        <v>3709</v>
      </c>
      <c r="B1132" t="s">
        <v>5789</v>
      </c>
      <c r="C1132" t="s">
        <v>7187</v>
      </c>
      <c r="D1132" t="s">
        <v>8186</v>
      </c>
      <c r="E1132" t="s">
        <v>8187</v>
      </c>
      <c r="F1132" t="s">
        <v>8183</v>
      </c>
      <c r="G1132" t="s">
        <v>8185</v>
      </c>
    </row>
    <row r="1133" spans="1:8" x14ac:dyDescent="0.25">
      <c r="A1133" s="1" t="s">
        <v>3709</v>
      </c>
      <c r="B1133" t="s">
        <v>5789</v>
      </c>
      <c r="C1133" t="s">
        <v>7187</v>
      </c>
      <c r="D1133" t="s">
        <v>8188</v>
      </c>
      <c r="E1133" t="s">
        <v>8189</v>
      </c>
      <c r="F1133" t="s">
        <v>8183</v>
      </c>
      <c r="G1133" t="s">
        <v>8185</v>
      </c>
    </row>
    <row r="1134" spans="1:8" x14ac:dyDescent="0.25">
      <c r="A1134" s="1" t="s">
        <v>3709</v>
      </c>
      <c r="B1134" t="s">
        <v>5789</v>
      </c>
      <c r="C1134" t="s">
        <v>7173</v>
      </c>
      <c r="D1134" t="s">
        <v>8190</v>
      </c>
      <c r="E1134" t="s">
        <v>8191</v>
      </c>
      <c r="F1134" t="s">
        <v>8183</v>
      </c>
      <c r="G1134" t="s">
        <v>8185</v>
      </c>
    </row>
    <row r="1135" spans="1:8" x14ac:dyDescent="0.25">
      <c r="A1135" s="1" t="s">
        <v>3709</v>
      </c>
      <c r="B1135" t="s">
        <v>5789</v>
      </c>
      <c r="C1135" t="s">
        <v>7187</v>
      </c>
      <c r="D1135" t="s">
        <v>8192</v>
      </c>
      <c r="E1135" t="s">
        <v>8193</v>
      </c>
      <c r="F1135" t="s">
        <v>8183</v>
      </c>
      <c r="G1135" t="s">
        <v>8185</v>
      </c>
    </row>
    <row r="1136" spans="1:8" x14ac:dyDescent="0.25">
      <c r="A1136" s="1" t="s">
        <v>3709</v>
      </c>
      <c r="B1136" t="s">
        <v>5789</v>
      </c>
      <c r="C1136" t="s">
        <v>7187</v>
      </c>
      <c r="D1136" t="s">
        <v>8194</v>
      </c>
      <c r="E1136" t="s">
        <v>8195</v>
      </c>
      <c r="F1136" t="s">
        <v>8183</v>
      </c>
      <c r="G1136" t="s">
        <v>8185</v>
      </c>
    </row>
    <row r="1137" spans="1:8" x14ac:dyDescent="0.25">
      <c r="A1137" s="1" t="s">
        <v>3709</v>
      </c>
      <c r="B1137" t="s">
        <v>5789</v>
      </c>
      <c r="C1137" t="s">
        <v>7187</v>
      </c>
      <c r="D1137" t="s">
        <v>8196</v>
      </c>
      <c r="E1137" t="s">
        <v>8197</v>
      </c>
      <c r="F1137" t="s">
        <v>8183</v>
      </c>
      <c r="G1137" t="s">
        <v>8185</v>
      </c>
    </row>
    <row r="1138" spans="1:8" x14ac:dyDescent="0.25">
      <c r="A1138" s="1" t="s">
        <v>3709</v>
      </c>
      <c r="B1138" t="s">
        <v>5789</v>
      </c>
      <c r="C1138" t="s">
        <v>7187</v>
      </c>
      <c r="D1138" t="s">
        <v>8198</v>
      </c>
      <c r="E1138" t="s">
        <v>8199</v>
      </c>
      <c r="F1138" t="s">
        <v>8183</v>
      </c>
      <c r="G1138" t="s">
        <v>4341</v>
      </c>
    </row>
    <row r="1139" spans="1:8" x14ac:dyDescent="0.25">
      <c r="A1139" s="1" t="s">
        <v>3709</v>
      </c>
      <c r="B1139" t="s">
        <v>5789</v>
      </c>
      <c r="C1139" t="s">
        <v>7187</v>
      </c>
      <c r="D1139" t="s">
        <v>8200</v>
      </c>
      <c r="E1139" t="s">
        <v>8201</v>
      </c>
      <c r="F1139" t="s">
        <v>8183</v>
      </c>
      <c r="G1139" t="s">
        <v>5816</v>
      </c>
      <c r="H1139" t="s">
        <v>5825</v>
      </c>
    </row>
    <row r="1140" spans="1:8" x14ac:dyDescent="0.25">
      <c r="A1140" s="1" t="s">
        <v>3709</v>
      </c>
      <c r="B1140" t="s">
        <v>5789</v>
      </c>
      <c r="C1140" t="s">
        <v>7187</v>
      </c>
      <c r="D1140" t="s">
        <v>8202</v>
      </c>
      <c r="E1140" t="s">
        <v>8203</v>
      </c>
      <c r="F1140" t="s">
        <v>8183</v>
      </c>
      <c r="G1140" t="s">
        <v>8185</v>
      </c>
    </row>
    <row r="1141" spans="1:8" x14ac:dyDescent="0.25">
      <c r="A1141" s="1" t="s">
        <v>3709</v>
      </c>
      <c r="B1141" t="s">
        <v>5789</v>
      </c>
      <c r="C1141" t="s">
        <v>7173</v>
      </c>
      <c r="D1141" t="s">
        <v>8204</v>
      </c>
      <c r="E1141" t="s">
        <v>8205</v>
      </c>
      <c r="F1141" t="s">
        <v>8183</v>
      </c>
      <c r="G1141" t="s">
        <v>8185</v>
      </c>
    </row>
    <row r="1142" spans="1:8" x14ac:dyDescent="0.25">
      <c r="A1142" s="1" t="s">
        <v>3709</v>
      </c>
      <c r="B1142" t="s">
        <v>5789</v>
      </c>
      <c r="C1142" t="s">
        <v>7173</v>
      </c>
      <c r="D1142" t="s">
        <v>8206</v>
      </c>
      <c r="E1142" t="s">
        <v>8207</v>
      </c>
      <c r="F1142" t="s">
        <v>8183</v>
      </c>
      <c r="G1142" t="s">
        <v>8185</v>
      </c>
    </row>
    <row r="1143" spans="1:8" x14ac:dyDescent="0.25">
      <c r="A1143" s="1" t="s">
        <v>3709</v>
      </c>
      <c r="B1143" t="s">
        <v>5789</v>
      </c>
      <c r="C1143" t="s">
        <v>8177</v>
      </c>
      <c r="D1143">
        <v>113143</v>
      </c>
      <c r="E1143" t="s">
        <v>8178</v>
      </c>
      <c r="G1143" t="s">
        <v>8179</v>
      </c>
      <c r="H1143" t="s">
        <v>8180</v>
      </c>
    </row>
    <row r="1144" spans="1:8" x14ac:dyDescent="0.25">
      <c r="A1144" s="1" t="s">
        <v>3709</v>
      </c>
      <c r="B1144" t="s">
        <v>5789</v>
      </c>
      <c r="C1144" t="s">
        <v>8177</v>
      </c>
      <c r="D1144">
        <v>141102</v>
      </c>
      <c r="E1144" t="s">
        <v>8178</v>
      </c>
      <c r="G1144" t="s">
        <v>8179</v>
      </c>
      <c r="H1144" t="s">
        <v>8208</v>
      </c>
    </row>
    <row r="1145" spans="1:8" x14ac:dyDescent="0.25">
      <c r="A1145" s="1" t="s">
        <v>3709</v>
      </c>
      <c r="B1145" t="s">
        <v>5789</v>
      </c>
      <c r="C1145" t="s">
        <v>8177</v>
      </c>
      <c r="D1145">
        <v>173551</v>
      </c>
      <c r="E1145" t="s">
        <v>8178</v>
      </c>
      <c r="G1145" t="s">
        <v>8179</v>
      </c>
      <c r="H1145" t="s">
        <v>8180</v>
      </c>
    </row>
    <row r="1146" spans="1:8" x14ac:dyDescent="0.25">
      <c r="A1146" s="1" t="s">
        <v>3709</v>
      </c>
      <c r="B1146" t="s">
        <v>5789</v>
      </c>
      <c r="C1146" t="s">
        <v>8177</v>
      </c>
      <c r="D1146">
        <v>186046</v>
      </c>
      <c r="E1146" t="s">
        <v>8178</v>
      </c>
      <c r="G1146" t="s">
        <v>8179</v>
      </c>
      <c r="H1146" t="s">
        <v>8208</v>
      </c>
    </row>
    <row r="1147" spans="1:8" x14ac:dyDescent="0.25">
      <c r="A1147" s="1" t="s">
        <v>3709</v>
      </c>
      <c r="B1147" t="s">
        <v>5789</v>
      </c>
      <c r="C1147" t="s">
        <v>8177</v>
      </c>
      <c r="D1147">
        <v>198940</v>
      </c>
      <c r="E1147" t="s">
        <v>8209</v>
      </c>
      <c r="G1147" t="s">
        <v>8179</v>
      </c>
      <c r="H1147" t="s">
        <v>8182</v>
      </c>
    </row>
    <row r="1148" spans="1:8" x14ac:dyDescent="0.25">
      <c r="A1148" s="1" t="s">
        <v>3709</v>
      </c>
      <c r="B1148" t="s">
        <v>5789</v>
      </c>
      <c r="C1148" t="s">
        <v>8177</v>
      </c>
      <c r="D1148">
        <v>199560</v>
      </c>
      <c r="E1148" t="s">
        <v>8209</v>
      </c>
      <c r="G1148" t="s">
        <v>8179</v>
      </c>
      <c r="H1148" t="s">
        <v>8182</v>
      </c>
    </row>
    <row r="1149" spans="1:8" x14ac:dyDescent="0.25">
      <c r="A1149" s="1" t="s">
        <v>3709</v>
      </c>
      <c r="B1149" t="s">
        <v>5789</v>
      </c>
      <c r="C1149" t="s">
        <v>8177</v>
      </c>
      <c r="D1149">
        <v>199736</v>
      </c>
      <c r="E1149" t="s">
        <v>8209</v>
      </c>
      <c r="G1149" t="s">
        <v>8179</v>
      </c>
      <c r="H1149" t="s">
        <v>8182</v>
      </c>
    </row>
    <row r="1150" spans="1:8" x14ac:dyDescent="0.25">
      <c r="A1150" s="1" t="s">
        <v>3709</v>
      </c>
      <c r="B1150" t="s">
        <v>5789</v>
      </c>
      <c r="C1150" t="s">
        <v>8177</v>
      </c>
      <c r="D1150">
        <v>201239</v>
      </c>
      <c r="E1150" t="s">
        <v>8178</v>
      </c>
      <c r="G1150" t="s">
        <v>8179</v>
      </c>
      <c r="H1150" t="s">
        <v>8208</v>
      </c>
    </row>
    <row r="1151" spans="1:8" x14ac:dyDescent="0.25">
      <c r="A1151" s="1" t="s">
        <v>3709</v>
      </c>
      <c r="B1151" t="s">
        <v>5789</v>
      </c>
      <c r="C1151" t="s">
        <v>8177</v>
      </c>
      <c r="D1151">
        <v>201368</v>
      </c>
      <c r="E1151" t="s">
        <v>8210</v>
      </c>
      <c r="G1151" t="s">
        <v>8179</v>
      </c>
      <c r="H1151" t="s">
        <v>8208</v>
      </c>
    </row>
    <row r="1152" spans="1:8" x14ac:dyDescent="0.25">
      <c r="A1152" s="1" t="s">
        <v>3709</v>
      </c>
      <c r="B1152" t="s">
        <v>5789</v>
      </c>
      <c r="C1152" t="s">
        <v>8177</v>
      </c>
      <c r="D1152">
        <v>219387</v>
      </c>
      <c r="E1152" t="s">
        <v>8181</v>
      </c>
      <c r="G1152" t="s">
        <v>8179</v>
      </c>
      <c r="H1152" t="s">
        <v>8182</v>
      </c>
    </row>
    <row r="1153" spans="1:8" x14ac:dyDescent="0.25">
      <c r="A1153" s="1" t="s">
        <v>3709</v>
      </c>
      <c r="B1153" t="s">
        <v>5789</v>
      </c>
      <c r="C1153" t="s">
        <v>8177</v>
      </c>
      <c r="D1153">
        <v>219524</v>
      </c>
      <c r="E1153" t="s">
        <v>8211</v>
      </c>
      <c r="G1153" t="s">
        <v>8179</v>
      </c>
      <c r="H1153" t="s">
        <v>8180</v>
      </c>
    </row>
    <row r="1154" spans="1:8" x14ac:dyDescent="0.25">
      <c r="A1154" s="1" t="s">
        <v>3709</v>
      </c>
      <c r="B1154" t="s">
        <v>5789</v>
      </c>
      <c r="C1154" t="s">
        <v>8177</v>
      </c>
      <c r="D1154">
        <v>230877</v>
      </c>
      <c r="E1154" t="s">
        <v>8209</v>
      </c>
      <c r="G1154" t="s">
        <v>8179</v>
      </c>
      <c r="H1154" t="s">
        <v>8182</v>
      </c>
    </row>
    <row r="1155" spans="1:8" x14ac:dyDescent="0.25">
      <c r="A1155" s="1" t="s">
        <v>3709</v>
      </c>
      <c r="B1155" t="s">
        <v>5789</v>
      </c>
      <c r="C1155" t="s">
        <v>8177</v>
      </c>
      <c r="D1155">
        <v>232024</v>
      </c>
      <c r="E1155" t="s">
        <v>8209</v>
      </c>
      <c r="G1155" t="s">
        <v>8179</v>
      </c>
      <c r="H1155" t="s">
        <v>8182</v>
      </c>
    </row>
    <row r="1156" spans="1:8" x14ac:dyDescent="0.25">
      <c r="A1156" s="1" t="s">
        <v>3709</v>
      </c>
      <c r="B1156" t="s">
        <v>5789</v>
      </c>
      <c r="C1156" t="s">
        <v>8177</v>
      </c>
      <c r="D1156">
        <v>23599</v>
      </c>
      <c r="E1156" t="s">
        <v>8178</v>
      </c>
      <c r="G1156" t="s">
        <v>8179</v>
      </c>
      <c r="H1156" t="s">
        <v>8208</v>
      </c>
    </row>
    <row r="1157" spans="1:8" x14ac:dyDescent="0.25">
      <c r="A1157" s="1" t="s">
        <v>3709</v>
      </c>
      <c r="B1157" t="s">
        <v>5789</v>
      </c>
      <c r="C1157" t="s">
        <v>8177</v>
      </c>
      <c r="D1157">
        <v>240196</v>
      </c>
      <c r="E1157" t="s">
        <v>8178</v>
      </c>
      <c r="G1157" t="s">
        <v>8179</v>
      </c>
      <c r="H1157" t="s">
        <v>8180</v>
      </c>
    </row>
    <row r="1158" spans="1:8" x14ac:dyDescent="0.25">
      <c r="A1158" s="1" t="s">
        <v>3709</v>
      </c>
      <c r="B1158" t="s">
        <v>5789</v>
      </c>
      <c r="C1158" t="s">
        <v>8177</v>
      </c>
      <c r="D1158">
        <v>264435</v>
      </c>
      <c r="E1158" t="s">
        <v>8212</v>
      </c>
      <c r="G1158" t="s">
        <v>8179</v>
      </c>
      <c r="H1158" t="s">
        <v>8180</v>
      </c>
    </row>
    <row r="1159" spans="1:8" x14ac:dyDescent="0.25">
      <c r="A1159" s="1" t="s">
        <v>3709</v>
      </c>
      <c r="B1159" t="s">
        <v>5789</v>
      </c>
      <c r="C1159" t="s">
        <v>8177</v>
      </c>
      <c r="D1159">
        <v>264617</v>
      </c>
      <c r="E1159" t="s">
        <v>8178</v>
      </c>
      <c r="G1159" t="s">
        <v>8179</v>
      </c>
      <c r="H1159" t="s">
        <v>8180</v>
      </c>
    </row>
    <row r="1160" spans="1:8" x14ac:dyDescent="0.25">
      <c r="A1160" s="1" t="s">
        <v>3709</v>
      </c>
      <c r="B1160" t="s">
        <v>5789</v>
      </c>
      <c r="C1160" t="s">
        <v>8177</v>
      </c>
      <c r="D1160">
        <v>264673</v>
      </c>
      <c r="E1160" t="s">
        <v>8178</v>
      </c>
      <c r="G1160" t="s">
        <v>8179</v>
      </c>
      <c r="H1160" t="s">
        <v>8180</v>
      </c>
    </row>
    <row r="1161" spans="1:8" x14ac:dyDescent="0.25">
      <c r="A1161" s="1" t="s">
        <v>3709</v>
      </c>
      <c r="B1161" t="s">
        <v>5789</v>
      </c>
      <c r="C1161" t="s">
        <v>8177</v>
      </c>
      <c r="D1161">
        <v>265759</v>
      </c>
      <c r="E1161" t="s">
        <v>8211</v>
      </c>
      <c r="G1161" t="s">
        <v>8179</v>
      </c>
      <c r="H1161" t="s">
        <v>8180</v>
      </c>
    </row>
    <row r="1162" spans="1:8" x14ac:dyDescent="0.25">
      <c r="A1162" s="1" t="s">
        <v>3709</v>
      </c>
      <c r="B1162" t="s">
        <v>5789</v>
      </c>
      <c r="C1162" t="s">
        <v>8177</v>
      </c>
      <c r="D1162">
        <v>268272</v>
      </c>
      <c r="E1162" t="s">
        <v>8178</v>
      </c>
      <c r="G1162" t="s">
        <v>8179</v>
      </c>
      <c r="H1162" t="s">
        <v>8208</v>
      </c>
    </row>
    <row r="1163" spans="1:8" x14ac:dyDescent="0.25">
      <c r="A1163" s="1" t="s">
        <v>3709</v>
      </c>
      <c r="B1163" t="s">
        <v>5789</v>
      </c>
      <c r="C1163" t="s">
        <v>8177</v>
      </c>
      <c r="D1163">
        <v>285624</v>
      </c>
      <c r="E1163" t="s">
        <v>8209</v>
      </c>
      <c r="G1163" t="s">
        <v>8179</v>
      </c>
      <c r="H1163" t="s">
        <v>8182</v>
      </c>
    </row>
    <row r="1164" spans="1:8" x14ac:dyDescent="0.25">
      <c r="A1164" s="1" t="s">
        <v>3709</v>
      </c>
      <c r="B1164" t="s">
        <v>5789</v>
      </c>
      <c r="C1164" t="s">
        <v>8177</v>
      </c>
      <c r="D1164">
        <v>290912</v>
      </c>
      <c r="E1164" t="s">
        <v>8178</v>
      </c>
      <c r="G1164" t="s">
        <v>8179</v>
      </c>
      <c r="H1164" t="s">
        <v>8180</v>
      </c>
    </row>
    <row r="1165" spans="1:8" x14ac:dyDescent="0.25">
      <c r="A1165" s="1" t="s">
        <v>3709</v>
      </c>
      <c r="B1165" t="s">
        <v>5789</v>
      </c>
      <c r="C1165" t="s">
        <v>8177</v>
      </c>
      <c r="D1165">
        <v>290913</v>
      </c>
      <c r="E1165" t="s">
        <v>8178</v>
      </c>
      <c r="G1165" t="s">
        <v>8179</v>
      </c>
      <c r="H1165" t="s">
        <v>8180</v>
      </c>
    </row>
    <row r="1166" spans="1:8" x14ac:dyDescent="0.25">
      <c r="A1166" s="1" t="s">
        <v>3709</v>
      </c>
      <c r="B1166" t="s">
        <v>5789</v>
      </c>
      <c r="C1166" t="s">
        <v>8177</v>
      </c>
      <c r="D1166">
        <v>292678</v>
      </c>
      <c r="E1166" t="s">
        <v>8209</v>
      </c>
      <c r="G1166" t="s">
        <v>8179</v>
      </c>
      <c r="H1166" t="s">
        <v>8182</v>
      </c>
    </row>
    <row r="1167" spans="1:8" x14ac:dyDescent="0.25">
      <c r="A1167" s="1" t="s">
        <v>3709</v>
      </c>
      <c r="B1167" t="s">
        <v>5789</v>
      </c>
      <c r="C1167" t="s">
        <v>8177</v>
      </c>
      <c r="D1167">
        <v>292679</v>
      </c>
      <c r="E1167" t="s">
        <v>8209</v>
      </c>
      <c r="G1167" t="s">
        <v>8179</v>
      </c>
      <c r="H1167" t="s">
        <v>8182</v>
      </c>
    </row>
    <row r="1168" spans="1:8" x14ac:dyDescent="0.25">
      <c r="A1168" s="1" t="s">
        <v>3709</v>
      </c>
      <c r="B1168" t="s">
        <v>5789</v>
      </c>
      <c r="C1168" t="s">
        <v>8177</v>
      </c>
      <c r="D1168">
        <v>292706</v>
      </c>
      <c r="E1168" t="s">
        <v>8209</v>
      </c>
      <c r="G1168" t="s">
        <v>8179</v>
      </c>
      <c r="H1168" t="s">
        <v>8182</v>
      </c>
    </row>
    <row r="1169" spans="1:8" x14ac:dyDescent="0.25">
      <c r="A1169" s="1" t="s">
        <v>3709</v>
      </c>
      <c r="B1169" t="s">
        <v>5789</v>
      </c>
      <c r="C1169" t="s">
        <v>8177</v>
      </c>
      <c r="D1169">
        <v>295318</v>
      </c>
      <c r="E1169" t="s">
        <v>8178</v>
      </c>
      <c r="G1169" t="s">
        <v>8179</v>
      </c>
      <c r="H1169" t="s">
        <v>8208</v>
      </c>
    </row>
    <row r="1170" spans="1:8" x14ac:dyDescent="0.25">
      <c r="A1170" s="1" t="s">
        <v>3709</v>
      </c>
      <c r="B1170" t="s">
        <v>5789</v>
      </c>
      <c r="C1170" t="s">
        <v>8177</v>
      </c>
      <c r="D1170">
        <v>300383</v>
      </c>
      <c r="E1170" t="s">
        <v>8209</v>
      </c>
      <c r="G1170" t="s">
        <v>8179</v>
      </c>
      <c r="H1170" t="s">
        <v>8182</v>
      </c>
    </row>
    <row r="1171" spans="1:8" x14ac:dyDescent="0.25">
      <c r="A1171" s="1" t="s">
        <v>3709</v>
      </c>
      <c r="B1171" t="s">
        <v>5789</v>
      </c>
      <c r="C1171" t="s">
        <v>8177</v>
      </c>
      <c r="D1171">
        <v>300388</v>
      </c>
      <c r="E1171" t="s">
        <v>8209</v>
      </c>
      <c r="G1171" t="s">
        <v>8179</v>
      </c>
      <c r="H1171" t="s">
        <v>8182</v>
      </c>
    </row>
    <row r="1172" spans="1:8" x14ac:dyDescent="0.25">
      <c r="A1172" s="1" t="s">
        <v>3709</v>
      </c>
      <c r="B1172" t="s">
        <v>5789</v>
      </c>
      <c r="C1172" t="s">
        <v>8177</v>
      </c>
      <c r="D1172">
        <v>300393</v>
      </c>
      <c r="E1172" t="s">
        <v>8209</v>
      </c>
      <c r="G1172" t="s">
        <v>8179</v>
      </c>
      <c r="H1172" t="s">
        <v>8182</v>
      </c>
    </row>
    <row r="1173" spans="1:8" x14ac:dyDescent="0.25">
      <c r="A1173" s="1" t="s">
        <v>3709</v>
      </c>
      <c r="B1173" t="s">
        <v>5789</v>
      </c>
      <c r="C1173" t="s">
        <v>8177</v>
      </c>
      <c r="D1173">
        <v>30527</v>
      </c>
      <c r="E1173" t="s">
        <v>8209</v>
      </c>
      <c r="G1173" t="s">
        <v>8179</v>
      </c>
      <c r="H1173" t="s">
        <v>8182</v>
      </c>
    </row>
    <row r="1174" spans="1:8" x14ac:dyDescent="0.25">
      <c r="A1174" s="1" t="s">
        <v>3709</v>
      </c>
      <c r="B1174" t="s">
        <v>5789</v>
      </c>
      <c r="C1174" t="s">
        <v>8177</v>
      </c>
      <c r="D1174">
        <v>353419</v>
      </c>
      <c r="E1174" t="s">
        <v>8213</v>
      </c>
      <c r="G1174" t="s">
        <v>8214</v>
      </c>
      <c r="H1174" t="s">
        <v>8215</v>
      </c>
    </row>
    <row r="1175" spans="1:8" x14ac:dyDescent="0.25">
      <c r="A1175" s="1" t="s">
        <v>3709</v>
      </c>
      <c r="B1175" t="s">
        <v>5789</v>
      </c>
      <c r="C1175" t="s">
        <v>8177</v>
      </c>
      <c r="D1175">
        <v>37152</v>
      </c>
      <c r="E1175" t="s">
        <v>8209</v>
      </c>
      <c r="G1175" t="s">
        <v>8179</v>
      </c>
      <c r="H1175" t="s">
        <v>8182</v>
      </c>
    </row>
    <row r="1176" spans="1:8" x14ac:dyDescent="0.25">
      <c r="A1176" s="1" t="s">
        <v>3709</v>
      </c>
      <c r="B1176" t="s">
        <v>5789</v>
      </c>
      <c r="C1176" t="s">
        <v>8177</v>
      </c>
      <c r="D1176">
        <v>37153</v>
      </c>
      <c r="E1176" t="s">
        <v>8209</v>
      </c>
      <c r="G1176" t="s">
        <v>8179</v>
      </c>
      <c r="H1176" t="s">
        <v>8182</v>
      </c>
    </row>
    <row r="1177" spans="1:8" x14ac:dyDescent="0.25">
      <c r="A1177" s="1" t="s">
        <v>3709</v>
      </c>
      <c r="B1177" t="s">
        <v>5789</v>
      </c>
      <c r="C1177" t="s">
        <v>8177</v>
      </c>
      <c r="D1177">
        <v>40119</v>
      </c>
      <c r="E1177" t="s">
        <v>8178</v>
      </c>
      <c r="G1177" t="s">
        <v>8179</v>
      </c>
      <c r="H1177" t="s">
        <v>8208</v>
      </c>
    </row>
    <row r="1178" spans="1:8" x14ac:dyDescent="0.25">
      <c r="A1178" s="1" t="s">
        <v>3709</v>
      </c>
      <c r="B1178" t="s">
        <v>5789</v>
      </c>
      <c r="C1178" t="s">
        <v>8177</v>
      </c>
      <c r="D1178">
        <v>40239</v>
      </c>
      <c r="E1178" t="s">
        <v>8178</v>
      </c>
      <c r="G1178" t="s">
        <v>8179</v>
      </c>
      <c r="H1178" t="s">
        <v>8208</v>
      </c>
    </row>
    <row r="1179" spans="1:8" x14ac:dyDescent="0.25">
      <c r="A1179" s="1" t="s">
        <v>3709</v>
      </c>
      <c r="B1179" t="s">
        <v>5789</v>
      </c>
      <c r="C1179" t="s">
        <v>8177</v>
      </c>
      <c r="D1179">
        <v>432320</v>
      </c>
      <c r="E1179" t="s">
        <v>8216</v>
      </c>
      <c r="G1179" t="s">
        <v>8214</v>
      </c>
      <c r="H1179" t="s">
        <v>8215</v>
      </c>
    </row>
    <row r="1180" spans="1:8" x14ac:dyDescent="0.25">
      <c r="A1180" s="1" t="s">
        <v>3709</v>
      </c>
      <c r="B1180" t="s">
        <v>5789</v>
      </c>
      <c r="C1180" t="s">
        <v>8177</v>
      </c>
      <c r="D1180">
        <v>459514</v>
      </c>
      <c r="E1180" t="s">
        <v>8216</v>
      </c>
      <c r="G1180" t="s">
        <v>8214</v>
      </c>
      <c r="H1180" t="s">
        <v>8215</v>
      </c>
    </row>
    <row r="1181" spans="1:8" x14ac:dyDescent="0.25">
      <c r="A1181" s="1" t="s">
        <v>3709</v>
      </c>
      <c r="B1181" t="s">
        <v>5789</v>
      </c>
      <c r="C1181" t="s">
        <v>8177</v>
      </c>
      <c r="D1181">
        <v>47410</v>
      </c>
      <c r="E1181" t="s">
        <v>8211</v>
      </c>
      <c r="G1181" t="s">
        <v>8179</v>
      </c>
      <c r="H1181" t="s">
        <v>8180</v>
      </c>
    </row>
    <row r="1182" spans="1:8" x14ac:dyDescent="0.25">
      <c r="A1182" s="1" t="s">
        <v>3709</v>
      </c>
      <c r="B1182" t="s">
        <v>5789</v>
      </c>
      <c r="C1182" t="s">
        <v>8177</v>
      </c>
      <c r="D1182">
        <v>47762</v>
      </c>
      <c r="E1182" t="s">
        <v>8181</v>
      </c>
      <c r="G1182" t="s">
        <v>8179</v>
      </c>
      <c r="H1182" t="s">
        <v>8182</v>
      </c>
    </row>
    <row r="1183" spans="1:8" x14ac:dyDescent="0.25">
      <c r="A1183" s="1" t="s">
        <v>3709</v>
      </c>
      <c r="B1183" t="s">
        <v>5789</v>
      </c>
      <c r="C1183" t="s">
        <v>8177</v>
      </c>
      <c r="D1183">
        <v>47780</v>
      </c>
      <c r="E1183" t="s">
        <v>8181</v>
      </c>
      <c r="G1183" t="s">
        <v>8179</v>
      </c>
      <c r="H1183" t="s">
        <v>8182</v>
      </c>
    </row>
    <row r="1184" spans="1:8" x14ac:dyDescent="0.25">
      <c r="A1184" s="1" t="s">
        <v>3709</v>
      </c>
      <c r="B1184" t="s">
        <v>5789</v>
      </c>
      <c r="C1184" t="s">
        <v>8177</v>
      </c>
      <c r="D1184">
        <v>526946</v>
      </c>
      <c r="E1184" t="s">
        <v>8213</v>
      </c>
      <c r="G1184" t="s">
        <v>8214</v>
      </c>
      <c r="H1184" t="s">
        <v>8215</v>
      </c>
    </row>
    <row r="1185" spans="1:8" x14ac:dyDescent="0.25">
      <c r="A1185" s="1" t="s">
        <v>3709</v>
      </c>
      <c r="B1185" t="s">
        <v>5789</v>
      </c>
      <c r="C1185" t="s">
        <v>8177</v>
      </c>
      <c r="D1185">
        <v>526982</v>
      </c>
      <c r="E1185" t="s">
        <v>8213</v>
      </c>
      <c r="G1185" t="s">
        <v>8214</v>
      </c>
      <c r="H1185" t="s">
        <v>8215</v>
      </c>
    </row>
    <row r="1186" spans="1:8" x14ac:dyDescent="0.25">
      <c r="A1186" s="1" t="s">
        <v>3709</v>
      </c>
      <c r="B1186" t="s">
        <v>5789</v>
      </c>
      <c r="C1186" t="s">
        <v>8177</v>
      </c>
      <c r="D1186">
        <v>53958</v>
      </c>
      <c r="E1186" t="s">
        <v>8217</v>
      </c>
      <c r="G1186" t="s">
        <v>8179</v>
      </c>
      <c r="H1186" t="s">
        <v>8180</v>
      </c>
    </row>
    <row r="1187" spans="1:8" x14ac:dyDescent="0.25">
      <c r="A1187" s="1" t="s">
        <v>3709</v>
      </c>
      <c r="B1187" t="s">
        <v>5789</v>
      </c>
      <c r="C1187" t="s">
        <v>8177</v>
      </c>
      <c r="D1187">
        <v>564180</v>
      </c>
      <c r="E1187" t="s">
        <v>8218</v>
      </c>
      <c r="G1187" t="s">
        <v>8214</v>
      </c>
      <c r="H1187" t="s">
        <v>8215</v>
      </c>
    </row>
    <row r="1188" spans="1:8" x14ac:dyDescent="0.25">
      <c r="A1188" s="1" t="s">
        <v>3709</v>
      </c>
      <c r="B1188" t="s">
        <v>5789</v>
      </c>
      <c r="C1188" t="s">
        <v>8177</v>
      </c>
      <c r="D1188">
        <v>572868</v>
      </c>
      <c r="E1188" t="s">
        <v>8218</v>
      </c>
      <c r="G1188" t="s">
        <v>8214</v>
      </c>
      <c r="H1188" t="s">
        <v>8215</v>
      </c>
    </row>
    <row r="1189" spans="1:8" x14ac:dyDescent="0.25">
      <c r="A1189" s="1" t="s">
        <v>3709</v>
      </c>
      <c r="B1189" t="s">
        <v>5789</v>
      </c>
      <c r="C1189" t="s">
        <v>8177</v>
      </c>
      <c r="D1189">
        <v>610728</v>
      </c>
      <c r="E1189" t="s">
        <v>8219</v>
      </c>
      <c r="G1189" t="s">
        <v>8214</v>
      </c>
      <c r="H1189" t="s">
        <v>8215</v>
      </c>
    </row>
    <row r="1190" spans="1:8" x14ac:dyDescent="0.25">
      <c r="A1190" s="1" t="s">
        <v>3709</v>
      </c>
      <c r="B1190" t="s">
        <v>5789</v>
      </c>
      <c r="C1190" t="s">
        <v>8177</v>
      </c>
      <c r="D1190">
        <v>99308</v>
      </c>
      <c r="E1190" t="s">
        <v>8181</v>
      </c>
      <c r="G1190" t="s">
        <v>8179</v>
      </c>
      <c r="H1190" t="s">
        <v>8182</v>
      </c>
    </row>
    <row r="1191" spans="1:8" x14ac:dyDescent="0.25">
      <c r="A1191" s="1" t="s">
        <v>3709</v>
      </c>
      <c r="B1191" t="s">
        <v>5789</v>
      </c>
      <c r="C1191" t="s">
        <v>8177</v>
      </c>
      <c r="D1191">
        <v>99360</v>
      </c>
      <c r="E1191" t="s">
        <v>8181</v>
      </c>
      <c r="G1191" t="s">
        <v>8179</v>
      </c>
      <c r="H1191" t="s">
        <v>8182</v>
      </c>
    </row>
    <row r="1192" spans="1:8" x14ac:dyDescent="0.25">
      <c r="A1192" s="1" t="s">
        <v>3709</v>
      </c>
      <c r="B1192" t="s">
        <v>5789</v>
      </c>
      <c r="C1192" t="s">
        <v>8220</v>
      </c>
      <c r="D1192" t="s">
        <v>8221</v>
      </c>
      <c r="E1192" t="s">
        <v>8222</v>
      </c>
      <c r="G1192" t="s">
        <v>5816</v>
      </c>
      <c r="H1192" t="s">
        <v>5817</v>
      </c>
    </row>
    <row r="1193" spans="1:8" x14ac:dyDescent="0.25">
      <c r="A1193" s="1" t="s">
        <v>3709</v>
      </c>
      <c r="B1193" t="s">
        <v>5789</v>
      </c>
      <c r="C1193" t="s">
        <v>8220</v>
      </c>
      <c r="D1193" t="s">
        <v>8223</v>
      </c>
      <c r="E1193" t="s">
        <v>8224</v>
      </c>
      <c r="G1193" t="s">
        <v>5816</v>
      </c>
      <c r="H1193" t="s">
        <v>5817</v>
      </c>
    </row>
    <row r="1194" spans="1:8" x14ac:dyDescent="0.25">
      <c r="A1194" s="1" t="s">
        <v>3709</v>
      </c>
      <c r="B1194" t="s">
        <v>5789</v>
      </c>
      <c r="C1194" t="s">
        <v>7194</v>
      </c>
      <c r="D1194" t="s">
        <v>8225</v>
      </c>
      <c r="E1194" t="s">
        <v>8226</v>
      </c>
      <c r="G1194" t="s">
        <v>3962</v>
      </c>
    </row>
    <row r="1195" spans="1:8" x14ac:dyDescent="0.25">
      <c r="A1195" s="1" t="s">
        <v>3709</v>
      </c>
      <c r="B1195" t="s">
        <v>5789</v>
      </c>
      <c r="C1195" t="s">
        <v>7194</v>
      </c>
      <c r="D1195" t="s">
        <v>8227</v>
      </c>
      <c r="E1195" t="s">
        <v>8228</v>
      </c>
      <c r="G1195" t="s">
        <v>3962</v>
      </c>
    </row>
    <row r="1196" spans="1:8" x14ac:dyDescent="0.25">
      <c r="A1196" s="1" t="s">
        <v>3709</v>
      </c>
      <c r="B1196" t="s">
        <v>5789</v>
      </c>
      <c r="C1196" t="s">
        <v>7194</v>
      </c>
      <c r="D1196" t="s">
        <v>8229</v>
      </c>
      <c r="E1196" t="s">
        <v>8230</v>
      </c>
      <c r="G1196" t="s">
        <v>3962</v>
      </c>
    </row>
    <row r="1197" spans="1:8" x14ac:dyDescent="0.25">
      <c r="A1197" s="1" t="s">
        <v>3709</v>
      </c>
      <c r="B1197" t="s">
        <v>5789</v>
      </c>
      <c r="C1197" t="s">
        <v>7194</v>
      </c>
      <c r="D1197" t="s">
        <v>8231</v>
      </c>
      <c r="E1197" t="s">
        <v>8232</v>
      </c>
      <c r="G1197" t="s">
        <v>3962</v>
      </c>
    </row>
    <row r="1198" spans="1:8" x14ac:dyDescent="0.25">
      <c r="A1198" s="1" t="s">
        <v>3709</v>
      </c>
      <c r="B1198" t="s">
        <v>5789</v>
      </c>
      <c r="C1198" t="s">
        <v>7194</v>
      </c>
      <c r="D1198" t="s">
        <v>8233</v>
      </c>
      <c r="E1198" t="s">
        <v>8234</v>
      </c>
      <c r="G1198" t="s">
        <v>3962</v>
      </c>
    </row>
    <row r="1199" spans="1:8" x14ac:dyDescent="0.25">
      <c r="A1199" s="1" t="s">
        <v>3709</v>
      </c>
      <c r="B1199" t="s">
        <v>5789</v>
      </c>
      <c r="C1199" t="s">
        <v>7194</v>
      </c>
      <c r="D1199" t="s">
        <v>3708</v>
      </c>
      <c r="E1199" t="s">
        <v>8235</v>
      </c>
      <c r="G1199" t="s">
        <v>8185</v>
      </c>
    </row>
    <row r="1200" spans="1:8" x14ac:dyDescent="0.25">
      <c r="A1200" s="1" t="s">
        <v>3709</v>
      </c>
      <c r="B1200" t="s">
        <v>5789</v>
      </c>
      <c r="C1200" t="s">
        <v>7194</v>
      </c>
      <c r="D1200" t="s">
        <v>8236</v>
      </c>
      <c r="E1200" t="s">
        <v>8237</v>
      </c>
      <c r="F1200" t="s">
        <v>3708</v>
      </c>
      <c r="G1200" t="s">
        <v>8185</v>
      </c>
    </row>
    <row r="1201" spans="1:8" x14ac:dyDescent="0.25">
      <c r="A1201" s="1" t="s">
        <v>3709</v>
      </c>
      <c r="B1201" t="s">
        <v>5789</v>
      </c>
      <c r="C1201" t="s">
        <v>7194</v>
      </c>
      <c r="D1201" t="s">
        <v>8238</v>
      </c>
      <c r="E1201" t="s">
        <v>8239</v>
      </c>
      <c r="F1201" t="s">
        <v>3708</v>
      </c>
      <c r="G1201" t="s">
        <v>8185</v>
      </c>
    </row>
    <row r="1202" spans="1:8" x14ac:dyDescent="0.25">
      <c r="A1202" s="1" t="s">
        <v>3709</v>
      </c>
      <c r="B1202" t="s">
        <v>5789</v>
      </c>
      <c r="C1202" t="s">
        <v>7194</v>
      </c>
      <c r="D1202" t="s">
        <v>8240</v>
      </c>
      <c r="E1202" t="s">
        <v>8241</v>
      </c>
      <c r="F1202" t="s">
        <v>3708</v>
      </c>
      <c r="G1202" t="s">
        <v>8185</v>
      </c>
    </row>
    <row r="1203" spans="1:8" x14ac:dyDescent="0.25">
      <c r="A1203" s="1" t="s">
        <v>3709</v>
      </c>
      <c r="B1203" t="s">
        <v>5789</v>
      </c>
      <c r="C1203" t="s">
        <v>7194</v>
      </c>
      <c r="D1203" t="s">
        <v>8242</v>
      </c>
      <c r="E1203" t="s">
        <v>8243</v>
      </c>
      <c r="F1203" t="s">
        <v>3708</v>
      </c>
      <c r="G1203" t="s">
        <v>8185</v>
      </c>
    </row>
    <row r="1204" spans="1:8" x14ac:dyDescent="0.25">
      <c r="A1204" s="1" t="s">
        <v>3709</v>
      </c>
      <c r="B1204" t="s">
        <v>5789</v>
      </c>
      <c r="C1204" t="s">
        <v>7194</v>
      </c>
      <c r="D1204" t="s">
        <v>8244</v>
      </c>
      <c r="E1204" t="s">
        <v>8245</v>
      </c>
      <c r="F1204" t="s">
        <v>3708</v>
      </c>
      <c r="G1204" t="s">
        <v>8185</v>
      </c>
    </row>
    <row r="1205" spans="1:8" x14ac:dyDescent="0.25">
      <c r="A1205" s="1" t="s">
        <v>3709</v>
      </c>
      <c r="B1205" t="s">
        <v>5789</v>
      </c>
      <c r="C1205" t="s">
        <v>7194</v>
      </c>
      <c r="D1205" t="s">
        <v>8246</v>
      </c>
      <c r="E1205" t="s">
        <v>8247</v>
      </c>
      <c r="F1205" t="s">
        <v>3708</v>
      </c>
      <c r="G1205" t="s">
        <v>8185</v>
      </c>
    </row>
    <row r="1206" spans="1:8" x14ac:dyDescent="0.25">
      <c r="A1206" s="1" t="s">
        <v>3709</v>
      </c>
      <c r="B1206" t="s">
        <v>5789</v>
      </c>
      <c r="C1206" t="s">
        <v>7194</v>
      </c>
      <c r="D1206" t="s">
        <v>8248</v>
      </c>
      <c r="E1206" t="s">
        <v>8249</v>
      </c>
      <c r="F1206" t="s">
        <v>3708</v>
      </c>
      <c r="G1206" t="s">
        <v>8185</v>
      </c>
    </row>
    <row r="1207" spans="1:8" x14ac:dyDescent="0.25">
      <c r="A1207" s="1" t="s">
        <v>3709</v>
      </c>
      <c r="B1207" t="s">
        <v>5789</v>
      </c>
      <c r="C1207" t="s">
        <v>7194</v>
      </c>
      <c r="D1207" t="s">
        <v>8250</v>
      </c>
      <c r="E1207" t="s">
        <v>8251</v>
      </c>
      <c r="F1207" t="s">
        <v>3708</v>
      </c>
      <c r="G1207" t="s">
        <v>8185</v>
      </c>
    </row>
    <row r="1208" spans="1:8" x14ac:dyDescent="0.25">
      <c r="A1208" s="1" t="s">
        <v>3709</v>
      </c>
      <c r="B1208" t="s">
        <v>5789</v>
      </c>
      <c r="C1208" t="s">
        <v>7194</v>
      </c>
      <c r="D1208" t="s">
        <v>8252</v>
      </c>
      <c r="E1208" t="s">
        <v>8253</v>
      </c>
      <c r="F1208" t="s">
        <v>3708</v>
      </c>
      <c r="G1208" t="s">
        <v>8185</v>
      </c>
    </row>
    <row r="1209" spans="1:8" x14ac:dyDescent="0.25">
      <c r="A1209" s="1" t="s">
        <v>3709</v>
      </c>
      <c r="B1209" t="s">
        <v>5789</v>
      </c>
      <c r="C1209" t="s">
        <v>7194</v>
      </c>
      <c r="D1209" t="s">
        <v>8254</v>
      </c>
      <c r="E1209" t="s">
        <v>8255</v>
      </c>
      <c r="F1209" t="s">
        <v>3708</v>
      </c>
      <c r="G1209" t="s">
        <v>8185</v>
      </c>
    </row>
    <row r="1210" spans="1:8" x14ac:dyDescent="0.25">
      <c r="A1210" s="1" t="s">
        <v>3709</v>
      </c>
      <c r="B1210" t="s">
        <v>5789</v>
      </c>
      <c r="C1210" t="s">
        <v>7194</v>
      </c>
      <c r="D1210" t="s">
        <v>8256</v>
      </c>
      <c r="E1210" t="s">
        <v>8257</v>
      </c>
      <c r="F1210" t="s">
        <v>3708</v>
      </c>
      <c r="G1210" t="s">
        <v>8185</v>
      </c>
    </row>
    <row r="1211" spans="1:8" x14ac:dyDescent="0.25">
      <c r="A1211" s="1" t="s">
        <v>3709</v>
      </c>
      <c r="B1211" t="s">
        <v>5789</v>
      </c>
      <c r="C1211" t="s">
        <v>7194</v>
      </c>
      <c r="D1211" t="s">
        <v>8258</v>
      </c>
      <c r="E1211" t="s">
        <v>8259</v>
      </c>
      <c r="F1211" t="s">
        <v>3708</v>
      </c>
      <c r="G1211" t="s">
        <v>8185</v>
      </c>
    </row>
    <row r="1212" spans="1:8" x14ac:dyDescent="0.25">
      <c r="A1212" s="1" t="s">
        <v>3709</v>
      </c>
      <c r="B1212" t="s">
        <v>5789</v>
      </c>
      <c r="C1212" t="s">
        <v>7194</v>
      </c>
      <c r="D1212" t="s">
        <v>8260</v>
      </c>
      <c r="E1212" t="s">
        <v>8261</v>
      </c>
      <c r="F1212" t="s">
        <v>3708</v>
      </c>
      <c r="G1212" t="s">
        <v>8185</v>
      </c>
    </row>
    <row r="1213" spans="1:8" x14ac:dyDescent="0.25">
      <c r="A1213" s="1" t="s">
        <v>3709</v>
      </c>
      <c r="B1213" t="s">
        <v>5789</v>
      </c>
      <c r="C1213" t="s">
        <v>7194</v>
      </c>
      <c r="D1213" t="s">
        <v>8262</v>
      </c>
      <c r="E1213" t="s">
        <v>8263</v>
      </c>
      <c r="F1213" t="s">
        <v>3708</v>
      </c>
      <c r="G1213" t="s">
        <v>8185</v>
      </c>
    </row>
    <row r="1214" spans="1:8" x14ac:dyDescent="0.25">
      <c r="A1214" s="1" t="s">
        <v>3709</v>
      </c>
      <c r="B1214" t="s">
        <v>5789</v>
      </c>
      <c r="C1214" t="s">
        <v>7194</v>
      </c>
      <c r="D1214" t="s">
        <v>8264</v>
      </c>
      <c r="E1214" t="s">
        <v>8265</v>
      </c>
      <c r="F1214" t="s">
        <v>3708</v>
      </c>
      <c r="G1214" t="s">
        <v>5816</v>
      </c>
      <c r="H1214" t="s">
        <v>5825</v>
      </c>
    </row>
    <row r="1215" spans="1:8" x14ac:dyDescent="0.25">
      <c r="A1215" s="1" t="s">
        <v>3709</v>
      </c>
      <c r="B1215" t="s">
        <v>5789</v>
      </c>
      <c r="C1215" t="s">
        <v>7194</v>
      </c>
      <c r="D1215" t="s">
        <v>8266</v>
      </c>
      <c r="E1215" t="s">
        <v>8267</v>
      </c>
      <c r="F1215" t="s">
        <v>3708</v>
      </c>
      <c r="G1215" t="s">
        <v>8185</v>
      </c>
    </row>
    <row r="1216" spans="1:8" x14ac:dyDescent="0.25">
      <c r="A1216" s="1" t="s">
        <v>3709</v>
      </c>
      <c r="B1216" t="s">
        <v>5789</v>
      </c>
      <c r="C1216" t="s">
        <v>7194</v>
      </c>
      <c r="D1216" t="s">
        <v>8268</v>
      </c>
      <c r="E1216" t="s">
        <v>8269</v>
      </c>
      <c r="F1216" t="s">
        <v>3708</v>
      </c>
      <c r="G1216" t="s">
        <v>8185</v>
      </c>
    </row>
    <row r="1217" spans="1:7" x14ac:dyDescent="0.25">
      <c r="A1217" s="1" t="s">
        <v>3709</v>
      </c>
      <c r="B1217" t="s">
        <v>5789</v>
      </c>
      <c r="C1217" t="s">
        <v>7194</v>
      </c>
      <c r="D1217" t="s">
        <v>8270</v>
      </c>
      <c r="E1217" t="s">
        <v>8271</v>
      </c>
      <c r="F1217" t="s">
        <v>3708</v>
      </c>
      <c r="G1217" t="s">
        <v>8185</v>
      </c>
    </row>
    <row r="1218" spans="1:7" x14ac:dyDescent="0.25">
      <c r="A1218" s="1" t="s">
        <v>3709</v>
      </c>
      <c r="B1218" t="s">
        <v>5789</v>
      </c>
      <c r="C1218" t="s">
        <v>7194</v>
      </c>
      <c r="D1218" t="s">
        <v>8272</v>
      </c>
      <c r="E1218" t="s">
        <v>8273</v>
      </c>
      <c r="F1218" t="s">
        <v>3708</v>
      </c>
      <c r="G1218" t="s">
        <v>4341</v>
      </c>
    </row>
    <row r="1219" spans="1:7" x14ac:dyDescent="0.25">
      <c r="A1219" s="1" t="s">
        <v>3709</v>
      </c>
      <c r="B1219" t="s">
        <v>5789</v>
      </c>
      <c r="C1219" t="s">
        <v>7194</v>
      </c>
      <c r="D1219" t="s">
        <v>8274</v>
      </c>
      <c r="E1219" t="s">
        <v>8275</v>
      </c>
      <c r="F1219" t="s">
        <v>3708</v>
      </c>
      <c r="G1219" t="s">
        <v>8185</v>
      </c>
    </row>
    <row r="1220" spans="1:7" x14ac:dyDescent="0.25">
      <c r="A1220" s="1" t="s">
        <v>3709</v>
      </c>
      <c r="B1220" t="s">
        <v>5789</v>
      </c>
      <c r="C1220" t="s">
        <v>7194</v>
      </c>
      <c r="D1220" t="s">
        <v>8276</v>
      </c>
      <c r="E1220" t="s">
        <v>8277</v>
      </c>
      <c r="F1220" t="s">
        <v>3708</v>
      </c>
      <c r="G1220" t="s">
        <v>8185</v>
      </c>
    </row>
    <row r="1221" spans="1:7" x14ac:dyDescent="0.25">
      <c r="A1221" s="1" t="s">
        <v>3709</v>
      </c>
      <c r="B1221" t="s">
        <v>5789</v>
      </c>
      <c r="C1221" t="s">
        <v>7194</v>
      </c>
      <c r="D1221" t="s">
        <v>8278</v>
      </c>
      <c r="E1221" t="s">
        <v>8279</v>
      </c>
      <c r="F1221" t="s">
        <v>3708</v>
      </c>
      <c r="G1221" t="s">
        <v>8185</v>
      </c>
    </row>
    <row r="1222" spans="1:7" x14ac:dyDescent="0.25">
      <c r="A1222" s="1" t="s">
        <v>3709</v>
      </c>
      <c r="B1222" t="s">
        <v>5789</v>
      </c>
      <c r="C1222" t="s">
        <v>7194</v>
      </c>
      <c r="D1222" t="s">
        <v>8280</v>
      </c>
      <c r="E1222" t="s">
        <v>8281</v>
      </c>
      <c r="F1222" t="s">
        <v>3708</v>
      </c>
      <c r="G1222" t="s">
        <v>8185</v>
      </c>
    </row>
    <row r="1223" spans="1:7" x14ac:dyDescent="0.25">
      <c r="A1223" s="1" t="s">
        <v>3709</v>
      </c>
      <c r="B1223" t="s">
        <v>5789</v>
      </c>
      <c r="C1223" t="s">
        <v>7194</v>
      </c>
      <c r="D1223" t="s">
        <v>8282</v>
      </c>
      <c r="E1223" t="s">
        <v>8283</v>
      </c>
      <c r="F1223" t="s">
        <v>3708</v>
      </c>
      <c r="G1223" t="s">
        <v>8185</v>
      </c>
    </row>
    <row r="1224" spans="1:7" x14ac:dyDescent="0.25">
      <c r="A1224" s="1" t="s">
        <v>3709</v>
      </c>
      <c r="B1224" t="s">
        <v>5789</v>
      </c>
      <c r="C1224" t="s">
        <v>7194</v>
      </c>
      <c r="D1224" t="s">
        <v>8284</v>
      </c>
      <c r="E1224" t="s">
        <v>8285</v>
      </c>
      <c r="F1224" t="s">
        <v>3708</v>
      </c>
      <c r="G1224" t="s">
        <v>8185</v>
      </c>
    </row>
    <row r="1225" spans="1:7" x14ac:dyDescent="0.25">
      <c r="A1225" s="1" t="s">
        <v>3709</v>
      </c>
      <c r="B1225" t="s">
        <v>5789</v>
      </c>
      <c r="C1225" t="s">
        <v>7194</v>
      </c>
      <c r="D1225" t="s">
        <v>8286</v>
      </c>
      <c r="E1225" t="s">
        <v>8287</v>
      </c>
      <c r="F1225" t="s">
        <v>3708</v>
      </c>
      <c r="G1225" t="s">
        <v>8185</v>
      </c>
    </row>
    <row r="1226" spans="1:7" x14ac:dyDescent="0.25">
      <c r="A1226" s="1" t="s">
        <v>3709</v>
      </c>
      <c r="B1226" t="s">
        <v>5789</v>
      </c>
      <c r="C1226" t="s">
        <v>7194</v>
      </c>
      <c r="D1226" t="s">
        <v>8288</v>
      </c>
      <c r="E1226" t="s">
        <v>8289</v>
      </c>
      <c r="F1226" t="s">
        <v>3708</v>
      </c>
      <c r="G1226" t="s">
        <v>8185</v>
      </c>
    </row>
    <row r="1227" spans="1:7" x14ac:dyDescent="0.25">
      <c r="A1227" s="1" t="s">
        <v>3709</v>
      </c>
      <c r="B1227" t="s">
        <v>5789</v>
      </c>
      <c r="C1227" t="s">
        <v>7194</v>
      </c>
      <c r="D1227" t="s">
        <v>8290</v>
      </c>
      <c r="E1227" t="s">
        <v>8291</v>
      </c>
      <c r="F1227" t="s">
        <v>3708</v>
      </c>
      <c r="G1227" t="s">
        <v>8185</v>
      </c>
    </row>
    <row r="1228" spans="1:7" x14ac:dyDescent="0.25">
      <c r="A1228" s="1" t="s">
        <v>3709</v>
      </c>
      <c r="B1228" t="s">
        <v>5789</v>
      </c>
      <c r="C1228" t="s">
        <v>7194</v>
      </c>
      <c r="D1228" t="s">
        <v>3768</v>
      </c>
      <c r="E1228" t="s">
        <v>8292</v>
      </c>
      <c r="G1228" t="s">
        <v>8185</v>
      </c>
    </row>
    <row r="1229" spans="1:7" x14ac:dyDescent="0.25">
      <c r="A1229" s="1" t="s">
        <v>3709</v>
      </c>
      <c r="B1229" t="s">
        <v>5789</v>
      </c>
      <c r="C1229" t="s">
        <v>7194</v>
      </c>
      <c r="D1229" t="s">
        <v>8293</v>
      </c>
      <c r="E1229" t="s">
        <v>8294</v>
      </c>
      <c r="F1229" t="s">
        <v>3768</v>
      </c>
      <c r="G1229" t="s">
        <v>8185</v>
      </c>
    </row>
    <row r="1230" spans="1:7" x14ac:dyDescent="0.25">
      <c r="A1230" s="1" t="s">
        <v>3709</v>
      </c>
      <c r="B1230" t="s">
        <v>5789</v>
      </c>
      <c r="C1230" t="s">
        <v>7194</v>
      </c>
      <c r="D1230" t="s">
        <v>8295</v>
      </c>
      <c r="E1230" t="s">
        <v>8296</v>
      </c>
      <c r="F1230" t="s">
        <v>3768</v>
      </c>
      <c r="G1230" t="s">
        <v>8185</v>
      </c>
    </row>
    <row r="1231" spans="1:7" x14ac:dyDescent="0.25">
      <c r="A1231" s="1" t="s">
        <v>3709</v>
      </c>
      <c r="B1231" t="s">
        <v>5789</v>
      </c>
      <c r="C1231" t="s">
        <v>7194</v>
      </c>
      <c r="D1231" t="s">
        <v>8297</v>
      </c>
      <c r="E1231" t="s">
        <v>8298</v>
      </c>
      <c r="F1231" t="s">
        <v>3768</v>
      </c>
      <c r="G1231" t="s">
        <v>8185</v>
      </c>
    </row>
    <row r="1232" spans="1:7" x14ac:dyDescent="0.25">
      <c r="A1232" s="1" t="s">
        <v>3709</v>
      </c>
      <c r="B1232" t="s">
        <v>5789</v>
      </c>
      <c r="C1232" t="s">
        <v>7194</v>
      </c>
      <c r="D1232" t="s">
        <v>8299</v>
      </c>
      <c r="E1232" t="s">
        <v>8300</v>
      </c>
      <c r="F1232" t="s">
        <v>3768</v>
      </c>
      <c r="G1232" t="s">
        <v>8185</v>
      </c>
    </row>
    <row r="1233" spans="1:8" x14ac:dyDescent="0.25">
      <c r="A1233" s="1" t="s">
        <v>3709</v>
      </c>
      <c r="B1233" t="s">
        <v>5789</v>
      </c>
      <c r="C1233" t="s">
        <v>7194</v>
      </c>
      <c r="D1233" t="s">
        <v>8301</v>
      </c>
      <c r="E1233" t="s">
        <v>8302</v>
      </c>
      <c r="F1233" t="s">
        <v>3768</v>
      </c>
      <c r="G1233" t="s">
        <v>8185</v>
      </c>
    </row>
    <row r="1234" spans="1:8" x14ac:dyDescent="0.25">
      <c r="A1234" s="1" t="s">
        <v>3709</v>
      </c>
      <c r="B1234" t="s">
        <v>5789</v>
      </c>
      <c r="C1234" t="s">
        <v>7194</v>
      </c>
      <c r="D1234" t="s">
        <v>8303</v>
      </c>
      <c r="E1234" t="s">
        <v>8304</v>
      </c>
      <c r="F1234" t="s">
        <v>3768</v>
      </c>
      <c r="G1234" t="s">
        <v>8185</v>
      </c>
    </row>
    <row r="1235" spans="1:8" x14ac:dyDescent="0.25">
      <c r="A1235" s="1" t="s">
        <v>3709</v>
      </c>
      <c r="B1235" t="s">
        <v>5789</v>
      </c>
      <c r="C1235" t="s">
        <v>7194</v>
      </c>
      <c r="D1235" t="s">
        <v>8305</v>
      </c>
      <c r="E1235" t="s">
        <v>8306</v>
      </c>
      <c r="F1235" t="s">
        <v>3768</v>
      </c>
      <c r="G1235" t="s">
        <v>8185</v>
      </c>
    </row>
    <row r="1236" spans="1:8" x14ac:dyDescent="0.25">
      <c r="A1236" s="1" t="s">
        <v>3709</v>
      </c>
      <c r="B1236" t="s">
        <v>5789</v>
      </c>
      <c r="C1236" t="s">
        <v>7194</v>
      </c>
      <c r="D1236" t="s">
        <v>8307</v>
      </c>
      <c r="E1236" t="s">
        <v>8308</v>
      </c>
      <c r="F1236" t="s">
        <v>3768</v>
      </c>
      <c r="G1236" t="s">
        <v>8185</v>
      </c>
    </row>
    <row r="1237" spans="1:8" x14ac:dyDescent="0.25">
      <c r="A1237" s="1" t="s">
        <v>3709</v>
      </c>
      <c r="B1237" t="s">
        <v>5789</v>
      </c>
      <c r="C1237" t="s">
        <v>7194</v>
      </c>
      <c r="D1237" t="s">
        <v>8309</v>
      </c>
      <c r="E1237" t="s">
        <v>8310</v>
      </c>
      <c r="F1237" t="s">
        <v>3768</v>
      </c>
      <c r="G1237" t="s">
        <v>8185</v>
      </c>
    </row>
    <row r="1238" spans="1:8" x14ac:dyDescent="0.25">
      <c r="A1238" s="1" t="s">
        <v>3709</v>
      </c>
      <c r="B1238" t="s">
        <v>5789</v>
      </c>
      <c r="C1238" t="s">
        <v>7194</v>
      </c>
      <c r="D1238" t="s">
        <v>8311</v>
      </c>
      <c r="E1238" t="s">
        <v>8312</v>
      </c>
      <c r="F1238" t="s">
        <v>3768</v>
      </c>
      <c r="G1238" t="s">
        <v>8185</v>
      </c>
    </row>
    <row r="1239" spans="1:8" x14ac:dyDescent="0.25">
      <c r="A1239" s="1" t="s">
        <v>3709</v>
      </c>
      <c r="B1239" t="s">
        <v>5789</v>
      </c>
      <c r="C1239" t="s">
        <v>7194</v>
      </c>
      <c r="D1239" t="s">
        <v>8313</v>
      </c>
      <c r="E1239" t="s">
        <v>8314</v>
      </c>
      <c r="F1239" t="s">
        <v>3768</v>
      </c>
      <c r="G1239" t="s">
        <v>4341</v>
      </c>
    </row>
    <row r="1240" spans="1:8" x14ac:dyDescent="0.25">
      <c r="A1240" s="1" t="s">
        <v>3709</v>
      </c>
      <c r="B1240" t="s">
        <v>5789</v>
      </c>
      <c r="C1240" t="s">
        <v>7194</v>
      </c>
      <c r="D1240" t="s">
        <v>8315</v>
      </c>
      <c r="E1240" t="s">
        <v>8316</v>
      </c>
      <c r="F1240" t="s">
        <v>3768</v>
      </c>
      <c r="G1240" t="s">
        <v>8185</v>
      </c>
    </row>
    <row r="1241" spans="1:8" x14ac:dyDescent="0.25">
      <c r="A1241" s="1" t="s">
        <v>3709</v>
      </c>
      <c r="B1241" t="s">
        <v>5789</v>
      </c>
      <c r="C1241" t="s">
        <v>7194</v>
      </c>
      <c r="D1241" t="s">
        <v>8317</v>
      </c>
      <c r="E1241" t="s">
        <v>8318</v>
      </c>
      <c r="F1241" t="s">
        <v>3768</v>
      </c>
      <c r="G1241" t="s">
        <v>8185</v>
      </c>
    </row>
    <row r="1242" spans="1:8" x14ac:dyDescent="0.25">
      <c r="A1242" s="1" t="s">
        <v>3709</v>
      </c>
      <c r="B1242" t="s">
        <v>5789</v>
      </c>
      <c r="C1242" t="s">
        <v>7194</v>
      </c>
      <c r="D1242" t="s">
        <v>8319</v>
      </c>
      <c r="E1242" t="s">
        <v>8320</v>
      </c>
      <c r="F1242" t="s">
        <v>3768</v>
      </c>
      <c r="G1242" t="s">
        <v>4341</v>
      </c>
    </row>
    <row r="1243" spans="1:8" x14ac:dyDescent="0.25">
      <c r="A1243" s="1" t="s">
        <v>3709</v>
      </c>
      <c r="B1243" t="s">
        <v>5789</v>
      </c>
      <c r="C1243" t="s">
        <v>7194</v>
      </c>
      <c r="D1243" t="s">
        <v>8321</v>
      </c>
      <c r="E1243" t="s">
        <v>8322</v>
      </c>
      <c r="F1243" t="s">
        <v>3768</v>
      </c>
      <c r="G1243" t="s">
        <v>8185</v>
      </c>
    </row>
    <row r="1244" spans="1:8" x14ac:dyDescent="0.25">
      <c r="A1244" s="1" t="s">
        <v>3709</v>
      </c>
      <c r="B1244" t="s">
        <v>5789</v>
      </c>
      <c r="C1244" t="s">
        <v>7194</v>
      </c>
      <c r="D1244" t="s">
        <v>8323</v>
      </c>
      <c r="E1244" t="s">
        <v>8324</v>
      </c>
      <c r="F1244" t="s">
        <v>3768</v>
      </c>
      <c r="G1244" t="s">
        <v>5816</v>
      </c>
      <c r="H1244" t="s">
        <v>5825</v>
      </c>
    </row>
    <row r="1245" spans="1:8" x14ac:dyDescent="0.25">
      <c r="A1245" s="1" t="s">
        <v>3709</v>
      </c>
      <c r="B1245" t="s">
        <v>5789</v>
      </c>
      <c r="C1245" t="s">
        <v>7194</v>
      </c>
      <c r="D1245" t="s">
        <v>8325</v>
      </c>
      <c r="E1245" t="s">
        <v>8326</v>
      </c>
      <c r="F1245" t="s">
        <v>3768</v>
      </c>
      <c r="G1245" t="s">
        <v>8185</v>
      </c>
    </row>
    <row r="1246" spans="1:8" x14ac:dyDescent="0.25">
      <c r="A1246" s="1" t="s">
        <v>3709</v>
      </c>
      <c r="B1246" t="s">
        <v>5789</v>
      </c>
      <c r="C1246" t="s">
        <v>7194</v>
      </c>
      <c r="D1246" t="s">
        <v>8327</v>
      </c>
      <c r="E1246" t="s">
        <v>8328</v>
      </c>
      <c r="F1246" t="s">
        <v>3768</v>
      </c>
      <c r="G1246" t="s">
        <v>8185</v>
      </c>
    </row>
    <row r="1247" spans="1:8" x14ac:dyDescent="0.25">
      <c r="A1247" s="1" t="s">
        <v>3709</v>
      </c>
      <c r="B1247" t="s">
        <v>5789</v>
      </c>
      <c r="C1247" t="s">
        <v>7194</v>
      </c>
      <c r="D1247" t="s">
        <v>8329</v>
      </c>
      <c r="E1247" t="s">
        <v>8330</v>
      </c>
      <c r="F1247" t="s">
        <v>3768</v>
      </c>
      <c r="G1247" t="s">
        <v>8185</v>
      </c>
    </row>
    <row r="1248" spans="1:8" x14ac:dyDescent="0.25">
      <c r="A1248" s="1" t="s">
        <v>3709</v>
      </c>
      <c r="B1248" t="s">
        <v>5789</v>
      </c>
      <c r="C1248" t="s">
        <v>7194</v>
      </c>
      <c r="D1248" t="s">
        <v>8331</v>
      </c>
      <c r="E1248" t="s">
        <v>8332</v>
      </c>
      <c r="F1248" t="s">
        <v>3768</v>
      </c>
      <c r="G1248" t="s">
        <v>8185</v>
      </c>
    </row>
    <row r="1249" spans="1:8" x14ac:dyDescent="0.25">
      <c r="A1249" s="1" t="s">
        <v>3709</v>
      </c>
      <c r="B1249" t="s">
        <v>5789</v>
      </c>
      <c r="C1249" t="s">
        <v>7194</v>
      </c>
      <c r="D1249" t="s">
        <v>8333</v>
      </c>
      <c r="E1249" t="s">
        <v>8334</v>
      </c>
      <c r="F1249" t="s">
        <v>3768</v>
      </c>
      <c r="G1249" t="s">
        <v>8185</v>
      </c>
    </row>
    <row r="1250" spans="1:8" x14ac:dyDescent="0.25">
      <c r="A1250" s="1" t="s">
        <v>3709</v>
      </c>
      <c r="B1250" t="s">
        <v>5789</v>
      </c>
      <c r="C1250" t="s">
        <v>7194</v>
      </c>
      <c r="D1250" t="s">
        <v>8335</v>
      </c>
      <c r="E1250" t="s">
        <v>8336</v>
      </c>
      <c r="F1250" t="s">
        <v>3768</v>
      </c>
      <c r="G1250" t="s">
        <v>8185</v>
      </c>
    </row>
    <row r="1251" spans="1:8" x14ac:dyDescent="0.25">
      <c r="A1251" s="1" t="s">
        <v>3709</v>
      </c>
      <c r="B1251" t="s">
        <v>5789</v>
      </c>
      <c r="C1251" t="s">
        <v>7194</v>
      </c>
      <c r="D1251" t="s">
        <v>8337</v>
      </c>
      <c r="E1251" t="s">
        <v>8338</v>
      </c>
      <c r="F1251" t="s">
        <v>3768</v>
      </c>
      <c r="G1251" t="s">
        <v>8185</v>
      </c>
    </row>
    <row r="1252" spans="1:8" x14ac:dyDescent="0.25">
      <c r="A1252" s="1" t="s">
        <v>3709</v>
      </c>
      <c r="B1252" t="s">
        <v>5789</v>
      </c>
      <c r="C1252" t="s">
        <v>7194</v>
      </c>
      <c r="D1252" t="s">
        <v>8339</v>
      </c>
      <c r="E1252" t="s">
        <v>8340</v>
      </c>
      <c r="F1252" t="s">
        <v>3768</v>
      </c>
      <c r="G1252" t="s">
        <v>5816</v>
      </c>
      <c r="H1252" t="s">
        <v>5825</v>
      </c>
    </row>
    <row r="1253" spans="1:8" x14ac:dyDescent="0.25">
      <c r="A1253" s="1" t="s">
        <v>3709</v>
      </c>
      <c r="B1253" t="s">
        <v>5789</v>
      </c>
      <c r="C1253" t="s">
        <v>7194</v>
      </c>
      <c r="D1253" t="s">
        <v>8341</v>
      </c>
      <c r="E1253" t="s">
        <v>8342</v>
      </c>
      <c r="F1253" t="s">
        <v>3768</v>
      </c>
      <c r="G1253" t="s">
        <v>8185</v>
      </c>
    </row>
    <row r="1254" spans="1:8" x14ac:dyDescent="0.25">
      <c r="A1254" s="1" t="s">
        <v>3709</v>
      </c>
      <c r="B1254" t="s">
        <v>5789</v>
      </c>
      <c r="C1254" t="s">
        <v>5826</v>
      </c>
      <c r="D1254" t="s">
        <v>8343</v>
      </c>
      <c r="E1254" t="s">
        <v>8344</v>
      </c>
      <c r="G1254" t="s">
        <v>8345</v>
      </c>
      <c r="H1254" t="s">
        <v>5835</v>
      </c>
    </row>
    <row r="1255" spans="1:8" x14ac:dyDescent="0.25">
      <c r="A1255" s="1" t="s">
        <v>3709</v>
      </c>
      <c r="B1255" t="s">
        <v>5789</v>
      </c>
      <c r="C1255" t="s">
        <v>5826</v>
      </c>
      <c r="D1255" t="s">
        <v>8346</v>
      </c>
      <c r="E1255" t="s">
        <v>8347</v>
      </c>
      <c r="G1255" t="s">
        <v>8345</v>
      </c>
      <c r="H1255" t="s">
        <v>5835</v>
      </c>
    </row>
    <row r="1256" spans="1:8" x14ac:dyDescent="0.25">
      <c r="A1256" s="1" t="s">
        <v>3709</v>
      </c>
      <c r="B1256" t="s">
        <v>5789</v>
      </c>
      <c r="C1256" t="s">
        <v>5802</v>
      </c>
      <c r="D1256" t="s">
        <v>8348</v>
      </c>
      <c r="E1256" t="s">
        <v>8349</v>
      </c>
      <c r="G1256" t="s">
        <v>8345</v>
      </c>
      <c r="H1256" t="s">
        <v>5835</v>
      </c>
    </row>
    <row r="1257" spans="1:8" x14ac:dyDescent="0.25">
      <c r="A1257" s="1" t="s">
        <v>3709</v>
      </c>
      <c r="B1257" t="s">
        <v>5789</v>
      </c>
      <c r="C1257" t="s">
        <v>8220</v>
      </c>
      <c r="D1257" t="s">
        <v>8350</v>
      </c>
      <c r="E1257" t="s">
        <v>8351</v>
      </c>
      <c r="G1257" t="s">
        <v>5816</v>
      </c>
      <c r="H1257" t="s">
        <v>5817</v>
      </c>
    </row>
    <row r="1258" spans="1:8" x14ac:dyDescent="0.25">
      <c r="A1258" s="1" t="s">
        <v>3709</v>
      </c>
      <c r="B1258" t="s">
        <v>5789</v>
      </c>
      <c r="C1258" t="s">
        <v>7194</v>
      </c>
      <c r="D1258" t="s">
        <v>3669</v>
      </c>
      <c r="E1258" t="s">
        <v>8352</v>
      </c>
      <c r="G1258" t="s">
        <v>8185</v>
      </c>
    </row>
    <row r="1259" spans="1:8" x14ac:dyDescent="0.25">
      <c r="A1259" s="1" t="s">
        <v>3709</v>
      </c>
      <c r="B1259" t="s">
        <v>5789</v>
      </c>
      <c r="C1259" t="s">
        <v>7187</v>
      </c>
      <c r="D1259" t="s">
        <v>8353</v>
      </c>
      <c r="E1259" t="s">
        <v>8354</v>
      </c>
      <c r="F1259" t="s">
        <v>3669</v>
      </c>
      <c r="G1259" t="s">
        <v>8185</v>
      </c>
    </row>
    <row r="1260" spans="1:8" x14ac:dyDescent="0.25">
      <c r="A1260" s="1" t="s">
        <v>3709</v>
      </c>
      <c r="B1260" t="s">
        <v>5789</v>
      </c>
      <c r="C1260" t="s">
        <v>7194</v>
      </c>
      <c r="D1260" t="s">
        <v>8355</v>
      </c>
      <c r="E1260" t="s">
        <v>8356</v>
      </c>
      <c r="F1260" t="s">
        <v>3669</v>
      </c>
      <c r="G1260" t="s">
        <v>8185</v>
      </c>
    </row>
    <row r="1261" spans="1:8" x14ac:dyDescent="0.25">
      <c r="A1261" s="1" t="s">
        <v>3709</v>
      </c>
      <c r="B1261" t="s">
        <v>5789</v>
      </c>
      <c r="C1261" t="s">
        <v>7194</v>
      </c>
      <c r="D1261" t="s">
        <v>8357</v>
      </c>
      <c r="E1261" t="s">
        <v>8358</v>
      </c>
      <c r="F1261" t="s">
        <v>3669</v>
      </c>
      <c r="G1261" t="s">
        <v>8185</v>
      </c>
    </row>
    <row r="1262" spans="1:8" x14ac:dyDescent="0.25">
      <c r="A1262" s="1" t="s">
        <v>3709</v>
      </c>
      <c r="B1262" t="s">
        <v>5789</v>
      </c>
      <c r="C1262" t="s">
        <v>7194</v>
      </c>
      <c r="D1262" t="s">
        <v>8359</v>
      </c>
      <c r="E1262" t="s">
        <v>8360</v>
      </c>
      <c r="F1262" t="s">
        <v>3669</v>
      </c>
      <c r="G1262" t="s">
        <v>8185</v>
      </c>
    </row>
    <row r="1263" spans="1:8" x14ac:dyDescent="0.25">
      <c r="A1263" s="1" t="s">
        <v>3709</v>
      </c>
      <c r="B1263" t="s">
        <v>5789</v>
      </c>
      <c r="C1263" t="s">
        <v>7194</v>
      </c>
      <c r="D1263" t="s">
        <v>8361</v>
      </c>
      <c r="E1263" t="s">
        <v>8362</v>
      </c>
      <c r="F1263" t="s">
        <v>3669</v>
      </c>
      <c r="G1263" t="s">
        <v>8185</v>
      </c>
    </row>
    <row r="1264" spans="1:8" x14ac:dyDescent="0.25">
      <c r="A1264" s="1" t="s">
        <v>3709</v>
      </c>
      <c r="B1264" t="s">
        <v>5789</v>
      </c>
      <c r="C1264" t="s">
        <v>7194</v>
      </c>
      <c r="D1264" t="s">
        <v>8363</v>
      </c>
      <c r="E1264" t="s">
        <v>8364</v>
      </c>
      <c r="F1264" t="s">
        <v>3669</v>
      </c>
      <c r="G1264" t="s">
        <v>8185</v>
      </c>
    </row>
    <row r="1265" spans="1:8" x14ac:dyDescent="0.25">
      <c r="A1265" s="1" t="s">
        <v>3709</v>
      </c>
      <c r="B1265" t="s">
        <v>5789</v>
      </c>
      <c r="C1265" t="s">
        <v>7194</v>
      </c>
      <c r="D1265" t="s">
        <v>8365</v>
      </c>
      <c r="E1265" t="s">
        <v>8366</v>
      </c>
      <c r="F1265" t="s">
        <v>3669</v>
      </c>
      <c r="G1265" t="s">
        <v>8185</v>
      </c>
    </row>
    <row r="1266" spans="1:8" x14ac:dyDescent="0.25">
      <c r="A1266" s="1" t="s">
        <v>3709</v>
      </c>
      <c r="B1266" t="s">
        <v>5789</v>
      </c>
      <c r="C1266" t="s">
        <v>7194</v>
      </c>
      <c r="D1266" t="s">
        <v>8367</v>
      </c>
      <c r="E1266" t="s">
        <v>8368</v>
      </c>
      <c r="F1266" t="s">
        <v>3669</v>
      </c>
      <c r="G1266" t="s">
        <v>8185</v>
      </c>
    </row>
    <row r="1267" spans="1:8" x14ac:dyDescent="0.25">
      <c r="A1267" s="1" t="s">
        <v>3709</v>
      </c>
      <c r="B1267" t="s">
        <v>5789</v>
      </c>
      <c r="C1267" t="s">
        <v>7194</v>
      </c>
      <c r="D1267" t="s">
        <v>8369</v>
      </c>
      <c r="E1267" t="s">
        <v>8370</v>
      </c>
      <c r="F1267" t="s">
        <v>3669</v>
      </c>
      <c r="G1267" t="s">
        <v>8185</v>
      </c>
    </row>
    <row r="1268" spans="1:8" x14ac:dyDescent="0.25">
      <c r="A1268" s="1" t="s">
        <v>3709</v>
      </c>
      <c r="B1268" t="s">
        <v>5789</v>
      </c>
      <c r="C1268" t="s">
        <v>7194</v>
      </c>
      <c r="D1268" t="s">
        <v>8371</v>
      </c>
      <c r="E1268" t="s">
        <v>8372</v>
      </c>
      <c r="F1268" t="s">
        <v>3669</v>
      </c>
      <c r="G1268" t="s">
        <v>8185</v>
      </c>
    </row>
    <row r="1269" spans="1:8" x14ac:dyDescent="0.25">
      <c r="A1269" s="1" t="s">
        <v>3709</v>
      </c>
      <c r="B1269" t="s">
        <v>5789</v>
      </c>
      <c r="C1269" t="s">
        <v>7194</v>
      </c>
      <c r="D1269" t="s">
        <v>8373</v>
      </c>
      <c r="E1269" t="s">
        <v>8374</v>
      </c>
      <c r="F1269" t="s">
        <v>3669</v>
      </c>
      <c r="G1269" t="s">
        <v>8185</v>
      </c>
    </row>
    <row r="1270" spans="1:8" x14ac:dyDescent="0.25">
      <c r="A1270" s="1" t="s">
        <v>3709</v>
      </c>
      <c r="B1270" t="s">
        <v>5789</v>
      </c>
      <c r="C1270" t="s">
        <v>7194</v>
      </c>
      <c r="D1270" t="s">
        <v>8375</v>
      </c>
      <c r="E1270" t="s">
        <v>8376</v>
      </c>
      <c r="F1270" t="s">
        <v>3669</v>
      </c>
      <c r="G1270" t="s">
        <v>5816</v>
      </c>
      <c r="H1270" t="s">
        <v>5825</v>
      </c>
    </row>
    <row r="1271" spans="1:8" x14ac:dyDescent="0.25">
      <c r="A1271" s="1" t="s">
        <v>3709</v>
      </c>
      <c r="B1271" t="s">
        <v>5789</v>
      </c>
      <c r="C1271" t="s">
        <v>7194</v>
      </c>
      <c r="D1271" t="s">
        <v>8377</v>
      </c>
      <c r="E1271" t="s">
        <v>8378</v>
      </c>
      <c r="F1271" t="s">
        <v>3669</v>
      </c>
      <c r="G1271" t="s">
        <v>8185</v>
      </c>
    </row>
    <row r="1272" spans="1:8" x14ac:dyDescent="0.25">
      <c r="A1272" s="1" t="s">
        <v>3709</v>
      </c>
      <c r="B1272" t="s">
        <v>5789</v>
      </c>
      <c r="C1272" t="s">
        <v>7194</v>
      </c>
      <c r="D1272" t="s">
        <v>8379</v>
      </c>
      <c r="E1272" t="s">
        <v>8380</v>
      </c>
      <c r="F1272" t="s">
        <v>3669</v>
      </c>
      <c r="G1272" t="s">
        <v>8185</v>
      </c>
    </row>
    <row r="1273" spans="1:8" x14ac:dyDescent="0.25">
      <c r="A1273" s="1" t="s">
        <v>3709</v>
      </c>
      <c r="B1273" t="s">
        <v>5789</v>
      </c>
      <c r="C1273" t="s">
        <v>7194</v>
      </c>
      <c r="D1273" t="s">
        <v>8381</v>
      </c>
      <c r="E1273" t="s">
        <v>8382</v>
      </c>
      <c r="F1273" t="s">
        <v>3669</v>
      </c>
      <c r="G1273" t="s">
        <v>8185</v>
      </c>
    </row>
    <row r="1274" spans="1:8" x14ac:dyDescent="0.25">
      <c r="A1274" s="1" t="s">
        <v>3709</v>
      </c>
      <c r="B1274" t="s">
        <v>5789</v>
      </c>
      <c r="C1274" t="s">
        <v>8220</v>
      </c>
      <c r="D1274" t="s">
        <v>8383</v>
      </c>
      <c r="E1274" t="s">
        <v>8384</v>
      </c>
      <c r="G1274" t="s">
        <v>5816</v>
      </c>
      <c r="H1274" t="s">
        <v>5817</v>
      </c>
    </row>
    <row r="1275" spans="1:8" x14ac:dyDescent="0.25">
      <c r="A1275" s="1" t="s">
        <v>3709</v>
      </c>
      <c r="B1275" t="s">
        <v>5789</v>
      </c>
      <c r="C1275" t="s">
        <v>7194</v>
      </c>
      <c r="D1275" t="s">
        <v>8385</v>
      </c>
      <c r="E1275" t="s">
        <v>8386</v>
      </c>
      <c r="G1275" t="s">
        <v>8387</v>
      </c>
    </row>
    <row r="1276" spans="1:8" x14ac:dyDescent="0.25">
      <c r="A1276" s="1" t="s">
        <v>3709</v>
      </c>
      <c r="B1276" t="s">
        <v>5789</v>
      </c>
      <c r="C1276" t="s">
        <v>7194</v>
      </c>
      <c r="D1276" t="s">
        <v>8388</v>
      </c>
      <c r="E1276" t="s">
        <v>8389</v>
      </c>
      <c r="G1276" t="s">
        <v>8387</v>
      </c>
    </row>
    <row r="1277" spans="1:8" x14ac:dyDescent="0.25">
      <c r="A1277" s="1" t="s">
        <v>3759</v>
      </c>
      <c r="B1277" t="s">
        <v>8390</v>
      </c>
      <c r="C1277" t="s">
        <v>5792</v>
      </c>
      <c r="D1277" t="s">
        <v>8391</v>
      </c>
      <c r="E1277" t="s">
        <v>8392</v>
      </c>
      <c r="F1277" t="s">
        <v>5792</v>
      </c>
      <c r="G1277" t="s">
        <v>5792</v>
      </c>
      <c r="H1277" t="s">
        <v>5792</v>
      </c>
    </row>
    <row r="1278" spans="1:8" x14ac:dyDescent="0.25">
      <c r="A1278" s="1" t="s">
        <v>3759</v>
      </c>
      <c r="B1278" t="s">
        <v>8390</v>
      </c>
      <c r="C1278" t="s">
        <v>5792</v>
      </c>
      <c r="D1278" t="s">
        <v>8393</v>
      </c>
      <c r="E1278" t="s">
        <v>8394</v>
      </c>
      <c r="F1278" t="s">
        <v>5792</v>
      </c>
      <c r="G1278" t="s">
        <v>5792</v>
      </c>
      <c r="H1278" t="s">
        <v>5792</v>
      </c>
    </row>
    <row r="1279" spans="1:8" x14ac:dyDescent="0.25">
      <c r="A1279" s="1" t="s">
        <v>3759</v>
      </c>
      <c r="B1279" t="s">
        <v>8390</v>
      </c>
      <c r="C1279" t="s">
        <v>5792</v>
      </c>
      <c r="D1279" t="s">
        <v>8395</v>
      </c>
      <c r="E1279" t="s">
        <v>8396</v>
      </c>
      <c r="F1279" t="s">
        <v>5792</v>
      </c>
      <c r="G1279" t="s">
        <v>5792</v>
      </c>
      <c r="H1279" t="s">
        <v>5792</v>
      </c>
    </row>
    <row r="1280" spans="1:8" x14ac:dyDescent="0.25">
      <c r="A1280" s="1" t="s">
        <v>3759</v>
      </c>
      <c r="B1280" t="s">
        <v>8390</v>
      </c>
      <c r="C1280" t="s">
        <v>5792</v>
      </c>
      <c r="D1280" t="s">
        <v>8397</v>
      </c>
      <c r="E1280" t="s">
        <v>8398</v>
      </c>
      <c r="F1280" t="s">
        <v>5792</v>
      </c>
      <c r="G1280" t="s">
        <v>5792</v>
      </c>
      <c r="H1280" t="s">
        <v>5792</v>
      </c>
    </row>
    <row r="1281" spans="1:8" x14ac:dyDescent="0.25">
      <c r="A1281" s="1" t="s">
        <v>3759</v>
      </c>
      <c r="B1281" t="s">
        <v>8390</v>
      </c>
      <c r="C1281" t="s">
        <v>5792</v>
      </c>
      <c r="D1281" t="s">
        <v>6760</v>
      </c>
      <c r="E1281" t="s">
        <v>8399</v>
      </c>
      <c r="F1281" t="s">
        <v>5792</v>
      </c>
      <c r="G1281" t="s">
        <v>5792</v>
      </c>
      <c r="H1281" t="s">
        <v>5792</v>
      </c>
    </row>
    <row r="1282" spans="1:8" x14ac:dyDescent="0.25">
      <c r="A1282" s="1" t="s">
        <v>3759</v>
      </c>
      <c r="B1282" t="s">
        <v>8390</v>
      </c>
      <c r="C1282" t="s">
        <v>5792</v>
      </c>
      <c r="D1282" t="s">
        <v>6796</v>
      </c>
      <c r="E1282" t="s">
        <v>8400</v>
      </c>
      <c r="F1282" t="s">
        <v>5792</v>
      </c>
      <c r="G1282" t="s">
        <v>5792</v>
      </c>
      <c r="H1282" t="s">
        <v>5792</v>
      </c>
    </row>
    <row r="1283" spans="1:8" x14ac:dyDescent="0.25">
      <c r="A1283" s="1" t="s">
        <v>3759</v>
      </c>
      <c r="B1283" t="s">
        <v>8390</v>
      </c>
      <c r="C1283" t="s">
        <v>5792</v>
      </c>
      <c r="D1283" t="s">
        <v>6780</v>
      </c>
      <c r="E1283" t="s">
        <v>8401</v>
      </c>
      <c r="F1283" t="s">
        <v>5792</v>
      </c>
      <c r="G1283" t="s">
        <v>5792</v>
      </c>
      <c r="H1283" t="s">
        <v>5792</v>
      </c>
    </row>
    <row r="1284" spans="1:8" x14ac:dyDescent="0.25">
      <c r="A1284" s="1" t="s">
        <v>3759</v>
      </c>
      <c r="B1284" t="s">
        <v>8390</v>
      </c>
      <c r="C1284" t="s">
        <v>5792</v>
      </c>
      <c r="D1284" t="s">
        <v>6792</v>
      </c>
      <c r="E1284" t="s">
        <v>8402</v>
      </c>
      <c r="F1284" t="s">
        <v>5792</v>
      </c>
      <c r="G1284" t="s">
        <v>5792</v>
      </c>
      <c r="H1284" t="s">
        <v>5792</v>
      </c>
    </row>
    <row r="1285" spans="1:8" x14ac:dyDescent="0.25">
      <c r="A1285" s="1" t="s">
        <v>3759</v>
      </c>
      <c r="B1285" t="s">
        <v>8390</v>
      </c>
      <c r="C1285" t="s">
        <v>5792</v>
      </c>
      <c r="D1285" t="s">
        <v>6766</v>
      </c>
      <c r="E1285" t="s">
        <v>8403</v>
      </c>
      <c r="F1285" t="s">
        <v>5792</v>
      </c>
      <c r="G1285" t="s">
        <v>5792</v>
      </c>
      <c r="H1285" t="s">
        <v>5792</v>
      </c>
    </row>
    <row r="1286" spans="1:8" x14ac:dyDescent="0.25">
      <c r="A1286" s="1" t="s">
        <v>3759</v>
      </c>
      <c r="B1286" t="s">
        <v>8390</v>
      </c>
      <c r="C1286" t="s">
        <v>5792</v>
      </c>
      <c r="D1286" t="s">
        <v>6704</v>
      </c>
      <c r="E1286" t="s">
        <v>8404</v>
      </c>
      <c r="F1286" t="s">
        <v>5792</v>
      </c>
      <c r="G1286" t="s">
        <v>5792</v>
      </c>
      <c r="H1286" t="s">
        <v>5792</v>
      </c>
    </row>
    <row r="1287" spans="1:8" x14ac:dyDescent="0.25">
      <c r="A1287" s="1" t="s">
        <v>3759</v>
      </c>
      <c r="B1287" t="s">
        <v>8390</v>
      </c>
      <c r="C1287" t="s">
        <v>5792</v>
      </c>
      <c r="D1287" t="s">
        <v>6777</v>
      </c>
      <c r="E1287" t="s">
        <v>8405</v>
      </c>
      <c r="F1287" t="s">
        <v>5792</v>
      </c>
      <c r="G1287" t="s">
        <v>5792</v>
      </c>
      <c r="H1287" t="s">
        <v>5792</v>
      </c>
    </row>
    <row r="1288" spans="1:8" x14ac:dyDescent="0.25">
      <c r="A1288" s="1" t="s">
        <v>3759</v>
      </c>
      <c r="B1288" t="s">
        <v>8390</v>
      </c>
      <c r="C1288" t="s">
        <v>5792</v>
      </c>
      <c r="D1288" t="s">
        <v>6785</v>
      </c>
      <c r="E1288" t="s">
        <v>8406</v>
      </c>
      <c r="F1288" t="s">
        <v>5792</v>
      </c>
      <c r="G1288" t="s">
        <v>5792</v>
      </c>
      <c r="H1288" t="s">
        <v>5792</v>
      </c>
    </row>
    <row r="1289" spans="1:8" x14ac:dyDescent="0.25">
      <c r="A1289" s="1" t="s">
        <v>3759</v>
      </c>
      <c r="B1289" t="s">
        <v>8390</v>
      </c>
      <c r="C1289" t="s">
        <v>5792</v>
      </c>
      <c r="D1289" t="s">
        <v>8407</v>
      </c>
      <c r="E1289" t="s">
        <v>8408</v>
      </c>
      <c r="F1289" t="s">
        <v>5792</v>
      </c>
      <c r="G1289" t="s">
        <v>5792</v>
      </c>
      <c r="H1289" t="s">
        <v>5792</v>
      </c>
    </row>
    <row r="1290" spans="1:8" x14ac:dyDescent="0.25">
      <c r="A1290" s="1" t="s">
        <v>3759</v>
      </c>
      <c r="B1290" t="s">
        <v>8390</v>
      </c>
      <c r="C1290" t="s">
        <v>5792</v>
      </c>
      <c r="D1290" t="s">
        <v>8409</v>
      </c>
      <c r="E1290" t="s">
        <v>8410</v>
      </c>
      <c r="F1290" t="s">
        <v>5792</v>
      </c>
      <c r="G1290" t="s">
        <v>5792</v>
      </c>
      <c r="H1290" t="s">
        <v>5792</v>
      </c>
    </row>
    <row r="1291" spans="1:8" x14ac:dyDescent="0.25">
      <c r="A1291" s="1" t="s">
        <v>3759</v>
      </c>
      <c r="B1291" t="s">
        <v>8390</v>
      </c>
      <c r="C1291" t="s">
        <v>5792</v>
      </c>
      <c r="D1291" t="s">
        <v>8411</v>
      </c>
      <c r="E1291" t="s">
        <v>8412</v>
      </c>
      <c r="F1291" t="s">
        <v>5792</v>
      </c>
      <c r="G1291" t="s">
        <v>5792</v>
      </c>
      <c r="H1291" t="s">
        <v>5792</v>
      </c>
    </row>
    <row r="1292" spans="1:8" x14ac:dyDescent="0.25">
      <c r="A1292" s="1" t="s">
        <v>3759</v>
      </c>
      <c r="B1292" t="s">
        <v>8390</v>
      </c>
      <c r="C1292" t="s">
        <v>5792</v>
      </c>
      <c r="D1292" t="s">
        <v>8413</v>
      </c>
      <c r="E1292" t="s">
        <v>8414</v>
      </c>
      <c r="F1292" t="s">
        <v>5792</v>
      </c>
      <c r="G1292" t="s">
        <v>5792</v>
      </c>
      <c r="H1292" t="s">
        <v>5792</v>
      </c>
    </row>
    <row r="1293" spans="1:8" x14ac:dyDescent="0.25">
      <c r="A1293" s="1" t="s">
        <v>3759</v>
      </c>
      <c r="B1293" t="s">
        <v>8390</v>
      </c>
      <c r="C1293" t="s">
        <v>5792</v>
      </c>
      <c r="D1293" t="s">
        <v>8415</v>
      </c>
      <c r="E1293" t="s">
        <v>8416</v>
      </c>
      <c r="F1293" t="s">
        <v>5792</v>
      </c>
      <c r="G1293" t="s">
        <v>5792</v>
      </c>
      <c r="H1293" t="s">
        <v>5792</v>
      </c>
    </row>
    <row r="1294" spans="1:8" x14ac:dyDescent="0.25">
      <c r="A1294" s="1" t="s">
        <v>3759</v>
      </c>
      <c r="B1294" t="s">
        <v>8390</v>
      </c>
      <c r="C1294" t="s">
        <v>5792</v>
      </c>
      <c r="D1294" t="s">
        <v>8417</v>
      </c>
      <c r="E1294" t="s">
        <v>8418</v>
      </c>
      <c r="F1294" t="s">
        <v>5792</v>
      </c>
      <c r="G1294" t="s">
        <v>5792</v>
      </c>
      <c r="H1294" t="s">
        <v>5792</v>
      </c>
    </row>
    <row r="1295" spans="1:8" x14ac:dyDescent="0.25">
      <c r="A1295" s="1" t="s">
        <v>3759</v>
      </c>
      <c r="B1295" t="s">
        <v>8390</v>
      </c>
      <c r="C1295" t="s">
        <v>5792</v>
      </c>
      <c r="D1295" t="s">
        <v>8419</v>
      </c>
      <c r="E1295" t="s">
        <v>8420</v>
      </c>
      <c r="F1295" t="s">
        <v>5792</v>
      </c>
      <c r="G1295" t="s">
        <v>5792</v>
      </c>
      <c r="H1295" t="s">
        <v>5792</v>
      </c>
    </row>
    <row r="1296" spans="1:8" x14ac:dyDescent="0.25">
      <c r="A1296" s="1" t="s">
        <v>3759</v>
      </c>
      <c r="B1296" t="s">
        <v>8390</v>
      </c>
      <c r="C1296" t="s">
        <v>5792</v>
      </c>
      <c r="D1296" t="s">
        <v>8421</v>
      </c>
      <c r="E1296" t="s">
        <v>8422</v>
      </c>
      <c r="F1296" t="s">
        <v>5792</v>
      </c>
      <c r="G1296" t="s">
        <v>5792</v>
      </c>
      <c r="H1296" t="s">
        <v>5792</v>
      </c>
    </row>
    <row r="1297" spans="1:8" x14ac:dyDescent="0.25">
      <c r="A1297" s="1" t="s">
        <v>3759</v>
      </c>
      <c r="B1297" t="s">
        <v>8390</v>
      </c>
      <c r="C1297" t="s">
        <v>5792</v>
      </c>
      <c r="D1297" t="s">
        <v>8423</v>
      </c>
      <c r="E1297" t="s">
        <v>8424</v>
      </c>
      <c r="F1297" t="s">
        <v>5792</v>
      </c>
      <c r="G1297" t="s">
        <v>5792</v>
      </c>
      <c r="H1297" t="s">
        <v>5792</v>
      </c>
    </row>
    <row r="1298" spans="1:8" x14ac:dyDescent="0.25">
      <c r="A1298" s="1" t="s">
        <v>3759</v>
      </c>
      <c r="B1298" t="s">
        <v>8390</v>
      </c>
      <c r="C1298" t="s">
        <v>5792</v>
      </c>
      <c r="D1298" t="s">
        <v>3616</v>
      </c>
      <c r="E1298" t="s">
        <v>8425</v>
      </c>
      <c r="F1298" t="s">
        <v>5792</v>
      </c>
      <c r="G1298" t="s">
        <v>5792</v>
      </c>
      <c r="H1298" t="s">
        <v>5792</v>
      </c>
    </row>
    <row r="1299" spans="1:8" x14ac:dyDescent="0.25">
      <c r="A1299" s="1" t="s">
        <v>3759</v>
      </c>
      <c r="B1299" t="s">
        <v>8390</v>
      </c>
      <c r="C1299" t="s">
        <v>5792</v>
      </c>
      <c r="D1299" t="s">
        <v>5802</v>
      </c>
      <c r="E1299" t="s">
        <v>8426</v>
      </c>
      <c r="F1299" t="s">
        <v>5792</v>
      </c>
      <c r="G1299" t="s">
        <v>5792</v>
      </c>
      <c r="H1299" t="s">
        <v>5792</v>
      </c>
    </row>
    <row r="1300" spans="1:8" x14ac:dyDescent="0.25">
      <c r="A1300" s="1" t="s">
        <v>3759</v>
      </c>
      <c r="B1300" t="s">
        <v>8390</v>
      </c>
      <c r="C1300" t="s">
        <v>5792</v>
      </c>
      <c r="D1300" t="s">
        <v>5818</v>
      </c>
      <c r="E1300" t="s">
        <v>8427</v>
      </c>
      <c r="F1300" t="s">
        <v>5792</v>
      </c>
      <c r="G1300" t="s">
        <v>5792</v>
      </c>
      <c r="H1300" t="s">
        <v>5792</v>
      </c>
    </row>
    <row r="1301" spans="1:8" x14ac:dyDescent="0.25">
      <c r="A1301" s="1" t="s">
        <v>3759</v>
      </c>
      <c r="B1301" t="s">
        <v>8390</v>
      </c>
      <c r="C1301" t="s">
        <v>5792</v>
      </c>
      <c r="D1301" t="s">
        <v>5822</v>
      </c>
      <c r="E1301" t="s">
        <v>8428</v>
      </c>
      <c r="F1301" t="s">
        <v>5792</v>
      </c>
      <c r="G1301" t="s">
        <v>5792</v>
      </c>
      <c r="H1301" t="s">
        <v>5792</v>
      </c>
    </row>
    <row r="1302" spans="1:8" x14ac:dyDescent="0.25">
      <c r="A1302" s="1" t="s">
        <v>3759</v>
      </c>
      <c r="B1302" t="s">
        <v>8390</v>
      </c>
      <c r="C1302" t="s">
        <v>5792</v>
      </c>
      <c r="D1302" t="s">
        <v>5794</v>
      </c>
      <c r="E1302" t="s">
        <v>8429</v>
      </c>
      <c r="F1302" t="s">
        <v>5792</v>
      </c>
      <c r="G1302" t="s">
        <v>5792</v>
      </c>
      <c r="H1302" t="s">
        <v>5792</v>
      </c>
    </row>
    <row r="1303" spans="1:8" x14ac:dyDescent="0.25">
      <c r="A1303" s="1" t="s">
        <v>3759</v>
      </c>
      <c r="B1303" t="s">
        <v>8390</v>
      </c>
      <c r="C1303" t="s">
        <v>5792</v>
      </c>
      <c r="D1303" t="s">
        <v>6324</v>
      </c>
      <c r="E1303" t="s">
        <v>8430</v>
      </c>
      <c r="F1303" t="s">
        <v>5792</v>
      </c>
      <c r="G1303" t="s">
        <v>5792</v>
      </c>
      <c r="H1303" t="s">
        <v>5792</v>
      </c>
    </row>
    <row r="1304" spans="1:8" x14ac:dyDescent="0.25">
      <c r="A1304" s="1" t="s">
        <v>3759</v>
      </c>
      <c r="B1304" t="s">
        <v>8390</v>
      </c>
      <c r="C1304" t="s">
        <v>5792</v>
      </c>
      <c r="D1304" t="s">
        <v>5826</v>
      </c>
      <c r="E1304" t="s">
        <v>8431</v>
      </c>
      <c r="F1304" t="s">
        <v>5792</v>
      </c>
      <c r="G1304" t="s">
        <v>5792</v>
      </c>
      <c r="H1304" t="s">
        <v>5792</v>
      </c>
    </row>
    <row r="1305" spans="1:8" x14ac:dyDescent="0.25">
      <c r="A1305" s="1" t="s">
        <v>3759</v>
      </c>
      <c r="B1305" t="s">
        <v>8390</v>
      </c>
      <c r="C1305" t="s">
        <v>5792</v>
      </c>
      <c r="D1305" t="s">
        <v>8432</v>
      </c>
      <c r="E1305" t="s">
        <v>8433</v>
      </c>
      <c r="F1305" t="s">
        <v>5792</v>
      </c>
      <c r="G1305" t="s">
        <v>5792</v>
      </c>
      <c r="H1305" t="s">
        <v>5792</v>
      </c>
    </row>
    <row r="1306" spans="1:8" x14ac:dyDescent="0.25">
      <c r="A1306" s="1" t="s">
        <v>3759</v>
      </c>
      <c r="B1306" t="s">
        <v>8390</v>
      </c>
      <c r="C1306" t="s">
        <v>5792</v>
      </c>
      <c r="D1306" t="s">
        <v>5812</v>
      </c>
      <c r="E1306" t="s">
        <v>8434</v>
      </c>
      <c r="F1306" t="s">
        <v>5792</v>
      </c>
      <c r="G1306" t="s">
        <v>5792</v>
      </c>
      <c r="H1306" t="s">
        <v>5792</v>
      </c>
    </row>
    <row r="1307" spans="1:8" x14ac:dyDescent="0.25">
      <c r="A1307" s="1" t="s">
        <v>3759</v>
      </c>
      <c r="B1307" t="s">
        <v>8390</v>
      </c>
      <c r="C1307" t="s">
        <v>5792</v>
      </c>
      <c r="D1307" t="s">
        <v>8435</v>
      </c>
      <c r="E1307" t="s">
        <v>8436</v>
      </c>
      <c r="F1307" t="s">
        <v>5792</v>
      </c>
      <c r="G1307" t="s">
        <v>5792</v>
      </c>
      <c r="H1307" t="s">
        <v>5792</v>
      </c>
    </row>
    <row r="1308" spans="1:8" x14ac:dyDescent="0.25">
      <c r="A1308" s="1" t="s">
        <v>3759</v>
      </c>
      <c r="B1308" t="s">
        <v>8390</v>
      </c>
      <c r="C1308" t="s">
        <v>5792</v>
      </c>
      <c r="D1308" t="s">
        <v>8437</v>
      </c>
      <c r="E1308" t="s">
        <v>8438</v>
      </c>
      <c r="F1308" t="s">
        <v>5792</v>
      </c>
      <c r="G1308" t="s">
        <v>5792</v>
      </c>
      <c r="H1308" t="s">
        <v>5792</v>
      </c>
    </row>
    <row r="1309" spans="1:8" x14ac:dyDescent="0.25">
      <c r="A1309" s="1" t="s">
        <v>3759</v>
      </c>
      <c r="B1309" t="s">
        <v>8390</v>
      </c>
      <c r="C1309" t="s">
        <v>5792</v>
      </c>
      <c r="D1309" t="s">
        <v>8439</v>
      </c>
      <c r="E1309" t="s">
        <v>8440</v>
      </c>
      <c r="F1309" t="s">
        <v>5792</v>
      </c>
      <c r="G1309" t="s">
        <v>5792</v>
      </c>
      <c r="H1309" t="s">
        <v>5792</v>
      </c>
    </row>
    <row r="1310" spans="1:8" x14ac:dyDescent="0.25">
      <c r="A1310" s="1" t="s">
        <v>3759</v>
      </c>
      <c r="B1310" t="s">
        <v>8390</v>
      </c>
      <c r="C1310" t="s">
        <v>5792</v>
      </c>
      <c r="D1310" t="s">
        <v>8441</v>
      </c>
      <c r="E1310" t="s">
        <v>8442</v>
      </c>
      <c r="F1310" t="s">
        <v>5792</v>
      </c>
      <c r="G1310" t="s">
        <v>5792</v>
      </c>
      <c r="H1310" t="s">
        <v>5792</v>
      </c>
    </row>
    <row r="1311" spans="1:8" x14ac:dyDescent="0.25">
      <c r="A1311" s="1" t="s">
        <v>3759</v>
      </c>
      <c r="B1311" t="s">
        <v>8390</v>
      </c>
      <c r="C1311" t="s">
        <v>5792</v>
      </c>
      <c r="D1311" t="s">
        <v>8443</v>
      </c>
      <c r="E1311" t="s">
        <v>8444</v>
      </c>
      <c r="F1311" t="s">
        <v>5792</v>
      </c>
      <c r="G1311" t="s">
        <v>5792</v>
      </c>
      <c r="H1311" t="s">
        <v>5792</v>
      </c>
    </row>
    <row r="1312" spans="1:8" x14ac:dyDescent="0.25">
      <c r="A1312" s="1" t="s">
        <v>3759</v>
      </c>
      <c r="B1312" t="s">
        <v>8390</v>
      </c>
      <c r="C1312" t="s">
        <v>5792</v>
      </c>
      <c r="D1312" t="s">
        <v>8445</v>
      </c>
      <c r="E1312" t="s">
        <v>8446</v>
      </c>
      <c r="F1312" t="s">
        <v>5792</v>
      </c>
      <c r="G1312" t="s">
        <v>5792</v>
      </c>
      <c r="H1312" t="s">
        <v>5792</v>
      </c>
    </row>
    <row r="1313" spans="1:8" x14ac:dyDescent="0.25">
      <c r="A1313" s="1" t="s">
        <v>3759</v>
      </c>
      <c r="B1313" t="s">
        <v>8390</v>
      </c>
      <c r="C1313" t="s">
        <v>5792</v>
      </c>
      <c r="D1313" t="s">
        <v>7187</v>
      </c>
      <c r="E1313" t="s">
        <v>8447</v>
      </c>
      <c r="F1313" t="s">
        <v>5792</v>
      </c>
      <c r="G1313" t="s">
        <v>5792</v>
      </c>
      <c r="H1313" t="s">
        <v>5792</v>
      </c>
    </row>
    <row r="1314" spans="1:8" x14ac:dyDescent="0.25">
      <c r="A1314" s="1" t="s">
        <v>3759</v>
      </c>
      <c r="B1314" t="s">
        <v>8390</v>
      </c>
      <c r="C1314" t="s">
        <v>5792</v>
      </c>
      <c r="D1314" t="s">
        <v>7173</v>
      </c>
      <c r="E1314" t="s">
        <v>8448</v>
      </c>
      <c r="F1314" t="s">
        <v>5792</v>
      </c>
      <c r="G1314" t="s">
        <v>5792</v>
      </c>
      <c r="H1314" t="s">
        <v>5792</v>
      </c>
    </row>
    <row r="1315" spans="1:8" x14ac:dyDescent="0.25">
      <c r="A1315" s="1" t="s">
        <v>3759</v>
      </c>
      <c r="B1315" t="s">
        <v>8390</v>
      </c>
      <c r="C1315" t="s">
        <v>5792</v>
      </c>
      <c r="D1315" t="s">
        <v>7184</v>
      </c>
      <c r="E1315" t="s">
        <v>8449</v>
      </c>
      <c r="F1315" t="s">
        <v>5792</v>
      </c>
      <c r="G1315" t="s">
        <v>5792</v>
      </c>
      <c r="H1315" t="s">
        <v>5792</v>
      </c>
    </row>
    <row r="1316" spans="1:8" x14ac:dyDescent="0.25">
      <c r="A1316" s="1" t="s">
        <v>3759</v>
      </c>
      <c r="B1316" t="s">
        <v>8390</v>
      </c>
      <c r="C1316" t="s">
        <v>5792</v>
      </c>
      <c r="D1316" t="s">
        <v>8450</v>
      </c>
      <c r="E1316" t="s">
        <v>8451</v>
      </c>
      <c r="F1316" t="s">
        <v>5792</v>
      </c>
      <c r="G1316" t="s">
        <v>5792</v>
      </c>
      <c r="H1316" t="s">
        <v>5792</v>
      </c>
    </row>
    <row r="1317" spans="1:8" x14ac:dyDescent="0.25">
      <c r="A1317" s="1" t="s">
        <v>3759</v>
      </c>
      <c r="B1317" t="s">
        <v>8390</v>
      </c>
      <c r="C1317" t="s">
        <v>5792</v>
      </c>
      <c r="D1317" t="s">
        <v>8452</v>
      </c>
      <c r="E1317" t="s">
        <v>8453</v>
      </c>
      <c r="F1317" t="s">
        <v>5792</v>
      </c>
      <c r="G1317" t="s">
        <v>5792</v>
      </c>
      <c r="H1317" t="s">
        <v>5792</v>
      </c>
    </row>
    <row r="1318" spans="1:8" x14ac:dyDescent="0.25">
      <c r="A1318" s="1" t="s">
        <v>3759</v>
      </c>
      <c r="B1318" t="s">
        <v>8390</v>
      </c>
      <c r="C1318" t="s">
        <v>5792</v>
      </c>
      <c r="D1318" t="s">
        <v>7342</v>
      </c>
      <c r="E1318" t="s">
        <v>8454</v>
      </c>
      <c r="F1318" t="s">
        <v>5792</v>
      </c>
      <c r="G1318" t="s">
        <v>5792</v>
      </c>
      <c r="H1318" t="s">
        <v>5792</v>
      </c>
    </row>
    <row r="1319" spans="1:8" x14ac:dyDescent="0.25">
      <c r="A1319" s="1" t="s">
        <v>3759</v>
      </c>
      <c r="B1319" t="s">
        <v>8390</v>
      </c>
      <c r="C1319" t="s">
        <v>5792</v>
      </c>
      <c r="D1319" t="s">
        <v>7282</v>
      </c>
      <c r="E1319" t="s">
        <v>8455</v>
      </c>
      <c r="F1319" t="s">
        <v>5792</v>
      </c>
      <c r="G1319" t="s">
        <v>5792</v>
      </c>
      <c r="H1319" t="s">
        <v>5792</v>
      </c>
    </row>
    <row r="1320" spans="1:8" x14ac:dyDescent="0.25">
      <c r="A1320" s="1" t="s">
        <v>3759</v>
      </c>
      <c r="B1320" t="s">
        <v>8390</v>
      </c>
      <c r="C1320" t="s">
        <v>5792</v>
      </c>
      <c r="D1320" t="s">
        <v>7194</v>
      </c>
      <c r="E1320" t="s">
        <v>8456</v>
      </c>
      <c r="F1320" t="s">
        <v>5792</v>
      </c>
      <c r="G1320" t="s">
        <v>5792</v>
      </c>
      <c r="H1320" t="s">
        <v>5792</v>
      </c>
    </row>
    <row r="1321" spans="1:8" x14ac:dyDescent="0.25">
      <c r="A1321" s="1" t="s">
        <v>3759</v>
      </c>
      <c r="B1321" t="s">
        <v>8390</v>
      </c>
      <c r="C1321" t="s">
        <v>5792</v>
      </c>
      <c r="D1321" t="s">
        <v>8457</v>
      </c>
      <c r="E1321" t="s">
        <v>8458</v>
      </c>
      <c r="F1321" t="s">
        <v>5792</v>
      </c>
      <c r="G1321" t="s">
        <v>5792</v>
      </c>
      <c r="H1321" t="s">
        <v>5792</v>
      </c>
    </row>
    <row r="1322" spans="1:8" x14ac:dyDescent="0.25">
      <c r="A1322" s="1" t="s">
        <v>3759</v>
      </c>
      <c r="B1322" t="s">
        <v>8390</v>
      </c>
      <c r="C1322" t="s">
        <v>5792</v>
      </c>
      <c r="D1322" t="s">
        <v>8459</v>
      </c>
      <c r="E1322" t="s">
        <v>8460</v>
      </c>
      <c r="F1322" t="s">
        <v>5792</v>
      </c>
      <c r="G1322" t="s">
        <v>5792</v>
      </c>
      <c r="H1322" t="s">
        <v>5792</v>
      </c>
    </row>
    <row r="1323" spans="1:8" x14ac:dyDescent="0.25">
      <c r="A1323" s="1" t="s">
        <v>3759</v>
      </c>
      <c r="B1323" t="s">
        <v>8390</v>
      </c>
      <c r="C1323" t="s">
        <v>5792</v>
      </c>
      <c r="D1323" t="s">
        <v>8461</v>
      </c>
      <c r="E1323" t="s">
        <v>8462</v>
      </c>
      <c r="F1323" t="s">
        <v>5792</v>
      </c>
      <c r="G1323" t="s">
        <v>5792</v>
      </c>
      <c r="H1323" t="s">
        <v>5792</v>
      </c>
    </row>
    <row r="1324" spans="1:8" x14ac:dyDescent="0.25">
      <c r="A1324" s="1" t="s">
        <v>3759</v>
      </c>
      <c r="B1324" t="s">
        <v>8390</v>
      </c>
      <c r="C1324" t="s">
        <v>5792</v>
      </c>
      <c r="D1324" t="s">
        <v>8463</v>
      </c>
      <c r="E1324" t="s">
        <v>8464</v>
      </c>
      <c r="F1324" t="s">
        <v>5792</v>
      </c>
      <c r="G1324" t="s">
        <v>5792</v>
      </c>
      <c r="H1324" t="s">
        <v>5792</v>
      </c>
    </row>
    <row r="1325" spans="1:8" x14ac:dyDescent="0.25">
      <c r="A1325" s="1" t="s">
        <v>3759</v>
      </c>
      <c r="B1325" t="s">
        <v>8390</v>
      </c>
      <c r="C1325" t="s">
        <v>5792</v>
      </c>
      <c r="D1325" t="s">
        <v>8465</v>
      </c>
      <c r="E1325" t="s">
        <v>8466</v>
      </c>
      <c r="F1325" t="s">
        <v>5792</v>
      </c>
      <c r="G1325" t="s">
        <v>5792</v>
      </c>
      <c r="H1325" t="s">
        <v>5792</v>
      </c>
    </row>
    <row r="1326" spans="1:8" x14ac:dyDescent="0.25">
      <c r="A1326" s="1" t="s">
        <v>3759</v>
      </c>
      <c r="B1326" t="s">
        <v>8390</v>
      </c>
      <c r="C1326" t="s">
        <v>5792</v>
      </c>
      <c r="D1326" t="s">
        <v>8467</v>
      </c>
      <c r="E1326" t="s">
        <v>8468</v>
      </c>
      <c r="F1326" t="s">
        <v>5792</v>
      </c>
      <c r="G1326" t="s">
        <v>5792</v>
      </c>
      <c r="H1326" t="s">
        <v>5792</v>
      </c>
    </row>
    <row r="1327" spans="1:8" x14ac:dyDescent="0.25">
      <c r="A1327" s="1" t="s">
        <v>3759</v>
      </c>
      <c r="B1327" t="s">
        <v>8390</v>
      </c>
      <c r="C1327" t="s">
        <v>5792</v>
      </c>
      <c r="D1327" t="s">
        <v>3783</v>
      </c>
      <c r="E1327" t="s">
        <v>8469</v>
      </c>
      <c r="F1327" t="s">
        <v>5792</v>
      </c>
      <c r="G1327" t="s">
        <v>5792</v>
      </c>
      <c r="H1327" t="s">
        <v>5792</v>
      </c>
    </row>
    <row r="1328" spans="1:8" x14ac:dyDescent="0.25">
      <c r="A1328" s="1" t="s">
        <v>3759</v>
      </c>
      <c r="B1328" t="s">
        <v>8390</v>
      </c>
      <c r="C1328" t="s">
        <v>5792</v>
      </c>
      <c r="D1328" t="s">
        <v>8096</v>
      </c>
      <c r="E1328" t="s">
        <v>8470</v>
      </c>
      <c r="F1328" t="s">
        <v>5792</v>
      </c>
      <c r="G1328" t="s">
        <v>5792</v>
      </c>
      <c r="H1328" t="s">
        <v>5792</v>
      </c>
    </row>
    <row r="1329" spans="1:8" x14ac:dyDescent="0.25">
      <c r="A1329" s="1" t="s">
        <v>3759</v>
      </c>
      <c r="B1329" t="s">
        <v>8390</v>
      </c>
      <c r="C1329" t="s">
        <v>5792</v>
      </c>
      <c r="D1329" t="s">
        <v>8153</v>
      </c>
      <c r="E1329" t="s">
        <v>8471</v>
      </c>
      <c r="F1329" t="s">
        <v>5792</v>
      </c>
      <c r="G1329" t="s">
        <v>5792</v>
      </c>
      <c r="H1329" t="s">
        <v>5792</v>
      </c>
    </row>
    <row r="1330" spans="1:8" x14ac:dyDescent="0.25">
      <c r="A1330" s="1" t="s">
        <v>3759</v>
      </c>
      <c r="B1330" t="s">
        <v>8390</v>
      </c>
      <c r="C1330" t="s">
        <v>5792</v>
      </c>
      <c r="D1330" t="s">
        <v>8107</v>
      </c>
      <c r="E1330" t="s">
        <v>8472</v>
      </c>
      <c r="F1330" t="s">
        <v>5792</v>
      </c>
      <c r="G1330" t="s">
        <v>5792</v>
      </c>
      <c r="H1330" t="s">
        <v>5792</v>
      </c>
    </row>
    <row r="1331" spans="1:8" x14ac:dyDescent="0.25">
      <c r="A1331" s="1" t="s">
        <v>3759</v>
      </c>
      <c r="B1331" t="s">
        <v>8390</v>
      </c>
      <c r="C1331" t="s">
        <v>5792</v>
      </c>
      <c r="D1331" t="s">
        <v>7901</v>
      </c>
      <c r="E1331" t="s">
        <v>8473</v>
      </c>
      <c r="F1331" t="s">
        <v>5792</v>
      </c>
      <c r="G1331" t="s">
        <v>5792</v>
      </c>
      <c r="H1331" t="s">
        <v>5792</v>
      </c>
    </row>
    <row r="1332" spans="1:8" x14ac:dyDescent="0.25">
      <c r="A1332" s="1" t="s">
        <v>3759</v>
      </c>
      <c r="B1332" t="s">
        <v>8390</v>
      </c>
      <c r="C1332" t="s">
        <v>5792</v>
      </c>
      <c r="D1332" t="s">
        <v>8037</v>
      </c>
      <c r="E1332" t="s">
        <v>8474</v>
      </c>
      <c r="F1332" t="s">
        <v>5792</v>
      </c>
      <c r="G1332" t="s">
        <v>5792</v>
      </c>
      <c r="H1332" t="s">
        <v>5792</v>
      </c>
    </row>
    <row r="1333" spans="1:8" x14ac:dyDescent="0.25">
      <c r="A1333" s="1" t="s">
        <v>3759</v>
      </c>
      <c r="B1333" t="s">
        <v>8390</v>
      </c>
      <c r="C1333" t="s">
        <v>5792</v>
      </c>
      <c r="D1333" t="s">
        <v>8043</v>
      </c>
      <c r="E1333" t="s">
        <v>8475</v>
      </c>
      <c r="F1333" t="s">
        <v>5792</v>
      </c>
      <c r="G1333" t="s">
        <v>5792</v>
      </c>
      <c r="H1333" t="s">
        <v>5792</v>
      </c>
    </row>
    <row r="1334" spans="1:8" x14ac:dyDescent="0.25">
      <c r="A1334" s="1" t="s">
        <v>3759</v>
      </c>
      <c r="B1334" t="s">
        <v>8390</v>
      </c>
      <c r="C1334" t="s">
        <v>5792</v>
      </c>
      <c r="D1334" t="s">
        <v>7907</v>
      </c>
      <c r="E1334" t="s">
        <v>8476</v>
      </c>
      <c r="F1334" t="s">
        <v>5792</v>
      </c>
      <c r="G1334" t="s">
        <v>5792</v>
      </c>
      <c r="H1334" t="s">
        <v>5792</v>
      </c>
    </row>
    <row r="1335" spans="1:8" x14ac:dyDescent="0.25">
      <c r="A1335" s="1" t="s">
        <v>3759</v>
      </c>
      <c r="B1335" t="s">
        <v>8390</v>
      </c>
      <c r="C1335" t="s">
        <v>5792</v>
      </c>
      <c r="D1335" t="s">
        <v>8120</v>
      </c>
      <c r="E1335" t="s">
        <v>8477</v>
      </c>
      <c r="F1335" t="s">
        <v>5792</v>
      </c>
      <c r="G1335" t="s">
        <v>5792</v>
      </c>
      <c r="H1335" t="s">
        <v>5792</v>
      </c>
    </row>
    <row r="1336" spans="1:8" x14ac:dyDescent="0.25">
      <c r="A1336" s="1" t="s">
        <v>3759</v>
      </c>
      <c r="B1336" t="s">
        <v>8390</v>
      </c>
      <c r="C1336" t="s">
        <v>5792</v>
      </c>
      <c r="D1336" t="s">
        <v>8172</v>
      </c>
      <c r="E1336" t="s">
        <v>8478</v>
      </c>
      <c r="F1336" t="s">
        <v>5792</v>
      </c>
      <c r="G1336" t="s">
        <v>5792</v>
      </c>
      <c r="H1336" t="s">
        <v>5792</v>
      </c>
    </row>
    <row r="1337" spans="1:8" x14ac:dyDescent="0.25">
      <c r="A1337" s="1" t="s">
        <v>3759</v>
      </c>
      <c r="B1337" t="s">
        <v>8390</v>
      </c>
      <c r="C1337" t="s">
        <v>5792</v>
      </c>
      <c r="D1337" t="s">
        <v>8070</v>
      </c>
      <c r="E1337" t="s">
        <v>8479</v>
      </c>
      <c r="F1337" t="s">
        <v>5792</v>
      </c>
      <c r="G1337" t="s">
        <v>5792</v>
      </c>
      <c r="H1337" t="s">
        <v>5792</v>
      </c>
    </row>
    <row r="1338" spans="1:8" x14ac:dyDescent="0.25">
      <c r="A1338" s="1" t="s">
        <v>3759</v>
      </c>
      <c r="B1338" t="s">
        <v>8390</v>
      </c>
      <c r="C1338" t="s">
        <v>5792</v>
      </c>
      <c r="D1338" t="s">
        <v>8073</v>
      </c>
      <c r="E1338" t="s">
        <v>8480</v>
      </c>
      <c r="F1338" t="s">
        <v>5792</v>
      </c>
      <c r="G1338" t="s">
        <v>5792</v>
      </c>
      <c r="H1338" t="s">
        <v>5792</v>
      </c>
    </row>
    <row r="1339" spans="1:8" x14ac:dyDescent="0.25">
      <c r="A1339" s="1" t="s">
        <v>3759</v>
      </c>
      <c r="B1339" t="s">
        <v>8390</v>
      </c>
      <c r="C1339" t="s">
        <v>5792</v>
      </c>
      <c r="D1339" t="s">
        <v>7896</v>
      </c>
      <c r="E1339" t="s">
        <v>8481</v>
      </c>
      <c r="F1339" t="s">
        <v>5792</v>
      </c>
      <c r="G1339" t="s">
        <v>5792</v>
      </c>
      <c r="H1339" t="s">
        <v>5792</v>
      </c>
    </row>
    <row r="1340" spans="1:8" x14ac:dyDescent="0.25">
      <c r="A1340" s="1" t="s">
        <v>3759</v>
      </c>
      <c r="B1340" t="s">
        <v>8390</v>
      </c>
      <c r="C1340" t="s">
        <v>5792</v>
      </c>
      <c r="D1340" t="s">
        <v>8482</v>
      </c>
      <c r="E1340" t="s">
        <v>8483</v>
      </c>
      <c r="F1340" t="s">
        <v>5792</v>
      </c>
      <c r="G1340" t="s">
        <v>5792</v>
      </c>
      <c r="H1340" t="s">
        <v>5792</v>
      </c>
    </row>
    <row r="1341" spans="1:8" x14ac:dyDescent="0.25">
      <c r="A1341" s="1" t="s">
        <v>3759</v>
      </c>
      <c r="B1341" t="s">
        <v>8390</v>
      </c>
      <c r="C1341" t="s">
        <v>5792</v>
      </c>
      <c r="D1341" t="s">
        <v>8046</v>
      </c>
      <c r="E1341" t="s">
        <v>8484</v>
      </c>
      <c r="F1341" t="s">
        <v>5792</v>
      </c>
      <c r="G1341" t="s">
        <v>5792</v>
      </c>
      <c r="H1341" t="s">
        <v>5792</v>
      </c>
    </row>
    <row r="1342" spans="1:8" x14ac:dyDescent="0.25">
      <c r="A1342" s="1" t="s">
        <v>3759</v>
      </c>
      <c r="B1342" t="s">
        <v>8390</v>
      </c>
      <c r="C1342" t="s">
        <v>5792</v>
      </c>
      <c r="D1342" t="s">
        <v>7855</v>
      </c>
      <c r="E1342" t="s">
        <v>8485</v>
      </c>
      <c r="F1342" t="s">
        <v>5792</v>
      </c>
      <c r="G1342" t="s">
        <v>5792</v>
      </c>
      <c r="H1342" t="s">
        <v>5792</v>
      </c>
    </row>
    <row r="1343" spans="1:8" x14ac:dyDescent="0.25">
      <c r="A1343" s="1" t="s">
        <v>3759</v>
      </c>
      <c r="B1343" t="s">
        <v>8390</v>
      </c>
      <c r="C1343" t="s">
        <v>5792</v>
      </c>
      <c r="D1343" t="s">
        <v>8486</v>
      </c>
      <c r="E1343" t="s">
        <v>8487</v>
      </c>
      <c r="F1343" t="s">
        <v>5792</v>
      </c>
      <c r="G1343" t="s">
        <v>5792</v>
      </c>
      <c r="H1343" t="s">
        <v>5792</v>
      </c>
    </row>
    <row r="1344" spans="1:8" x14ac:dyDescent="0.25">
      <c r="A1344" s="1" t="s">
        <v>3759</v>
      </c>
      <c r="B1344" t="s">
        <v>8390</v>
      </c>
      <c r="C1344" t="s">
        <v>5792</v>
      </c>
      <c r="D1344" t="s">
        <v>8488</v>
      </c>
      <c r="E1344" t="s">
        <v>8489</v>
      </c>
      <c r="F1344" t="s">
        <v>5792</v>
      </c>
      <c r="G1344" t="s">
        <v>5792</v>
      </c>
      <c r="H1344" t="s">
        <v>5792</v>
      </c>
    </row>
    <row r="1345" spans="1:8" x14ac:dyDescent="0.25">
      <c r="A1345" s="1" t="s">
        <v>3759</v>
      </c>
      <c r="B1345" t="s">
        <v>8390</v>
      </c>
      <c r="C1345" t="s">
        <v>5792</v>
      </c>
      <c r="D1345" t="s">
        <v>8490</v>
      </c>
      <c r="E1345" t="s">
        <v>8491</v>
      </c>
      <c r="F1345" t="s">
        <v>5792</v>
      </c>
      <c r="G1345" t="s">
        <v>5792</v>
      </c>
      <c r="H1345" t="s">
        <v>5792</v>
      </c>
    </row>
    <row r="1346" spans="1:8" x14ac:dyDescent="0.25">
      <c r="A1346" s="1" t="s">
        <v>3759</v>
      </c>
      <c r="B1346" t="s">
        <v>8390</v>
      </c>
      <c r="C1346" t="s">
        <v>5792</v>
      </c>
      <c r="D1346" t="s">
        <v>8492</v>
      </c>
      <c r="E1346" t="s">
        <v>8493</v>
      </c>
      <c r="F1346" t="s">
        <v>5792</v>
      </c>
      <c r="G1346" t="s">
        <v>5792</v>
      </c>
      <c r="H1346" t="s">
        <v>5792</v>
      </c>
    </row>
    <row r="1347" spans="1:8" x14ac:dyDescent="0.25">
      <c r="A1347" s="1" t="s">
        <v>3759</v>
      </c>
      <c r="B1347" t="s">
        <v>8390</v>
      </c>
      <c r="C1347" t="s">
        <v>5792</v>
      </c>
      <c r="D1347" t="s">
        <v>8494</v>
      </c>
      <c r="E1347" t="s">
        <v>8495</v>
      </c>
      <c r="F1347" t="s">
        <v>5792</v>
      </c>
      <c r="G1347" t="s">
        <v>5792</v>
      </c>
      <c r="H1347" t="s">
        <v>5792</v>
      </c>
    </row>
    <row r="1348" spans="1:8" x14ac:dyDescent="0.25">
      <c r="A1348" s="1" t="s">
        <v>3759</v>
      </c>
      <c r="B1348" t="s">
        <v>8390</v>
      </c>
      <c r="C1348" t="s">
        <v>5792</v>
      </c>
      <c r="D1348" t="s">
        <v>8496</v>
      </c>
      <c r="E1348" t="s">
        <v>8497</v>
      </c>
      <c r="F1348" t="s">
        <v>5792</v>
      </c>
      <c r="G1348" t="s">
        <v>5792</v>
      </c>
      <c r="H1348" t="s">
        <v>5792</v>
      </c>
    </row>
    <row r="1349" spans="1:8" x14ac:dyDescent="0.25">
      <c r="A1349" s="1" t="s">
        <v>3759</v>
      </c>
      <c r="B1349" t="s">
        <v>8390</v>
      </c>
      <c r="C1349" t="s">
        <v>5792</v>
      </c>
      <c r="D1349" t="s">
        <v>8498</v>
      </c>
      <c r="E1349" t="s">
        <v>8499</v>
      </c>
      <c r="F1349" t="s">
        <v>5792</v>
      </c>
      <c r="G1349" t="s">
        <v>5792</v>
      </c>
      <c r="H1349" t="s">
        <v>5792</v>
      </c>
    </row>
    <row r="1350" spans="1:8" x14ac:dyDescent="0.25">
      <c r="A1350" s="1" t="s">
        <v>3759</v>
      </c>
      <c r="B1350" t="s">
        <v>8390</v>
      </c>
      <c r="C1350" t="s">
        <v>5792</v>
      </c>
      <c r="D1350" t="s">
        <v>8500</v>
      </c>
      <c r="E1350" t="s">
        <v>8501</v>
      </c>
      <c r="F1350" t="s">
        <v>5792</v>
      </c>
      <c r="G1350" t="s">
        <v>5792</v>
      </c>
      <c r="H1350" t="s">
        <v>5792</v>
      </c>
    </row>
    <row r="1351" spans="1:8" x14ac:dyDescent="0.25">
      <c r="A1351" s="1" t="s">
        <v>3759</v>
      </c>
      <c r="B1351" t="s">
        <v>8390</v>
      </c>
      <c r="C1351" t="s">
        <v>5792</v>
      </c>
      <c r="D1351" t="s">
        <v>8502</v>
      </c>
      <c r="E1351" t="s">
        <v>8503</v>
      </c>
      <c r="F1351" t="s">
        <v>5792</v>
      </c>
      <c r="G1351" t="s">
        <v>5792</v>
      </c>
      <c r="H1351" t="s">
        <v>5792</v>
      </c>
    </row>
    <row r="1352" spans="1:8" x14ac:dyDescent="0.25">
      <c r="A1352" s="1" t="s">
        <v>3759</v>
      </c>
      <c r="B1352" t="s">
        <v>8390</v>
      </c>
      <c r="C1352" t="s">
        <v>5792</v>
      </c>
      <c r="D1352" t="s">
        <v>8504</v>
      </c>
      <c r="E1352" t="s">
        <v>8505</v>
      </c>
      <c r="F1352" t="s">
        <v>5792</v>
      </c>
      <c r="G1352" t="s">
        <v>5792</v>
      </c>
      <c r="H1352" t="s">
        <v>5792</v>
      </c>
    </row>
    <row r="1353" spans="1:8" x14ac:dyDescent="0.25">
      <c r="A1353" s="1" t="s">
        <v>3759</v>
      </c>
      <c r="B1353" t="s">
        <v>8390</v>
      </c>
      <c r="C1353" t="s">
        <v>5792</v>
      </c>
      <c r="D1353" t="s">
        <v>8506</v>
      </c>
      <c r="E1353" t="s">
        <v>8507</v>
      </c>
      <c r="F1353" t="s">
        <v>5792</v>
      </c>
      <c r="G1353" t="s">
        <v>5792</v>
      </c>
      <c r="H1353" t="s">
        <v>5792</v>
      </c>
    </row>
    <row r="1354" spans="1:8" x14ac:dyDescent="0.25">
      <c r="A1354" s="1" t="s">
        <v>3759</v>
      </c>
      <c r="B1354" t="s">
        <v>8390</v>
      </c>
      <c r="C1354" t="s">
        <v>5792</v>
      </c>
      <c r="D1354" t="s">
        <v>8508</v>
      </c>
      <c r="E1354" t="s">
        <v>8509</v>
      </c>
      <c r="F1354" t="s">
        <v>5792</v>
      </c>
      <c r="G1354" t="s">
        <v>5792</v>
      </c>
      <c r="H1354" t="s">
        <v>5792</v>
      </c>
    </row>
    <row r="1355" spans="1:8" x14ac:dyDescent="0.25">
      <c r="A1355" s="1" t="s">
        <v>3759</v>
      </c>
      <c r="B1355" t="s">
        <v>8390</v>
      </c>
      <c r="C1355" t="s">
        <v>5792</v>
      </c>
      <c r="D1355" t="s">
        <v>8510</v>
      </c>
      <c r="E1355" t="s">
        <v>8511</v>
      </c>
      <c r="F1355" t="s">
        <v>5792</v>
      </c>
      <c r="G1355" t="s">
        <v>5792</v>
      </c>
      <c r="H1355" t="s">
        <v>5792</v>
      </c>
    </row>
    <row r="1356" spans="1:8" x14ac:dyDescent="0.25">
      <c r="A1356" s="1" t="s">
        <v>3759</v>
      </c>
      <c r="B1356" t="s">
        <v>8390</v>
      </c>
      <c r="C1356" t="s">
        <v>5792</v>
      </c>
      <c r="D1356" t="s">
        <v>8512</v>
      </c>
      <c r="E1356" t="s">
        <v>8513</v>
      </c>
      <c r="F1356" t="s">
        <v>5792</v>
      </c>
      <c r="G1356" t="s">
        <v>5792</v>
      </c>
      <c r="H1356" t="s">
        <v>5792</v>
      </c>
    </row>
    <row r="1357" spans="1:8" x14ac:dyDescent="0.25">
      <c r="A1357" s="1" t="s">
        <v>3759</v>
      </c>
      <c r="B1357" t="s">
        <v>8390</v>
      </c>
      <c r="C1357" t="s">
        <v>5792</v>
      </c>
      <c r="D1357" t="s">
        <v>8514</v>
      </c>
      <c r="E1357" t="s">
        <v>8515</v>
      </c>
      <c r="F1357" t="s">
        <v>5792</v>
      </c>
      <c r="G1357" t="s">
        <v>5792</v>
      </c>
      <c r="H1357" t="s">
        <v>5792</v>
      </c>
    </row>
    <row r="1358" spans="1:8" x14ac:dyDescent="0.25">
      <c r="A1358" s="1" t="s">
        <v>3759</v>
      </c>
      <c r="B1358" t="s">
        <v>8390</v>
      </c>
      <c r="C1358" t="s">
        <v>5792</v>
      </c>
      <c r="D1358" t="s">
        <v>8177</v>
      </c>
      <c r="E1358" t="s">
        <v>8516</v>
      </c>
      <c r="F1358" t="s">
        <v>5792</v>
      </c>
      <c r="G1358" t="s">
        <v>5792</v>
      </c>
      <c r="H1358" t="s">
        <v>5792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25</vt:i4>
      </vt:variant>
    </vt:vector>
  </HeadingPairs>
  <TitlesOfParts>
    <vt:vector size="54" baseType="lpstr">
      <vt:lpstr>DTR_2018</vt:lpstr>
      <vt:lpstr>MTBF &amp; MTTR</vt:lpstr>
      <vt:lpstr>M_J</vt:lpstr>
      <vt:lpstr>B_T</vt:lpstr>
      <vt:lpstr>M_F</vt:lpstr>
      <vt:lpstr>M_M</vt:lpstr>
      <vt:lpstr>M_A</vt:lpstr>
      <vt:lpstr>M_My</vt:lpstr>
      <vt:lpstr>M_Jun</vt:lpstr>
      <vt:lpstr>M_Jul</vt:lpstr>
      <vt:lpstr>M_Ag</vt:lpstr>
      <vt:lpstr>consolidated Milling</vt:lpstr>
      <vt:lpstr>Names</vt:lpstr>
      <vt:lpstr>lookup</vt:lpstr>
      <vt:lpstr>Conso Packing</vt:lpstr>
      <vt:lpstr>Sp</vt:lpstr>
      <vt:lpstr>Pred_Breakup</vt:lpstr>
      <vt:lpstr>numbers</vt:lpstr>
      <vt:lpstr>Pr_Cln</vt:lpstr>
      <vt:lpstr>Con</vt:lpstr>
      <vt:lpstr>OT</vt:lpstr>
      <vt:lpstr>Leave</vt:lpstr>
      <vt:lpstr>Barley_Bkdn</vt:lpstr>
      <vt:lpstr>fs</vt:lpstr>
      <vt:lpstr>fb</vt:lpstr>
      <vt:lpstr>fn</vt:lpstr>
      <vt:lpstr>fm</vt:lpstr>
      <vt:lpstr>Hand St.</vt:lpstr>
      <vt:lpstr>Mster Eqp</vt:lpstr>
      <vt:lpstr>Barley</vt:lpstr>
      <vt:lpstr>MaintType</vt:lpstr>
      <vt:lpstr>Mill_A</vt:lpstr>
      <vt:lpstr>Mill_B</vt:lpstr>
      <vt:lpstr>Mill_C</vt:lpstr>
      <vt:lpstr>Mill_D</vt:lpstr>
      <vt:lpstr>Other</vt:lpstr>
      <vt:lpstr>Packer</vt:lpstr>
      <vt:lpstr>'Conso Packing'!Print_Area</vt:lpstr>
      <vt:lpstr>DTR_2018!Print_Area</vt:lpstr>
      <vt:lpstr>fb!Print_Area</vt:lpstr>
      <vt:lpstr>fm!Print_Area</vt:lpstr>
      <vt:lpstr>fn!Print_Area</vt:lpstr>
      <vt:lpstr>fs!Print_Area</vt:lpstr>
      <vt:lpstr>OT!Print_Area</vt:lpstr>
      <vt:lpstr>M_A!Print_Titles</vt:lpstr>
      <vt:lpstr>M_Ag!Print_Titles</vt:lpstr>
      <vt:lpstr>M_F!Print_Titles</vt:lpstr>
      <vt:lpstr>M_J!Print_Titles</vt:lpstr>
      <vt:lpstr>M_Jul!Print_Titles</vt:lpstr>
      <vt:lpstr>M_Jun!Print_Titles</vt:lpstr>
      <vt:lpstr>M_M!Print_Titles</vt:lpstr>
      <vt:lpstr>M_My!Print_Titles</vt:lpstr>
      <vt:lpstr>Section</vt:lpstr>
      <vt:lpstr>Silo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muhammed</dc:creator>
  <cp:keywords/>
  <dc:description/>
  <cp:lastModifiedBy>Masihuzzaman Abdul Hasnat</cp:lastModifiedBy>
  <cp:revision/>
  <cp:lastPrinted>2020-08-05T08:14:36Z</cp:lastPrinted>
  <dcterms:created xsi:type="dcterms:W3CDTF">2018-01-24T04:55:08Z</dcterms:created>
  <dcterms:modified xsi:type="dcterms:W3CDTF">2020-08-12T03:12:12Z</dcterms:modified>
  <cp:category/>
  <cp:contentStatus/>
</cp:coreProperties>
</file>