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22 - 2023\CsBM\Excel\"/>
    </mc:Choice>
  </mc:AlternateContent>
  <xr:revisionPtr revIDLastSave="0" documentId="13_ncr:1_{9734C98F-8C36-4784-9E52-895DE9622E85}" xr6:coauthVersionLast="36" xr6:coauthVersionMax="36" xr10:uidLastSave="{00000000-0000-0000-0000-000000000000}"/>
  <bookViews>
    <workbookView xWindow="0" yWindow="0" windowWidth="21570" windowHeight="7980" xr2:uid="{81EDF9B4-5689-4750-B7CE-13687005C360}"/>
  </bookViews>
  <sheets>
    <sheet name="vegyszerrendelé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G21" i="1"/>
  <c r="E21" i="1"/>
  <c r="B30" i="1"/>
  <c r="B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" i="1"/>
  <c r="B32" i="1" l="1"/>
  <c r="G27" i="1"/>
</calcChain>
</file>

<file path=xl/sharedStrings.xml><?xml version="1.0" encoding="utf-8"?>
<sst xmlns="http://schemas.openxmlformats.org/spreadsheetml/2006/main" count="61" uniqueCount="39">
  <si>
    <t>Megnevezés</t>
  </si>
  <si>
    <t>Kiszerelési egység</t>
  </si>
  <si>
    <t xml:space="preserve">Nettó egységár </t>
  </si>
  <si>
    <t>Bruttó egységár</t>
  </si>
  <si>
    <t>Vásárolt mennyiség</t>
  </si>
  <si>
    <t>Fizetendő</t>
  </si>
  <si>
    <t>Megjegyzés</t>
  </si>
  <si>
    <t>Aceton</t>
  </si>
  <si>
    <t>ml</t>
  </si>
  <si>
    <t>Aktív szén, darabos t.</t>
  </si>
  <si>
    <t>g</t>
  </si>
  <si>
    <t>Alumínium, por</t>
  </si>
  <si>
    <t>Alumínium, reszelék</t>
  </si>
  <si>
    <t>Ammónium-acetát</t>
  </si>
  <si>
    <t>Ammónium-bikromát</t>
  </si>
  <si>
    <t>Ammónium-hidroxid 25 %</t>
  </si>
  <si>
    <t>Ammónium-karbonát</t>
  </si>
  <si>
    <t>Ammónium-klorid</t>
  </si>
  <si>
    <t>Ásványi olaj</t>
  </si>
  <si>
    <t>Cink-klorid</t>
  </si>
  <si>
    <t>Cink granulált</t>
  </si>
  <si>
    <t>Cink fém, por a.r.</t>
  </si>
  <si>
    <t>Etil-acetát</t>
  </si>
  <si>
    <t>Faszén</t>
  </si>
  <si>
    <t>Fenolftaleinpor</t>
  </si>
  <si>
    <t>Jód</t>
  </si>
  <si>
    <t>Kálcium-karbid</t>
  </si>
  <si>
    <t>Magnézium forgács</t>
  </si>
  <si>
    <t>Magnézium szalag</t>
  </si>
  <si>
    <t>Metilalkohol</t>
  </si>
  <si>
    <t>Nátrium fém</t>
  </si>
  <si>
    <t>Petróleum</t>
  </si>
  <si>
    <t>Vazelin</t>
  </si>
  <si>
    <t>ÁFA:</t>
  </si>
  <si>
    <t>összesen:</t>
  </si>
  <si>
    <t>szilárd:</t>
  </si>
  <si>
    <t>folyadék:</t>
  </si>
  <si>
    <t>legdrágább fizetendő:</t>
  </si>
  <si>
    <t>legdrágább fizetendő neve: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</si>
</sst>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#,##0\ &quot;Ft&quot;"/>
    <numFmt numFmtId="171" formatCode="0&quot; tétel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9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/>
    </xf>
    <xf numFmtId="171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170" fontId="0" fillId="0" borderId="2" xfId="0" applyNumberFormat="1" applyBorder="1"/>
    <xf numFmtId="0" fontId="0" fillId="0" borderId="3" xfId="0" applyBorder="1"/>
    <xf numFmtId="0" fontId="0" fillId="0" borderId="3" xfId="0" applyBorder="1" applyAlignment="1">
      <alignment horizontal="center"/>
    </xf>
    <xf numFmtId="170" fontId="0" fillId="0" borderId="3" xfId="0" applyNumberFormat="1" applyBorder="1"/>
    <xf numFmtId="0" fontId="0" fillId="0" borderId="4" xfId="0" applyBorder="1"/>
    <xf numFmtId="0" fontId="0" fillId="0" borderId="4" xfId="0" applyBorder="1" applyAlignment="1">
      <alignment horizontal="center"/>
    </xf>
    <xf numFmtId="170" fontId="0" fillId="0" borderId="4" xfId="0" applyNumberFormat="1" applyBorder="1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170" fontId="1" fillId="0" borderId="0" xfId="0" applyNumberFormat="1" applyFont="1"/>
    <xf numFmtId="0" fontId="0" fillId="2" borderId="1" xfId="0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E724-6578-4D8E-BCC1-F35F8E573DBC}">
  <dimension ref="A1:H33"/>
  <sheetViews>
    <sheetView tabSelected="1" workbookViewId="0">
      <selection activeCell="H28" sqref="H28"/>
    </sheetView>
  </sheetViews>
  <sheetFormatPr defaultRowHeight="15" x14ac:dyDescent="0.25"/>
  <cols>
    <col min="1" max="1" width="25.85546875" customWidth="1"/>
    <col min="2" max="2" width="13.28515625" bestFit="1" customWidth="1"/>
    <col min="4" max="4" width="11.42578125" customWidth="1"/>
    <col min="5" max="5" width="11.5703125" customWidth="1"/>
    <col min="6" max="6" width="11.7109375" customWidth="1"/>
    <col min="7" max="7" width="12.140625" bestFit="1" customWidth="1"/>
    <col min="8" max="8" width="24.42578125" bestFit="1" customWidth="1"/>
  </cols>
  <sheetData>
    <row r="1" spans="1:8" ht="45.75" thickBot="1" x14ac:dyDescent="0.3">
      <c r="A1" s="14" t="s">
        <v>0</v>
      </c>
      <c r="B1" s="17" t="s">
        <v>1</v>
      </c>
      <c r="C1" s="17"/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8" ht="15.75" thickTop="1" x14ac:dyDescent="0.25">
      <c r="A2" s="5" t="s">
        <v>7</v>
      </c>
      <c r="B2" s="5">
        <v>1000</v>
      </c>
      <c r="C2" s="6" t="s">
        <v>8</v>
      </c>
      <c r="D2" s="7">
        <v>1100</v>
      </c>
      <c r="E2" s="7">
        <f>D2+D2/$B$27</f>
        <v>5174.0740740740739</v>
      </c>
      <c r="F2" s="6">
        <v>1</v>
      </c>
      <c r="G2" s="7">
        <f>E2*F2</f>
        <v>5174.0740740740739</v>
      </c>
      <c r="H2" s="6" t="str">
        <f>INDEX(A2:G25,1,1)</f>
        <v>Aceton</v>
      </c>
    </row>
    <row r="3" spans="1:8" x14ac:dyDescent="0.25">
      <c r="A3" s="8" t="s">
        <v>9</v>
      </c>
      <c r="B3" s="8">
        <v>500</v>
      </c>
      <c r="C3" s="9" t="s">
        <v>10</v>
      </c>
      <c r="D3" s="10">
        <v>2500</v>
      </c>
      <c r="E3" s="10">
        <f t="shared" ref="E3:E25" si="0">D3+D3/$B$27</f>
        <v>11759.259259259259</v>
      </c>
      <c r="F3" s="9">
        <v>1</v>
      </c>
      <c r="G3" s="10">
        <f t="shared" ref="G3:G25" si="1">E3*F3</f>
        <v>11759.259259259259</v>
      </c>
      <c r="H3" s="9" t="str">
        <f t="shared" ref="H3:H25" si="2">INDEX(A3:G26,1,1)</f>
        <v>Aktív szén, darabos t.</v>
      </c>
    </row>
    <row r="4" spans="1:8" x14ac:dyDescent="0.25">
      <c r="A4" s="8" t="s">
        <v>11</v>
      </c>
      <c r="B4" s="8">
        <v>100</v>
      </c>
      <c r="C4" s="9" t="s">
        <v>10</v>
      </c>
      <c r="D4" s="10">
        <v>1200</v>
      </c>
      <c r="E4" s="10">
        <f t="shared" si="0"/>
        <v>5644.4444444444443</v>
      </c>
      <c r="F4" s="9">
        <v>2</v>
      </c>
      <c r="G4" s="10">
        <f t="shared" si="1"/>
        <v>11288.888888888889</v>
      </c>
      <c r="H4" s="9" t="str">
        <f t="shared" si="2"/>
        <v>Alumínium, por</v>
      </c>
    </row>
    <row r="5" spans="1:8" x14ac:dyDescent="0.25">
      <c r="A5" s="8" t="s">
        <v>12</v>
      </c>
      <c r="B5" s="8">
        <v>100</v>
      </c>
      <c r="C5" s="9" t="s">
        <v>10</v>
      </c>
      <c r="D5" s="10">
        <v>2500</v>
      </c>
      <c r="E5" s="10">
        <f t="shared" si="0"/>
        <v>11759.259259259259</v>
      </c>
      <c r="F5" s="9">
        <v>1</v>
      </c>
      <c r="G5" s="10">
        <f t="shared" si="1"/>
        <v>11759.259259259259</v>
      </c>
      <c r="H5" s="9" t="str">
        <f t="shared" si="2"/>
        <v>Alumínium, reszelék</v>
      </c>
    </row>
    <row r="6" spans="1:8" x14ac:dyDescent="0.25">
      <c r="A6" s="8" t="s">
        <v>13</v>
      </c>
      <c r="B6" s="8">
        <v>100</v>
      </c>
      <c r="C6" s="9" t="s">
        <v>10</v>
      </c>
      <c r="D6" s="10">
        <v>1000</v>
      </c>
      <c r="E6" s="10">
        <f t="shared" si="0"/>
        <v>4703.7037037037035</v>
      </c>
      <c r="F6" s="9">
        <v>1</v>
      </c>
      <c r="G6" s="10">
        <f t="shared" si="1"/>
        <v>4703.7037037037035</v>
      </c>
      <c r="H6" s="9" t="str">
        <f t="shared" si="2"/>
        <v>Ammónium-acetát</v>
      </c>
    </row>
    <row r="7" spans="1:8" x14ac:dyDescent="0.25">
      <c r="A7" s="8" t="s">
        <v>14</v>
      </c>
      <c r="B7" s="8">
        <v>100</v>
      </c>
      <c r="C7" s="9" t="s">
        <v>10</v>
      </c>
      <c r="D7" s="10">
        <v>5500</v>
      </c>
      <c r="E7" s="10">
        <f t="shared" si="0"/>
        <v>25870.370370370369</v>
      </c>
      <c r="F7" s="9">
        <v>1</v>
      </c>
      <c r="G7" s="10">
        <f t="shared" si="1"/>
        <v>25870.370370370369</v>
      </c>
      <c r="H7" s="9" t="str">
        <f t="shared" si="2"/>
        <v>Ammónium-bikromát</v>
      </c>
    </row>
    <row r="8" spans="1:8" x14ac:dyDescent="0.25">
      <c r="A8" s="8" t="s">
        <v>15</v>
      </c>
      <c r="B8" s="8">
        <v>1000</v>
      </c>
      <c r="C8" s="9" t="s">
        <v>8</v>
      </c>
      <c r="D8" s="10">
        <v>980</v>
      </c>
      <c r="E8" s="10">
        <f t="shared" si="0"/>
        <v>4609.6296296296296</v>
      </c>
      <c r="F8" s="9">
        <v>3</v>
      </c>
      <c r="G8" s="10">
        <f t="shared" si="1"/>
        <v>13828.888888888889</v>
      </c>
      <c r="H8" s="9" t="str">
        <f t="shared" si="2"/>
        <v>Ammónium-hidroxid 25 %</v>
      </c>
    </row>
    <row r="9" spans="1:8" x14ac:dyDescent="0.25">
      <c r="A9" s="8" t="s">
        <v>16</v>
      </c>
      <c r="B9" s="8">
        <v>250</v>
      </c>
      <c r="C9" s="9" t="s">
        <v>10</v>
      </c>
      <c r="D9" s="10">
        <v>1200</v>
      </c>
      <c r="E9" s="10">
        <f t="shared" si="0"/>
        <v>5644.4444444444443</v>
      </c>
      <c r="F9" s="9">
        <v>1</v>
      </c>
      <c r="G9" s="10">
        <f t="shared" si="1"/>
        <v>5644.4444444444443</v>
      </c>
      <c r="H9" s="9" t="str">
        <f t="shared" si="2"/>
        <v>Ammónium-karbonát</v>
      </c>
    </row>
    <row r="10" spans="1:8" x14ac:dyDescent="0.25">
      <c r="A10" s="8" t="s">
        <v>17</v>
      </c>
      <c r="B10" s="8">
        <v>250</v>
      </c>
      <c r="C10" s="9" t="s">
        <v>10</v>
      </c>
      <c r="D10" s="10">
        <v>850</v>
      </c>
      <c r="E10" s="10">
        <f t="shared" si="0"/>
        <v>3998.1481481481478</v>
      </c>
      <c r="F10" s="9">
        <v>2</v>
      </c>
      <c r="G10" s="10">
        <f t="shared" si="1"/>
        <v>7996.2962962962956</v>
      </c>
      <c r="H10" s="9" t="str">
        <f t="shared" si="2"/>
        <v>Ammónium-klorid</v>
      </c>
    </row>
    <row r="11" spans="1:8" x14ac:dyDescent="0.25">
      <c r="A11" s="8" t="s">
        <v>18</v>
      </c>
      <c r="B11" s="8">
        <v>500</v>
      </c>
      <c r="C11" s="9" t="s">
        <v>8</v>
      </c>
      <c r="D11" s="10">
        <v>980</v>
      </c>
      <c r="E11" s="10">
        <f t="shared" si="0"/>
        <v>4609.6296296296296</v>
      </c>
      <c r="F11" s="9">
        <v>2</v>
      </c>
      <c r="G11" s="10">
        <f t="shared" si="1"/>
        <v>9219.2592592592591</v>
      </c>
      <c r="H11" s="9" t="str">
        <f t="shared" si="2"/>
        <v>Ásványi olaj</v>
      </c>
    </row>
    <row r="12" spans="1:8" x14ac:dyDescent="0.25">
      <c r="A12" s="8" t="s">
        <v>19</v>
      </c>
      <c r="B12" s="8">
        <v>250</v>
      </c>
      <c r="C12" s="9" t="s">
        <v>10</v>
      </c>
      <c r="D12" s="10">
        <v>1400</v>
      </c>
      <c r="E12" s="10">
        <f t="shared" si="0"/>
        <v>6585.1851851851852</v>
      </c>
      <c r="F12" s="9">
        <v>1</v>
      </c>
      <c r="G12" s="10">
        <f t="shared" si="1"/>
        <v>6585.1851851851852</v>
      </c>
      <c r="H12" s="9" t="str">
        <f t="shared" si="2"/>
        <v>Cink-klorid</v>
      </c>
    </row>
    <row r="13" spans="1:8" x14ac:dyDescent="0.25">
      <c r="A13" s="8" t="s">
        <v>20</v>
      </c>
      <c r="B13" s="8">
        <v>1000</v>
      </c>
      <c r="C13" s="9" t="s">
        <v>10</v>
      </c>
      <c r="D13" s="10">
        <v>13500</v>
      </c>
      <c r="E13" s="10">
        <f t="shared" si="0"/>
        <v>63500</v>
      </c>
      <c r="F13" s="9">
        <v>1</v>
      </c>
      <c r="G13" s="10">
        <f t="shared" si="1"/>
        <v>63500</v>
      </c>
      <c r="H13" s="9" t="str">
        <f t="shared" si="2"/>
        <v>Cink granulált</v>
      </c>
    </row>
    <row r="14" spans="1:8" x14ac:dyDescent="0.25">
      <c r="A14" s="8" t="s">
        <v>21</v>
      </c>
      <c r="B14" s="8">
        <v>500</v>
      </c>
      <c r="C14" s="9" t="s">
        <v>10</v>
      </c>
      <c r="D14" s="10">
        <v>6900</v>
      </c>
      <c r="E14" s="10">
        <f t="shared" si="0"/>
        <v>32455.555555555555</v>
      </c>
      <c r="F14" s="9">
        <v>1</v>
      </c>
      <c r="G14" s="10">
        <f t="shared" si="1"/>
        <v>32455.555555555555</v>
      </c>
      <c r="H14" s="9" t="str">
        <f t="shared" si="2"/>
        <v>Cink fém, por a.r.</v>
      </c>
    </row>
    <row r="15" spans="1:8" x14ac:dyDescent="0.25">
      <c r="A15" s="8" t="s">
        <v>22</v>
      </c>
      <c r="B15" s="8">
        <v>300</v>
      </c>
      <c r="C15" s="9" t="s">
        <v>8</v>
      </c>
      <c r="D15" s="10">
        <v>1000</v>
      </c>
      <c r="E15" s="10">
        <f t="shared" si="0"/>
        <v>4703.7037037037035</v>
      </c>
      <c r="F15" s="9">
        <v>1</v>
      </c>
      <c r="G15" s="10">
        <f t="shared" si="1"/>
        <v>4703.7037037037035</v>
      </c>
      <c r="H15" s="9" t="str">
        <f t="shared" si="2"/>
        <v>Etil-acetát</v>
      </c>
    </row>
    <row r="16" spans="1:8" x14ac:dyDescent="0.25">
      <c r="A16" s="8" t="s">
        <v>23</v>
      </c>
      <c r="B16" s="8">
        <v>300</v>
      </c>
      <c r="C16" s="9" t="s">
        <v>10</v>
      </c>
      <c r="D16" s="10">
        <v>800</v>
      </c>
      <c r="E16" s="10">
        <f t="shared" si="0"/>
        <v>3762.9629629629626</v>
      </c>
      <c r="F16" s="9">
        <v>1</v>
      </c>
      <c r="G16" s="10">
        <f t="shared" si="1"/>
        <v>3762.9629629629626</v>
      </c>
      <c r="H16" s="9" t="str">
        <f t="shared" si="2"/>
        <v>Faszén</v>
      </c>
    </row>
    <row r="17" spans="1:8" x14ac:dyDescent="0.25">
      <c r="A17" s="8" t="s">
        <v>24</v>
      </c>
      <c r="B17" s="8">
        <v>20</v>
      </c>
      <c r="C17" s="9" t="s">
        <v>10</v>
      </c>
      <c r="D17" s="10">
        <v>850</v>
      </c>
      <c r="E17" s="10">
        <f t="shared" si="0"/>
        <v>3998.1481481481478</v>
      </c>
      <c r="F17" s="9">
        <v>1</v>
      </c>
      <c r="G17" s="10">
        <f t="shared" si="1"/>
        <v>3998.1481481481478</v>
      </c>
      <c r="H17" s="9" t="str">
        <f t="shared" si="2"/>
        <v>Fenolftaleinpor</v>
      </c>
    </row>
    <row r="18" spans="1:8" x14ac:dyDescent="0.25">
      <c r="A18" s="8" t="s">
        <v>25</v>
      </c>
      <c r="B18" s="8">
        <v>250</v>
      </c>
      <c r="C18" s="9" t="s">
        <v>10</v>
      </c>
      <c r="D18" s="10">
        <v>7500</v>
      </c>
      <c r="E18" s="10">
        <f t="shared" si="0"/>
        <v>35277.777777777781</v>
      </c>
      <c r="F18" s="9">
        <v>1</v>
      </c>
      <c r="G18" s="10">
        <f t="shared" si="1"/>
        <v>35277.777777777781</v>
      </c>
      <c r="H18" s="9" t="str">
        <f t="shared" si="2"/>
        <v>Jód</v>
      </c>
    </row>
    <row r="19" spans="1:8" x14ac:dyDescent="0.25">
      <c r="A19" s="8" t="s">
        <v>26</v>
      </c>
      <c r="B19" s="8">
        <v>250</v>
      </c>
      <c r="C19" s="9" t="s">
        <v>10</v>
      </c>
      <c r="D19" s="10">
        <v>900</v>
      </c>
      <c r="E19" s="10">
        <f t="shared" si="0"/>
        <v>4233.333333333333</v>
      </c>
      <c r="F19" s="9">
        <v>3</v>
      </c>
      <c r="G19" s="10">
        <f t="shared" si="1"/>
        <v>12700</v>
      </c>
      <c r="H19" s="9" t="str">
        <f t="shared" si="2"/>
        <v>Kálcium-karbid</v>
      </c>
    </row>
    <row r="20" spans="1:8" x14ac:dyDescent="0.25">
      <c r="A20" s="8" t="s">
        <v>27</v>
      </c>
      <c r="B20" s="8">
        <v>100</v>
      </c>
      <c r="C20" s="9" t="s">
        <v>10</v>
      </c>
      <c r="D20" s="10">
        <v>6990</v>
      </c>
      <c r="E20" s="10">
        <f t="shared" si="0"/>
        <v>32878.888888888891</v>
      </c>
      <c r="F20" s="9">
        <v>1</v>
      </c>
      <c r="G20" s="10">
        <f t="shared" si="1"/>
        <v>32878.888888888891</v>
      </c>
      <c r="H20" s="9" t="str">
        <f t="shared" si="2"/>
        <v>Magnézium forgács</v>
      </c>
    </row>
    <row r="21" spans="1:8" x14ac:dyDescent="0.25">
      <c r="A21" s="8" t="s">
        <v>28</v>
      </c>
      <c r="B21" s="8">
        <v>25</v>
      </c>
      <c r="C21" s="9" t="s">
        <v>10</v>
      </c>
      <c r="D21" s="10">
        <v>12600</v>
      </c>
      <c r="E21" s="10">
        <f t="shared" si="0"/>
        <v>59266.666666666664</v>
      </c>
      <c r="F21" s="9">
        <v>1</v>
      </c>
      <c r="G21" s="10">
        <f t="shared" si="1"/>
        <v>59266.666666666664</v>
      </c>
      <c r="H21" s="9" t="str">
        <f t="shared" si="2"/>
        <v>Magnézium szalag</v>
      </c>
    </row>
    <row r="22" spans="1:8" x14ac:dyDescent="0.25">
      <c r="A22" s="8" t="s">
        <v>29</v>
      </c>
      <c r="B22" s="8">
        <v>1000</v>
      </c>
      <c r="C22" s="9" t="s">
        <v>8</v>
      </c>
      <c r="D22" s="10">
        <v>1100</v>
      </c>
      <c r="E22" s="10">
        <f t="shared" si="0"/>
        <v>5174.0740740740739</v>
      </c>
      <c r="F22" s="9">
        <v>1</v>
      </c>
      <c r="G22" s="10">
        <f t="shared" si="1"/>
        <v>5174.0740740740739</v>
      </c>
      <c r="H22" s="9" t="str">
        <f t="shared" si="2"/>
        <v>Metilalkohol</v>
      </c>
    </row>
    <row r="23" spans="1:8" x14ac:dyDescent="0.25">
      <c r="A23" s="8" t="s">
        <v>30</v>
      </c>
      <c r="B23" s="8">
        <v>25</v>
      </c>
      <c r="C23" s="9" t="s">
        <v>10</v>
      </c>
      <c r="D23" s="10">
        <v>1400</v>
      </c>
      <c r="E23" s="10">
        <f t="shared" si="0"/>
        <v>6585.1851851851852</v>
      </c>
      <c r="F23" s="9">
        <v>5</v>
      </c>
      <c r="G23" s="10">
        <f t="shared" si="1"/>
        <v>32925.925925925927</v>
      </c>
      <c r="H23" s="9" t="str">
        <f t="shared" si="2"/>
        <v>Nátrium fém</v>
      </c>
    </row>
    <row r="24" spans="1:8" x14ac:dyDescent="0.25">
      <c r="A24" s="8" t="s">
        <v>31</v>
      </c>
      <c r="B24" s="8">
        <v>1000</v>
      </c>
      <c r="C24" s="9" t="s">
        <v>8</v>
      </c>
      <c r="D24" s="10">
        <v>1400</v>
      </c>
      <c r="E24" s="10">
        <f t="shared" si="0"/>
        <v>6585.1851851851852</v>
      </c>
      <c r="F24" s="9">
        <v>1</v>
      </c>
      <c r="G24" s="10">
        <f t="shared" si="1"/>
        <v>6585.1851851851852</v>
      </c>
      <c r="H24" s="9" t="str">
        <f t="shared" si="2"/>
        <v>Petróleum</v>
      </c>
    </row>
    <row r="25" spans="1:8" ht="15.75" thickBot="1" x14ac:dyDescent="0.3">
      <c r="A25" s="11" t="s">
        <v>32</v>
      </c>
      <c r="B25" s="11">
        <v>100</v>
      </c>
      <c r="C25" s="12" t="s">
        <v>10</v>
      </c>
      <c r="D25" s="13">
        <v>500</v>
      </c>
      <c r="E25" s="13">
        <f t="shared" si="0"/>
        <v>2351.8518518518517</v>
      </c>
      <c r="F25" s="12">
        <v>1</v>
      </c>
      <c r="G25" s="13">
        <f t="shared" si="1"/>
        <v>2351.8518518518517</v>
      </c>
      <c r="H25" s="12" t="str">
        <f t="shared" si="2"/>
        <v>Vazelin</v>
      </c>
    </row>
    <row r="26" spans="1:8" ht="15.75" thickTop="1" x14ac:dyDescent="0.25"/>
    <row r="27" spans="1:8" x14ac:dyDescent="0.25">
      <c r="A27" t="s">
        <v>33</v>
      </c>
      <c r="B27" s="1">
        <v>0.27</v>
      </c>
      <c r="F27" s="15" t="s">
        <v>34</v>
      </c>
      <c r="G27" s="16">
        <f>SUM(G2:G25)</f>
        <v>409410.37037037039</v>
      </c>
    </row>
    <row r="29" spans="1:8" x14ac:dyDescent="0.25">
      <c r="A29" t="s">
        <v>35</v>
      </c>
      <c r="B29" s="4">
        <f>COUNTIFS(C2:C25,"g")</f>
        <v>18</v>
      </c>
    </row>
    <row r="30" spans="1:8" x14ac:dyDescent="0.25">
      <c r="A30" t="s">
        <v>36</v>
      </c>
      <c r="B30" s="4">
        <f>COUNTIFS(C2:C25,"ml")</f>
        <v>6</v>
      </c>
    </row>
    <row r="32" spans="1:8" x14ac:dyDescent="0.25">
      <c r="A32" t="s">
        <v>37</v>
      </c>
      <c r="B32" s="2">
        <f>MAX(G2:G25)</f>
        <v>63500</v>
      </c>
    </row>
    <row r="33" spans="1:2" x14ac:dyDescent="0.25">
      <c r="A33" t="s">
        <v>38</v>
      </c>
      <c r="B33" s="3" t="str">
        <f>INDEX(A2:G25,12,1)</f>
        <v>Cink granulált</v>
      </c>
    </row>
  </sheetData>
  <mergeCells count="1">
    <mergeCell ref="B1:C1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vegyszerrendelés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Maska</dc:creator>
  <cp:lastModifiedBy>Máté Maska</cp:lastModifiedBy>
  <dcterms:created xsi:type="dcterms:W3CDTF">2022-10-26T07:04:36Z</dcterms:created>
  <dcterms:modified xsi:type="dcterms:W3CDTF">2022-10-26T07:40:04Z</dcterms:modified>
</cp:coreProperties>
</file>