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4cf57520cb96a3/Documents/RCOMP/rcomp-23-24-na-g5/doc/sprint1/1200657/"/>
    </mc:Choice>
  </mc:AlternateContent>
  <xr:revisionPtr revIDLastSave="493" documentId="8_{71C55462-66AA-4DB7-AE1E-892ABB7577A4}" xr6:coauthVersionLast="47" xr6:coauthVersionMax="47" xr10:uidLastSave="{08F75FD4-021F-4D2A-93FA-369B4CA089A5}"/>
  <bookViews>
    <workbookView xWindow="-108" yWindow="-108" windowWidth="23256" windowHeight="12456" xr2:uid="{4D9C54F3-3D8E-44E3-BA93-61AF8FBA4525}"/>
  </bookViews>
  <sheets>
    <sheet name="Building 2 - Measures" sheetId="1" r:id="rId1"/>
    <sheet name="Building 2 - Cables" sheetId="2" r:id="rId2"/>
    <sheet name="Building 2 - 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4" i="3"/>
  <c r="D22" i="3"/>
  <c r="E18" i="3"/>
  <c r="E17" i="3"/>
  <c r="E16" i="3"/>
  <c r="E15" i="3"/>
  <c r="E14" i="3"/>
  <c r="E13" i="3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67" i="2"/>
  <c r="Q66" i="2"/>
  <c r="Q65" i="2"/>
  <c r="Q64" i="2"/>
  <c r="Q63" i="2"/>
  <c r="Q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H19" i="2"/>
  <c r="H66" i="2" s="1"/>
  <c r="Q18" i="2"/>
  <c r="Q17" i="2"/>
  <c r="H17" i="2"/>
  <c r="Q16" i="2"/>
  <c r="H16" i="2"/>
  <c r="H65" i="2" s="1"/>
  <c r="K12" i="2"/>
  <c r="B12" i="2"/>
  <c r="B11" i="2"/>
  <c r="K10" i="2"/>
  <c r="K9" i="2"/>
  <c r="K7" i="2"/>
  <c r="B7" i="2"/>
  <c r="D24" i="1"/>
  <c r="D23" i="1"/>
  <c r="L26" i="1"/>
  <c r="N26" i="1" s="1"/>
  <c r="L27" i="1"/>
  <c r="N27" i="1" s="1"/>
  <c r="L28" i="1"/>
  <c r="N28" i="1" s="1"/>
  <c r="N25" i="1"/>
  <c r="L29" i="1"/>
  <c r="L25" i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J9" i="1"/>
  <c r="J8" i="1"/>
  <c r="D26" i="1"/>
  <c r="F26" i="1" s="1"/>
  <c r="D25" i="1"/>
  <c r="F24" i="1"/>
  <c r="F22" i="1"/>
  <c r="F21" i="1"/>
  <c r="F18" i="1"/>
  <c r="B10" i="1"/>
  <c r="Q123" i="2" l="1"/>
  <c r="Q124" i="2"/>
  <c r="K11" i="2"/>
  <c r="J10" i="1"/>
  <c r="J11" i="1"/>
  <c r="N14" i="1"/>
  <c r="N30" i="1" s="1"/>
  <c r="B11" i="1"/>
  <c r="F27" i="1"/>
</calcChain>
</file>

<file path=xl/sharedStrings.xml><?xml version="1.0" encoding="utf-8"?>
<sst xmlns="http://schemas.openxmlformats.org/spreadsheetml/2006/main" count="615" uniqueCount="228">
  <si>
    <t>Requirements:</t>
  </si>
  <si>
    <t>Full wireless LAN (Wi-Fi) coverage</t>
  </si>
  <si>
    <t>outlet ratio</t>
  </si>
  <si>
    <t>/</t>
  </si>
  <si>
    <t>m2</t>
  </si>
  <si>
    <t>Floor</t>
  </si>
  <si>
    <t>Rooms</t>
  </si>
  <si>
    <t xml:space="preserve">Ceiling </t>
  </si>
  <si>
    <t>m</t>
  </si>
  <si>
    <t>Length</t>
  </si>
  <si>
    <t>Width</t>
  </si>
  <si>
    <t xml:space="preserve">Floor Area </t>
  </si>
  <si>
    <t>Util Floor Area</t>
  </si>
  <si>
    <t>Room</t>
  </si>
  <si>
    <t>Length (m)</t>
  </si>
  <si>
    <t>Width(m)</t>
  </si>
  <si>
    <t>Area (m2)</t>
  </si>
  <si>
    <t>Type</t>
  </si>
  <si>
    <t>Network Outlets</t>
  </si>
  <si>
    <t>2.0.1</t>
  </si>
  <si>
    <t>2.0.2</t>
  </si>
  <si>
    <t>2.0.3</t>
  </si>
  <si>
    <t>2.0.4</t>
  </si>
  <si>
    <t>2.0.5</t>
  </si>
  <si>
    <t>2.0.6</t>
  </si>
  <si>
    <t>Wi-Fi AP</t>
  </si>
  <si>
    <t>N/A</t>
  </si>
  <si>
    <t>Total</t>
  </si>
  <si>
    <t>2.0.7</t>
  </si>
  <si>
    <t>2.0.8</t>
  </si>
  <si>
    <t>2.0.9</t>
  </si>
  <si>
    <t>2.0.10</t>
  </si>
  <si>
    <t>2.0.11</t>
  </si>
  <si>
    <t>Ceiling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</si>
  <si>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</si>
  <si>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</si>
  <si>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</si>
  <si>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</si>
  <si>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</si>
  <si>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</si>
  <si>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</si>
  <si>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</si>
  <si>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</si>
  <si>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</si>
  <si>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</si>
  <si>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</si>
  <si>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storage</t>
  </si>
  <si>
    <t>2.1.13</t>
  </si>
  <si>
    <t>2.1.14</t>
  </si>
  <si>
    <t>2.1.15</t>
  </si>
  <si>
    <t>minimum outlets per work area</t>
  </si>
  <si>
    <t>Cable</t>
  </si>
  <si>
    <t>From</t>
  </si>
  <si>
    <t>To</t>
  </si>
  <si>
    <t>Lenght 1</t>
  </si>
  <si>
    <t>Lenght 2</t>
  </si>
  <si>
    <t>Lenght 3</t>
  </si>
  <si>
    <t>Lenght 4</t>
  </si>
  <si>
    <t>IC</t>
  </si>
  <si>
    <t>HC Floor 0</t>
  </si>
  <si>
    <t>Fiber</t>
  </si>
  <si>
    <t>HC Floor 1</t>
  </si>
  <si>
    <t>CP 2.0.5</t>
  </si>
  <si>
    <t>R2.0.2 O1</t>
  </si>
  <si>
    <t>CAT 7</t>
  </si>
  <si>
    <t>R2.0.2 O2</t>
  </si>
  <si>
    <t>R2.0.3 O1</t>
  </si>
  <si>
    <t>R2.0.3 O2</t>
  </si>
  <si>
    <t>O Wi-Fi</t>
  </si>
  <si>
    <t>R2.0.4 O1</t>
  </si>
  <si>
    <t>R2.0.4 O2</t>
  </si>
  <si>
    <t>R2.1.10 O1</t>
  </si>
  <si>
    <t>R2.1.10 O2</t>
  </si>
  <si>
    <t>R2.1.10 O3</t>
  </si>
  <si>
    <t>R2.1.10 O4</t>
  </si>
  <si>
    <t>R2.1.11 O1</t>
  </si>
  <si>
    <t>R2.1.11 O2</t>
  </si>
  <si>
    <t>R2.1.11 O3</t>
  </si>
  <si>
    <t>R2.1.11 O4</t>
  </si>
  <si>
    <t>CP 2.1.5</t>
  </si>
  <si>
    <t>CP 2.1.13</t>
  </si>
  <si>
    <t>R2.1.11 O5</t>
  </si>
  <si>
    <t>R2.1.11 O6</t>
  </si>
  <si>
    <t>R2.1.11 O7</t>
  </si>
  <si>
    <t>R2.1.11 O8</t>
  </si>
  <si>
    <t>R2.1.10 O5</t>
  </si>
  <si>
    <t>R2.1.10 O6</t>
  </si>
  <si>
    <t>R2.1.10 O7</t>
  </si>
  <si>
    <t>R2.1.10 O8</t>
  </si>
  <si>
    <t>R2.1.09 O1</t>
  </si>
  <si>
    <t>R2.1.09 O7</t>
  </si>
  <si>
    <t>R2.1.09 O2</t>
  </si>
  <si>
    <t>R2.1.09 O3</t>
  </si>
  <si>
    <t>R2.1.09 O4</t>
  </si>
  <si>
    <t>R2.1.09 O5</t>
  </si>
  <si>
    <t>R2.1.09 O6</t>
  </si>
  <si>
    <t>R2.1.09 O8</t>
  </si>
  <si>
    <t>R2.1.08 O1</t>
  </si>
  <si>
    <t>R2.1.08 O2</t>
  </si>
  <si>
    <t>R2.1.08 O3</t>
  </si>
  <si>
    <t>R2.1.08 O4</t>
  </si>
  <si>
    <t>R2.1.08 O5</t>
  </si>
  <si>
    <t>R2.1.08 O6</t>
  </si>
  <si>
    <t>R2.1.08 O7</t>
  </si>
  <si>
    <t>R2.1.08 O8</t>
  </si>
  <si>
    <t>R2.1.07 O1</t>
  </si>
  <si>
    <t>R2.1.07 O2</t>
  </si>
  <si>
    <t>R2.1.07 O3</t>
  </si>
  <si>
    <t>R2.1.07 O4</t>
  </si>
  <si>
    <t>R2.1.07 O5</t>
  </si>
  <si>
    <t>R2.1.07 O6</t>
  </si>
  <si>
    <t>R2.1.07 O7</t>
  </si>
  <si>
    <t>R2.1.07 O8</t>
  </si>
  <si>
    <t>R2.1.06 O1</t>
  </si>
  <si>
    <t>R2.1.06 O2</t>
  </si>
  <si>
    <t>R2.1.06 O3</t>
  </si>
  <si>
    <t>R2.1.06 O4</t>
  </si>
  <si>
    <t>R2.1.06 O5</t>
  </si>
  <si>
    <t>R2.1.06 O6</t>
  </si>
  <si>
    <t>R2.1.06 O7</t>
  </si>
  <si>
    <t>R2.1.05 O1</t>
  </si>
  <si>
    <t>R2.1.05 O2</t>
  </si>
  <si>
    <t>R2.1.05 O3</t>
  </si>
  <si>
    <t>R2.1.05 O4</t>
  </si>
  <si>
    <t>R2.1.05 O5</t>
  </si>
  <si>
    <t>R2.1.05 O6</t>
  </si>
  <si>
    <t>R2.1.04 O1</t>
  </si>
  <si>
    <t>R2.1.04 O2</t>
  </si>
  <si>
    <t>R2.1.04 O3</t>
  </si>
  <si>
    <t>R2.1.04 O4</t>
  </si>
  <si>
    <t>R2.1.04 O5</t>
  </si>
  <si>
    <t>R2.1.04 O6</t>
  </si>
  <si>
    <t>R2.1.03 O1</t>
  </si>
  <si>
    <t>R2.1.03 O2</t>
  </si>
  <si>
    <t>R2.1.03 O3</t>
  </si>
  <si>
    <t>R2.1.03 O4</t>
  </si>
  <si>
    <t>R2.1.03 O5</t>
  </si>
  <si>
    <t>R2.1.03 O6</t>
  </si>
  <si>
    <t>R2.1.02 O6</t>
  </si>
  <si>
    <t>R2.1.02 O1</t>
  </si>
  <si>
    <t>R2.1.02 O2</t>
  </si>
  <si>
    <t>R2.1.02 O3</t>
  </si>
  <si>
    <t>R2.1.02 O4</t>
  </si>
  <si>
    <t>R2.1.02 O5</t>
  </si>
  <si>
    <t>R2.1.01 O6</t>
  </si>
  <si>
    <t>R2.1.01 O1</t>
  </si>
  <si>
    <t>R2.1.01 O2</t>
  </si>
  <si>
    <t>R2.1.01 O3</t>
  </si>
  <si>
    <t>R2.1.01 O4</t>
  </si>
  <si>
    <t>R2.1.01 O5</t>
  </si>
  <si>
    <t>R2.1.13 O1</t>
  </si>
  <si>
    <t>R2.1.13 O2</t>
  </si>
  <si>
    <t>R2.1.13 O3</t>
  </si>
  <si>
    <t>R2.1.13 O4</t>
  </si>
  <si>
    <t>R2.1.13 O5</t>
  </si>
  <si>
    <t>R2.1.13 O6</t>
  </si>
  <si>
    <t>R2.1.13 O7</t>
  </si>
  <si>
    <t>R2.1.13 O8</t>
  </si>
  <si>
    <t>R2.1.14 O1</t>
  </si>
  <si>
    <t>R2.1.14 O2</t>
  </si>
  <si>
    <t>R2.1.14 O3</t>
  </si>
  <si>
    <t>R2.1.14 O4</t>
  </si>
  <si>
    <t>R2.1.14 O5</t>
  </si>
  <si>
    <t>R2.1.14 O6</t>
  </si>
  <si>
    <t>R2.1.14 O7</t>
  </si>
  <si>
    <t>R2.1.14 O8</t>
  </si>
  <si>
    <t>R2.1.15 O1</t>
  </si>
  <si>
    <t>R2.1.15 O2</t>
  </si>
  <si>
    <t>R2.1.15 O3</t>
  </si>
  <si>
    <t>R2.1.15 O4</t>
  </si>
  <si>
    <t>R2.1.15 O5</t>
  </si>
  <si>
    <t>R2.1.15 O6</t>
  </si>
  <si>
    <t>R2.1.15 O7</t>
  </si>
  <si>
    <t>R2.1.15 O8</t>
  </si>
  <si>
    <t>R2.0.10 O1</t>
  </si>
  <si>
    <t>R2.0.10 O2</t>
  </si>
  <si>
    <t>R2.0.09 O2</t>
  </si>
  <si>
    <t>R2.0.09 O1</t>
  </si>
  <si>
    <t>R2.0.09 O3</t>
  </si>
  <si>
    <t>R2.0.09 O4</t>
  </si>
  <si>
    <t>R2.0.09 O5</t>
  </si>
  <si>
    <t>R2.0.09 O6</t>
  </si>
  <si>
    <t>R2.0.08 O1</t>
  </si>
  <si>
    <t>R2.0.08 O2</t>
  </si>
  <si>
    <t>R2.0.08 O3</t>
  </si>
  <si>
    <t>R2.0.08 O4</t>
  </si>
  <si>
    <t>R2.0.08 O5</t>
  </si>
  <si>
    <t>R2.0.08 O6</t>
  </si>
  <si>
    <t>R2.0.07 O1</t>
  </si>
  <si>
    <t>R2.0.07 O2</t>
  </si>
  <si>
    <t>R2.0.07 O3</t>
  </si>
  <si>
    <t>R2.0.07 O4</t>
  </si>
  <si>
    <t>R2.0.07 O5</t>
  </si>
  <si>
    <t>R2.0.06 O1</t>
  </si>
  <si>
    <t>R2.0.06 O2</t>
  </si>
  <si>
    <t>R2.0.06 O3</t>
  </si>
  <si>
    <t>R2.0.06 O4</t>
  </si>
  <si>
    <t>R2.0.06 O5</t>
  </si>
  <si>
    <t>R2.0.05 O1</t>
  </si>
  <si>
    <t>R2.0.05 O2</t>
  </si>
  <si>
    <t>R2.0.05 O3</t>
  </si>
  <si>
    <t>R2.0.05 O4</t>
  </si>
  <si>
    <t>R2.0.05 O5</t>
  </si>
  <si>
    <t>R2.0.05 O6</t>
  </si>
  <si>
    <t>R2.0.05 O7</t>
  </si>
  <si>
    <t>R2.0.05 O8</t>
  </si>
  <si>
    <t>R2.0.05 O9</t>
  </si>
  <si>
    <t>R2.0.05 O10</t>
  </si>
  <si>
    <t>R2.0.1 O1</t>
  </si>
  <si>
    <t>R2.0.1 O2</t>
  </si>
  <si>
    <t>TE</t>
  </si>
  <si>
    <t>Designation</t>
  </si>
  <si>
    <t>Outlets</t>
  </si>
  <si>
    <t>Ports Fiber</t>
  </si>
  <si>
    <t>U (with switch)</t>
  </si>
  <si>
    <t>Overdimension U</t>
  </si>
  <si>
    <t>Fiber U</t>
  </si>
  <si>
    <t>Patch Panels</t>
  </si>
  <si>
    <t>24-Port Copper</t>
  </si>
  <si>
    <t>48-Port Copper</t>
  </si>
  <si>
    <t>24-Port Fibre</t>
  </si>
  <si>
    <t>Racks needed(U)</t>
  </si>
  <si>
    <t>HC 0</t>
  </si>
  <si>
    <t>HC 1</t>
  </si>
  <si>
    <t>Total Telecommunication Enclosures(TE)</t>
  </si>
  <si>
    <t xml:space="preserve">Total 24-Port Copper Patch Panels </t>
  </si>
  <si>
    <t>Total 48-Port Copper Patch Panels</t>
  </si>
  <si>
    <t>Total 24-Port Fibre Patch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</si>
</sst>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2" fontId="0" fillId="0" borderId="4" xfId="0" applyNumberFormat="1" applyBorder="1"/>
    <xf numFmtId="0" fontId="0" fillId="0" borderId="4" xfId="0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4" fontId="0" fillId="0" borderId="4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661B-E234-4237-9148-60FD6222E76A}">
  <dimension ref="A2:N30"/>
  <sheetViews>
    <sheetView tabSelected="1" topLeftCell="A10" workbookViewId="0">
      <selection activeCell="C32" sqref="C32"/>
    </sheetView>
  </sheetViews>
  <sheetFormatPr defaultRowHeight="14.4" x14ac:dyDescent="0.3"/>
  <cols>
    <col min="1" max="1" width="17.21875" customWidth="1"/>
    <col min="6" max="6" width="14" bestFit="1" customWidth="1"/>
    <col min="14" max="14" width="14.44140625" customWidth="1"/>
  </cols>
  <sheetData>
    <row r="2" spans="1:14" x14ac:dyDescent="0.3">
      <c r="A2" s="1" t="s">
        <v>0</v>
      </c>
      <c r="B2" s="27" t="s">
        <v>1</v>
      </c>
      <c r="C2" s="27"/>
      <c r="D2" s="27"/>
      <c r="E2" s="28"/>
    </row>
    <row r="3" spans="1:14" ht="12" customHeight="1" x14ac:dyDescent="0.3">
      <c r="A3" s="1" t="s">
        <v>2</v>
      </c>
      <c r="B3" s="2">
        <v>2</v>
      </c>
      <c r="C3" s="2" t="s">
        <v>3</v>
      </c>
      <c r="D3" s="2">
        <v>10</v>
      </c>
      <c r="E3" s="3" t="s">
        <v>4</v>
      </c>
    </row>
    <row r="5" spans="1:14" x14ac:dyDescent="0.3">
      <c r="A5" s="4" t="s">
        <v>5</v>
      </c>
      <c r="B5" s="5">
        <v>0</v>
      </c>
      <c r="C5" s="4"/>
      <c r="I5" s="4" t="s">
        <v>5</v>
      </c>
      <c r="J5" s="5">
        <v>1</v>
      </c>
      <c r="K5" s="4"/>
    </row>
    <row r="6" spans="1:14" x14ac:dyDescent="0.3">
      <c r="A6" s="4" t="s">
        <v>6</v>
      </c>
      <c r="B6" s="4">
        <v>11</v>
      </c>
      <c r="C6" s="4"/>
      <c r="I6" s="4" t="s">
        <v>6</v>
      </c>
      <c r="J6" s="4">
        <v>15</v>
      </c>
      <c r="K6" s="4"/>
    </row>
    <row r="7" spans="1:14" x14ac:dyDescent="0.3">
      <c r="A7" s="4" t="s">
        <v>7</v>
      </c>
      <c r="B7" s="5">
        <v>4</v>
      </c>
      <c r="C7" s="4" t="s">
        <v>8</v>
      </c>
      <c r="I7" s="4" t="s">
        <v>33</v>
      </c>
      <c r="J7" s="5">
        <v>3</v>
      </c>
      <c r="K7" s="4" t="s">
        <v>8</v>
      </c>
    </row>
    <row r="8" spans="1:14" x14ac:dyDescent="0.3">
      <c r="A8" s="4" t="s">
        <v>9</v>
      </c>
      <c r="B8" s="5">
        <v>41</v>
      </c>
      <c r="C8" s="4" t="s">
        <v>8</v>
      </c>
      <c r="I8" s="4" t="s">
        <v>9</v>
      </c>
      <c r="J8" s="4">
        <f>B8</f>
        <v>41</v>
      </c>
      <c r="K8" s="4" t="s">
        <v>8</v>
      </c>
    </row>
    <row r="9" spans="1:14" x14ac:dyDescent="0.3">
      <c r="A9" s="4" t="s">
        <v>10</v>
      </c>
      <c r="B9" s="5">
        <v>20</v>
      </c>
      <c r="C9" s="4" t="s">
        <v>8</v>
      </c>
      <c r="I9" s="4" t="s">
        <v>10</v>
      </c>
      <c r="J9" s="4">
        <f>B9</f>
        <v>20</v>
      </c>
      <c r="K9" s="4" t="s">
        <v>8</v>
      </c>
    </row>
    <row r="10" spans="1:14" x14ac:dyDescent="0.3">
      <c r="A10" s="4" t="s">
        <v>11</v>
      </c>
      <c r="B10" s="4">
        <f>B8*B9</f>
        <v>820</v>
      </c>
      <c r="C10" s="4" t="s">
        <v>4</v>
      </c>
      <c r="I10" s="4" t="s">
        <v>11</v>
      </c>
      <c r="J10" s="4">
        <f>J8*J9</f>
        <v>820</v>
      </c>
      <c r="K10" s="4" t="s">
        <v>4</v>
      </c>
    </row>
    <row r="11" spans="1:14" x14ac:dyDescent="0.3">
      <c r="A11" s="4" t="s">
        <v>12</v>
      </c>
      <c r="B11" s="6">
        <f>SUM(D14:D26)</f>
        <v>439.39760000000001</v>
      </c>
      <c r="C11" s="4" t="s">
        <v>4</v>
      </c>
      <c r="I11" s="4" t="s">
        <v>12</v>
      </c>
      <c r="J11" s="6">
        <f>SUM(L14:L29)</f>
        <v>454.01450000000006</v>
      </c>
      <c r="K11" s="4" t="s">
        <v>4</v>
      </c>
    </row>
    <row r="13" spans="1:14" x14ac:dyDescent="0.3">
      <c r="A13" s="7" t="s">
        <v>13</v>
      </c>
      <c r="B13" s="7" t="s">
        <v>14</v>
      </c>
      <c r="C13" s="7" t="s">
        <v>15</v>
      </c>
      <c r="D13" s="7" t="s">
        <v>16</v>
      </c>
      <c r="E13" s="7" t="s">
        <v>17</v>
      </c>
      <c r="F13" s="7" t="s">
        <v>18</v>
      </c>
      <c r="I13" s="7" t="s">
        <v>13</v>
      </c>
      <c r="J13" s="7" t="s">
        <v>14</v>
      </c>
      <c r="K13" s="7" t="s">
        <v>15</v>
      </c>
      <c r="L13" s="7" t="s">
        <v>16</v>
      </c>
      <c r="M13" s="7" t="s">
        <v>17</v>
      </c>
      <c r="N13" s="7" t="s">
        <v>18</v>
      </c>
    </row>
    <row r="14" spans="1:14" x14ac:dyDescent="0.3">
      <c r="A14" s="7" t="s">
        <v>19</v>
      </c>
      <c r="B14" s="8">
        <v>3.4</v>
      </c>
      <c r="C14" s="8">
        <v>5.98</v>
      </c>
      <c r="D14" s="9">
        <v>20</v>
      </c>
      <c r="E14" s="7"/>
      <c r="F14" s="7">
        <v>2</v>
      </c>
      <c r="I14" s="7" t="s">
        <v>34</v>
      </c>
      <c r="J14" s="8">
        <v>4.07</v>
      </c>
      <c r="K14" s="8">
        <v>7.27</v>
      </c>
      <c r="L14" s="9">
        <f t="shared" ref="L14:L25" si="0">IF(J14="N/A",0,J14*K14)</f>
        <v>29.588899999999999</v>
      </c>
      <c r="N14" s="7">
        <f>IF(M14="Storage",0,IF(L14&lt;10,IF(L14=0,0,$D$3),ROUNDUP(L14/$D$3,0)*$B$3))</f>
        <v>6</v>
      </c>
    </row>
    <row r="15" spans="1:14" x14ac:dyDescent="0.3">
      <c r="A15" s="7" t="s">
        <v>20</v>
      </c>
      <c r="B15" s="8">
        <v>3.4</v>
      </c>
      <c r="C15" s="8">
        <v>5.98</v>
      </c>
      <c r="D15" s="9">
        <v>20</v>
      </c>
      <c r="E15" s="7"/>
      <c r="F15" s="7">
        <v>2</v>
      </c>
      <c r="I15" s="7" t="s">
        <v>35</v>
      </c>
      <c r="J15" s="8">
        <v>3.78</v>
      </c>
      <c r="K15" s="8">
        <v>7.27</v>
      </c>
      <c r="L15" s="9">
        <f t="shared" si="0"/>
        <v>27.480599999999995</v>
      </c>
      <c r="M15" s="7"/>
      <c r="N15" s="7">
        <f t="shared" ref="N15:N25" si="1">IF(M15="Storage",0,IF(L15&lt;10,IF(L15=0,0,$D$3),ROUNDUP(L15/$D$3,0)*$B$3))</f>
        <v>6</v>
      </c>
    </row>
    <row r="16" spans="1:14" x14ac:dyDescent="0.3">
      <c r="A16" s="7" t="s">
        <v>21</v>
      </c>
      <c r="B16" s="8">
        <v>3.4</v>
      </c>
      <c r="C16" s="8">
        <v>5.98</v>
      </c>
      <c r="D16" s="9">
        <v>20</v>
      </c>
      <c r="E16" s="7"/>
      <c r="F16" s="7">
        <v>2</v>
      </c>
      <c r="I16" s="7" t="s">
        <v>36</v>
      </c>
      <c r="J16" s="8">
        <v>3.78</v>
      </c>
      <c r="K16" s="8">
        <v>7.27</v>
      </c>
      <c r="L16" s="9">
        <f t="shared" si="0"/>
        <v>27.480599999999995</v>
      </c>
      <c r="M16" s="7"/>
      <c r="N16" s="7">
        <f t="shared" si="1"/>
        <v>6</v>
      </c>
    </row>
    <row r="17" spans="1:14" x14ac:dyDescent="0.3">
      <c r="A17" s="7" t="s">
        <v>22</v>
      </c>
      <c r="B17" s="8">
        <v>3.4</v>
      </c>
      <c r="C17" s="8">
        <v>5.98</v>
      </c>
      <c r="D17" s="9">
        <v>20</v>
      </c>
      <c r="E17" s="7"/>
      <c r="F17" s="7">
        <v>2</v>
      </c>
      <c r="I17" s="7" t="s">
        <v>37</v>
      </c>
      <c r="J17" s="8">
        <v>3.78</v>
      </c>
      <c r="K17" s="8">
        <v>7.27</v>
      </c>
      <c r="L17" s="9">
        <f t="shared" si="0"/>
        <v>27.480599999999995</v>
      </c>
      <c r="M17" s="7"/>
      <c r="N17" s="7">
        <f t="shared" si="1"/>
        <v>6</v>
      </c>
    </row>
    <row r="18" spans="1:14" x14ac:dyDescent="0.3">
      <c r="A18" s="7" t="s">
        <v>23</v>
      </c>
      <c r="B18" s="8">
        <v>5.0999999999999996</v>
      </c>
      <c r="C18" s="8">
        <v>8.83</v>
      </c>
      <c r="D18" s="9">
        <v>45</v>
      </c>
      <c r="E18" s="7"/>
      <c r="F18" s="7">
        <f>IF(E18="Storage",0,IF(D18&lt;10,IF(D18=0,0,#REF!),ROUNDUP(D18/$D$3,0)*$B$3))</f>
        <v>10</v>
      </c>
      <c r="I18" s="7" t="s">
        <v>38</v>
      </c>
      <c r="J18" s="8">
        <v>3.78</v>
      </c>
      <c r="K18" s="8">
        <v>7.27</v>
      </c>
      <c r="L18" s="9">
        <f t="shared" si="0"/>
        <v>27.480599999999995</v>
      </c>
      <c r="M18" s="7"/>
      <c r="N18" s="7">
        <f t="shared" si="1"/>
        <v>6</v>
      </c>
    </row>
    <row r="19" spans="1:14" x14ac:dyDescent="0.3">
      <c r="A19" s="7" t="s">
        <v>24</v>
      </c>
      <c r="B19" s="8">
        <v>9.9700000000000006</v>
      </c>
      <c r="C19" s="8">
        <v>11.34</v>
      </c>
      <c r="D19" s="7">
        <v>113</v>
      </c>
      <c r="E19" s="7"/>
      <c r="F19" s="7">
        <v>5</v>
      </c>
      <c r="I19" s="7" t="s">
        <v>39</v>
      </c>
      <c r="J19" s="8">
        <v>7.26</v>
      </c>
      <c r="K19" s="8">
        <v>4.6500000000000004</v>
      </c>
      <c r="L19" s="9">
        <f t="shared" si="0"/>
        <v>33.759</v>
      </c>
      <c r="M19" s="7"/>
      <c r="N19" s="7">
        <f t="shared" si="1"/>
        <v>8</v>
      </c>
    </row>
    <row r="20" spans="1:14" x14ac:dyDescent="0.3">
      <c r="A20" s="7" t="s">
        <v>28</v>
      </c>
      <c r="B20" s="8">
        <v>9.9700000000000006</v>
      </c>
      <c r="C20" s="8">
        <v>11.34</v>
      </c>
      <c r="D20" s="7">
        <v>113</v>
      </c>
      <c r="E20" s="7"/>
      <c r="F20" s="7">
        <v>5</v>
      </c>
      <c r="I20" s="7" t="s">
        <v>40</v>
      </c>
      <c r="J20" s="8">
        <v>7.26</v>
      </c>
      <c r="K20" s="8">
        <v>4.6500000000000004</v>
      </c>
      <c r="L20" s="9">
        <f t="shared" si="0"/>
        <v>33.759</v>
      </c>
      <c r="M20" s="7"/>
      <c r="N20" s="7">
        <f t="shared" si="1"/>
        <v>8</v>
      </c>
    </row>
    <row r="21" spans="1:14" x14ac:dyDescent="0.3">
      <c r="A21" s="7" t="s">
        <v>29</v>
      </c>
      <c r="B21" s="10">
        <v>3.42</v>
      </c>
      <c r="C21" s="10">
        <v>8.7899999999999991</v>
      </c>
      <c r="D21" s="7">
        <v>30</v>
      </c>
      <c r="E21" s="7"/>
      <c r="F21" s="7">
        <f>IF(E21="Storage",0,IF(D21&lt;10,IF(D21=0,0,#REF!),ROUNDUP(D21/$D$3,0)*$B$3))</f>
        <v>6</v>
      </c>
      <c r="I21" s="7" t="s">
        <v>41</v>
      </c>
      <c r="J21" s="8">
        <v>7.26</v>
      </c>
      <c r="K21" s="8">
        <v>4.6500000000000004</v>
      </c>
      <c r="L21" s="9">
        <f t="shared" si="0"/>
        <v>33.759</v>
      </c>
      <c r="M21" s="7"/>
      <c r="N21" s="7">
        <f t="shared" si="1"/>
        <v>8</v>
      </c>
    </row>
    <row r="22" spans="1:14" x14ac:dyDescent="0.3">
      <c r="A22" s="7" t="s">
        <v>30</v>
      </c>
      <c r="B22" s="10">
        <v>3.42</v>
      </c>
      <c r="C22" s="10">
        <v>8.7899999999999991</v>
      </c>
      <c r="D22" s="7">
        <v>30</v>
      </c>
      <c r="E22" s="7"/>
      <c r="F22" s="7">
        <f>IF(E22="Storage",0,IF(D22&lt;10,IF(D22=0,0,#REF!),ROUNDUP(D22/$D$3,0)*$B$3))</f>
        <v>6</v>
      </c>
      <c r="I22" s="7" t="s">
        <v>42</v>
      </c>
      <c r="J22" s="8">
        <v>7.26</v>
      </c>
      <c r="K22" s="8">
        <v>4.6500000000000004</v>
      </c>
      <c r="L22" s="9">
        <f t="shared" si="0"/>
        <v>33.759</v>
      </c>
      <c r="M22" s="7"/>
      <c r="N22" s="7">
        <f t="shared" si="1"/>
        <v>8</v>
      </c>
    </row>
    <row r="23" spans="1:14" x14ac:dyDescent="0.3">
      <c r="A23" s="7" t="s">
        <v>31</v>
      </c>
      <c r="B23" s="10">
        <v>4.72</v>
      </c>
      <c r="C23" s="10">
        <v>3.35</v>
      </c>
      <c r="D23" s="7">
        <f>+B23*C23</f>
        <v>15.811999999999999</v>
      </c>
      <c r="E23" s="7"/>
      <c r="F23" s="7">
        <v>2</v>
      </c>
      <c r="I23" s="7" t="s">
        <v>43</v>
      </c>
      <c r="J23" s="8">
        <v>7.26</v>
      </c>
      <c r="K23" s="8">
        <v>4.6500000000000004</v>
      </c>
      <c r="L23" s="9">
        <f t="shared" si="0"/>
        <v>33.759</v>
      </c>
      <c r="N23" s="7">
        <f t="shared" si="1"/>
        <v>8</v>
      </c>
    </row>
    <row r="24" spans="1:14" x14ac:dyDescent="0.3">
      <c r="A24" s="7" t="s">
        <v>32</v>
      </c>
      <c r="B24" s="10">
        <v>3.42</v>
      </c>
      <c r="C24" s="10">
        <v>3.68</v>
      </c>
      <c r="D24" s="7">
        <f>+B24*C24</f>
        <v>12.585599999999999</v>
      </c>
      <c r="E24" t="s">
        <v>46</v>
      </c>
      <c r="F24" s="7">
        <f>IF(E24="Storage",0,IF(D24&lt;10,IF(D24=0,0,#REF!),ROUNDUP(D24/$D$3,0)*$B$3))</f>
        <v>0</v>
      </c>
      <c r="I24" s="7" t="s">
        <v>44</v>
      </c>
      <c r="J24" s="8">
        <v>7.26</v>
      </c>
      <c r="K24" s="8">
        <v>4.37</v>
      </c>
      <c r="L24" s="9">
        <f t="shared" si="0"/>
        <v>31.726199999999999</v>
      </c>
      <c r="M24" s="7"/>
      <c r="N24" s="7">
        <f t="shared" si="1"/>
        <v>8</v>
      </c>
    </row>
    <row r="25" spans="1:14" x14ac:dyDescent="0.3">
      <c r="A25" s="7" t="s">
        <v>25</v>
      </c>
      <c r="B25" s="10" t="s">
        <v>26</v>
      </c>
      <c r="C25" s="10" t="s">
        <v>26</v>
      </c>
      <c r="D25" s="7">
        <f t="shared" ref="D25:D26" si="2">IF(B25="N/A",0,B25*C25)</f>
        <v>0</v>
      </c>
      <c r="E25" s="11"/>
      <c r="F25" s="11">
        <v>1</v>
      </c>
      <c r="I25" s="7" t="s">
        <v>45</v>
      </c>
      <c r="J25" s="8">
        <v>7.26</v>
      </c>
      <c r="K25" s="8">
        <v>1.75</v>
      </c>
      <c r="L25" s="9">
        <f t="shared" si="0"/>
        <v>12.705</v>
      </c>
      <c r="M25" s="4" t="s">
        <v>46</v>
      </c>
      <c r="N25" s="7">
        <f t="shared" si="1"/>
        <v>0</v>
      </c>
    </row>
    <row r="26" spans="1:14" x14ac:dyDescent="0.3">
      <c r="A26" s="7"/>
      <c r="B26" s="10" t="s">
        <v>26</v>
      </c>
      <c r="C26" s="10" t="s">
        <v>26</v>
      </c>
      <c r="D26" s="7">
        <f t="shared" si="2"/>
        <v>0</v>
      </c>
      <c r="E26" s="7"/>
      <c r="F26" s="7">
        <f>IF(E26="Storage",0,IF(D26&lt;10,IF(D26=0,0,#REF!),ROUNDUP(D26/$D$3,0)*$B$3))</f>
        <v>0</v>
      </c>
      <c r="I26" s="7" t="s">
        <v>47</v>
      </c>
      <c r="J26" s="8">
        <v>7.26</v>
      </c>
      <c r="K26" s="8">
        <v>4.6500000000000004</v>
      </c>
      <c r="L26" s="9">
        <f t="shared" ref="L26:L28" si="3">IF(J26="N/A",0,J26*K26)</f>
        <v>33.759</v>
      </c>
      <c r="M26" s="4"/>
      <c r="N26" s="7">
        <f t="shared" ref="N26:N28" si="4">IF(M26="Storage",0,IF(L26&lt;10,IF(L26=0,0,$D$3),ROUNDUP(L26/$D$3,0)*$B$3))</f>
        <v>8</v>
      </c>
    </row>
    <row r="27" spans="1:14" x14ac:dyDescent="0.3">
      <c r="E27" s="12" t="s">
        <v>27</v>
      </c>
      <c r="F27" s="7">
        <f>SUM(F14:F26)</f>
        <v>43</v>
      </c>
      <c r="I27" s="7" t="s">
        <v>48</v>
      </c>
      <c r="J27" s="8">
        <v>7.26</v>
      </c>
      <c r="K27" s="8">
        <v>4.6500000000000004</v>
      </c>
      <c r="L27" s="9">
        <f t="shared" si="3"/>
        <v>33.759</v>
      </c>
      <c r="M27" s="4"/>
      <c r="N27" s="7">
        <f t="shared" si="4"/>
        <v>8</v>
      </c>
    </row>
    <row r="28" spans="1:14" x14ac:dyDescent="0.3">
      <c r="I28" s="7" t="s">
        <v>49</v>
      </c>
      <c r="J28" s="8">
        <v>7.26</v>
      </c>
      <c r="K28" s="8">
        <v>4.6500000000000004</v>
      </c>
      <c r="L28" s="9">
        <f t="shared" si="3"/>
        <v>33.759</v>
      </c>
      <c r="M28" s="4"/>
      <c r="N28" s="7">
        <f t="shared" si="4"/>
        <v>8</v>
      </c>
    </row>
    <row r="29" spans="1:14" x14ac:dyDescent="0.3">
      <c r="I29" s="7" t="s">
        <v>25</v>
      </c>
      <c r="J29" s="10" t="s">
        <v>26</v>
      </c>
      <c r="K29" s="10" t="s">
        <v>26</v>
      </c>
      <c r="L29" s="7">
        <f>IF(J29="N/A",0,J29*K29)</f>
        <v>0</v>
      </c>
      <c r="M29" s="7"/>
      <c r="N29" s="7">
        <v>1</v>
      </c>
    </row>
    <row r="30" spans="1:14" x14ac:dyDescent="0.3">
      <c r="M30" s="4" t="s">
        <v>27</v>
      </c>
      <c r="N30" s="7">
        <f>SUM(N14:N29)</f>
        <v>103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79C0-2657-4820-AA5F-2466887DA99B}">
  <dimension ref="A2:Q124"/>
  <sheetViews>
    <sheetView topLeftCell="A13" workbookViewId="0">
      <selection activeCell="G10" sqref="G10"/>
    </sheetView>
  </sheetViews>
  <sheetFormatPr defaultRowHeight="14.4" x14ac:dyDescent="0.3"/>
  <cols>
    <col min="1" max="1" width="15.88671875" customWidth="1"/>
    <col min="2" max="2" width="11.44140625" customWidth="1"/>
    <col min="3" max="3" width="10" customWidth="1"/>
    <col min="4" max="4" width="9.33203125" bestFit="1" customWidth="1"/>
    <col min="5" max="6" width="9.6640625" bestFit="1" customWidth="1"/>
    <col min="7" max="7" width="9.6640625" customWidth="1"/>
    <col min="8" max="8" width="8.6640625" customWidth="1"/>
    <col min="10" max="10" width="14.88671875" customWidth="1"/>
    <col min="11" max="11" width="10.6640625" customWidth="1"/>
    <col min="12" max="12" width="10.109375" customWidth="1"/>
    <col min="13" max="13" width="9.33203125" bestFit="1" customWidth="1"/>
    <col min="14" max="16" width="9.6640625" bestFit="1" customWidth="1"/>
    <col min="17" max="17" width="8.44140625" customWidth="1"/>
  </cols>
  <sheetData>
    <row r="2" spans="1:17" x14ac:dyDescent="0.3">
      <c r="A2" s="1" t="s">
        <v>0</v>
      </c>
      <c r="B2" s="27" t="s">
        <v>1</v>
      </c>
      <c r="C2" s="27"/>
      <c r="D2" s="27"/>
      <c r="E2" s="28"/>
    </row>
    <row r="3" spans="1:17" x14ac:dyDescent="0.3">
      <c r="A3" s="29" t="s">
        <v>50</v>
      </c>
      <c r="B3" s="27"/>
      <c r="C3" s="27"/>
      <c r="D3" s="2">
        <v>2</v>
      </c>
      <c r="E3" s="3"/>
    </row>
    <row r="4" spans="1:17" x14ac:dyDescent="0.3">
      <c r="A4" s="1" t="s">
        <v>2</v>
      </c>
      <c r="B4" s="2">
        <v>2</v>
      </c>
      <c r="C4" s="2" t="s">
        <v>3</v>
      </c>
      <c r="D4" s="2">
        <v>10</v>
      </c>
      <c r="E4" s="3" t="s">
        <v>4</v>
      </c>
    </row>
    <row r="6" spans="1:17" x14ac:dyDescent="0.3">
      <c r="A6" s="4" t="s">
        <v>5</v>
      </c>
      <c r="B6" s="5">
        <v>0</v>
      </c>
      <c r="C6" s="4"/>
      <c r="J6" s="4" t="s">
        <v>5</v>
      </c>
      <c r="K6" s="5">
        <v>1</v>
      </c>
      <c r="L6" s="4"/>
    </row>
    <row r="7" spans="1:17" x14ac:dyDescent="0.3">
      <c r="A7" s="4" t="s">
        <v>6</v>
      </c>
      <c r="B7" s="4">
        <f>COUNTA(A16:A28)</f>
        <v>12</v>
      </c>
      <c r="C7" s="4"/>
      <c r="J7" s="4" t="s">
        <v>6</v>
      </c>
      <c r="K7" s="4">
        <f>COUNTA(J16:J29)</f>
        <v>13</v>
      </c>
      <c r="L7" s="4"/>
    </row>
    <row r="8" spans="1:17" x14ac:dyDescent="0.3">
      <c r="A8" s="4" t="s">
        <v>7</v>
      </c>
      <c r="B8" s="5">
        <v>4</v>
      </c>
      <c r="C8" s="4" t="s">
        <v>8</v>
      </c>
      <c r="J8" s="4" t="s">
        <v>33</v>
      </c>
      <c r="K8" s="5">
        <v>3</v>
      </c>
      <c r="L8" s="4" t="s">
        <v>8</v>
      </c>
    </row>
    <row r="9" spans="1:17" x14ac:dyDescent="0.3">
      <c r="A9" s="4" t="s">
        <v>9</v>
      </c>
      <c r="B9" s="5">
        <v>20</v>
      </c>
      <c r="C9" s="4" t="s">
        <v>8</v>
      </c>
      <c r="J9" s="4" t="s">
        <v>9</v>
      </c>
      <c r="K9" s="4">
        <f>B9</f>
        <v>20</v>
      </c>
      <c r="L9" s="4" t="s">
        <v>8</v>
      </c>
    </row>
    <row r="10" spans="1:17" x14ac:dyDescent="0.3">
      <c r="A10" s="4" t="s">
        <v>10</v>
      </c>
      <c r="B10" s="5">
        <v>20</v>
      </c>
      <c r="C10" s="4" t="s">
        <v>8</v>
      </c>
      <c r="J10" s="4" t="s">
        <v>10</v>
      </c>
      <c r="K10" s="4">
        <f>B10</f>
        <v>20</v>
      </c>
      <c r="L10" s="4" t="s">
        <v>8</v>
      </c>
    </row>
    <row r="11" spans="1:17" x14ac:dyDescent="0.3">
      <c r="A11" s="4" t="s">
        <v>11</v>
      </c>
      <c r="B11" s="4">
        <f>B9*B10</f>
        <v>400</v>
      </c>
      <c r="C11" s="4" t="s">
        <v>4</v>
      </c>
      <c r="J11" s="4" t="s">
        <v>11</v>
      </c>
      <c r="K11" s="4">
        <f>K9*K10</f>
        <v>400</v>
      </c>
      <c r="L11" s="4" t="s">
        <v>4</v>
      </c>
    </row>
    <row r="12" spans="1:17" x14ac:dyDescent="0.3">
      <c r="A12" s="4" t="s">
        <v>12</v>
      </c>
      <c r="B12" s="6">
        <f>SUM(D16:D28)</f>
        <v>72.83</v>
      </c>
      <c r="C12" s="4" t="s">
        <v>4</v>
      </c>
      <c r="J12" s="4" t="s">
        <v>12</v>
      </c>
      <c r="K12" s="6">
        <f>SUM(M16:M29)</f>
        <v>112.18</v>
      </c>
      <c r="L12" s="4" t="s">
        <v>4</v>
      </c>
    </row>
    <row r="14" spans="1:17" x14ac:dyDescent="0.3">
      <c r="A14" s="30" t="s">
        <v>51</v>
      </c>
      <c r="B14" s="30"/>
      <c r="J14" s="31" t="s">
        <v>51</v>
      </c>
      <c r="K14" s="31"/>
    </row>
    <row r="15" spans="1:17" x14ac:dyDescent="0.3">
      <c r="A15" s="7" t="s">
        <v>52</v>
      </c>
      <c r="B15" s="7" t="s">
        <v>53</v>
      </c>
      <c r="C15" s="7" t="s">
        <v>17</v>
      </c>
      <c r="D15" s="7" t="s">
        <v>54</v>
      </c>
      <c r="E15" s="7" t="s">
        <v>55</v>
      </c>
      <c r="F15" s="7" t="s">
        <v>56</v>
      </c>
      <c r="G15" s="7" t="s">
        <v>57</v>
      </c>
      <c r="H15" s="7" t="s">
        <v>27</v>
      </c>
      <c r="J15" s="7" t="s">
        <v>52</v>
      </c>
      <c r="K15" s="7" t="s">
        <v>53</v>
      </c>
      <c r="L15" s="7" t="s">
        <v>17</v>
      </c>
      <c r="M15" s="7" t="s">
        <v>54</v>
      </c>
      <c r="N15" s="7" t="s">
        <v>55</v>
      </c>
      <c r="O15" s="7" t="s">
        <v>56</v>
      </c>
      <c r="P15" s="7" t="s">
        <v>57</v>
      </c>
      <c r="Q15" s="7" t="s">
        <v>27</v>
      </c>
    </row>
    <row r="16" spans="1:17" x14ac:dyDescent="0.3">
      <c r="A16" s="7" t="s">
        <v>58</v>
      </c>
      <c r="B16" s="13" t="s">
        <v>59</v>
      </c>
      <c r="C16" s="13" t="s">
        <v>60</v>
      </c>
      <c r="D16" s="14">
        <v>1</v>
      </c>
      <c r="E16" s="10"/>
      <c r="F16" s="10"/>
      <c r="G16" s="10"/>
      <c r="H16" s="9">
        <f t="shared" ref="H16:H61" si="0">SUM(D16:G16)</f>
        <v>1</v>
      </c>
      <c r="J16" s="7" t="s">
        <v>58</v>
      </c>
      <c r="K16" s="13" t="s">
        <v>61</v>
      </c>
      <c r="L16" s="13" t="s">
        <v>60</v>
      </c>
      <c r="M16" s="14">
        <v>1.5</v>
      </c>
      <c r="N16" s="15"/>
      <c r="O16" s="15"/>
      <c r="P16" s="10"/>
      <c r="Q16" s="16">
        <f t="shared" ref="Q16:Q79" si="1">SUM(M16:P16)</f>
        <v>1.5</v>
      </c>
    </row>
    <row r="17" spans="1:17" x14ac:dyDescent="0.3">
      <c r="A17" s="7" t="s">
        <v>59</v>
      </c>
      <c r="B17" s="13" t="s">
        <v>62</v>
      </c>
      <c r="C17" s="13" t="s">
        <v>60</v>
      </c>
      <c r="D17" s="15">
        <v>37.369999999999997</v>
      </c>
      <c r="E17" s="10"/>
      <c r="F17" s="10"/>
      <c r="G17" s="10"/>
      <c r="H17" s="16">
        <f t="shared" si="0"/>
        <v>37.369999999999997</v>
      </c>
      <c r="J17" s="7" t="s">
        <v>61</v>
      </c>
      <c r="K17" s="13" t="s">
        <v>79</v>
      </c>
      <c r="L17" s="13" t="s">
        <v>60</v>
      </c>
      <c r="M17" s="15">
        <v>38.44</v>
      </c>
      <c r="N17" s="10">
        <v>5</v>
      </c>
      <c r="O17" s="10"/>
      <c r="P17" s="10"/>
      <c r="Q17" s="16">
        <f t="shared" si="1"/>
        <v>43.44</v>
      </c>
    </row>
    <row r="18" spans="1:17" x14ac:dyDescent="0.3">
      <c r="A18" s="7"/>
      <c r="B18" s="13"/>
      <c r="C18" s="13"/>
      <c r="D18" s="15"/>
      <c r="E18" s="15"/>
      <c r="F18" s="15"/>
      <c r="G18" s="10"/>
      <c r="H18" s="16"/>
      <c r="J18" s="7" t="s">
        <v>61</v>
      </c>
      <c r="K18" s="13" t="s">
        <v>80</v>
      </c>
      <c r="L18" s="13" t="s">
        <v>60</v>
      </c>
      <c r="M18" s="15">
        <v>38.44</v>
      </c>
      <c r="N18" s="15">
        <v>18.32</v>
      </c>
      <c r="O18" s="10">
        <v>11.27</v>
      </c>
      <c r="P18" s="10"/>
      <c r="Q18" s="16">
        <f t="shared" si="1"/>
        <v>68.03</v>
      </c>
    </row>
    <row r="19" spans="1:17" x14ac:dyDescent="0.3">
      <c r="A19" s="7" t="s">
        <v>59</v>
      </c>
      <c r="B19" s="13" t="s">
        <v>174</v>
      </c>
      <c r="C19" s="13" t="s">
        <v>64</v>
      </c>
      <c r="D19" s="15">
        <v>4.2</v>
      </c>
      <c r="E19" s="15">
        <v>1.08</v>
      </c>
      <c r="F19" s="10">
        <v>1</v>
      </c>
      <c r="G19" s="10"/>
      <c r="H19" s="16">
        <f t="shared" si="0"/>
        <v>6.28</v>
      </c>
      <c r="J19" s="7"/>
      <c r="K19" s="13"/>
      <c r="L19" s="13"/>
      <c r="M19" s="15"/>
      <c r="N19" s="15"/>
      <c r="O19" s="10"/>
      <c r="P19" s="10"/>
      <c r="Q19" s="16"/>
    </row>
    <row r="20" spans="1:17" x14ac:dyDescent="0.3">
      <c r="A20" s="7" t="s">
        <v>59</v>
      </c>
      <c r="B20" s="13" t="s">
        <v>175</v>
      </c>
      <c r="C20" s="13" t="s">
        <v>64</v>
      </c>
      <c r="D20" s="15">
        <v>6.34</v>
      </c>
      <c r="E20" s="15">
        <v>1.08</v>
      </c>
      <c r="F20" s="10">
        <v>1</v>
      </c>
      <c r="G20" s="10"/>
      <c r="H20" s="16">
        <f t="shared" si="0"/>
        <v>8.42</v>
      </c>
      <c r="J20" s="7" t="s">
        <v>61</v>
      </c>
      <c r="K20" s="13" t="s">
        <v>75</v>
      </c>
      <c r="L20" s="13" t="s">
        <v>64</v>
      </c>
      <c r="M20" s="15">
        <v>2.4500000000000002</v>
      </c>
      <c r="N20" s="15">
        <v>1</v>
      </c>
      <c r="O20" s="10">
        <v>1.02</v>
      </c>
      <c r="P20" s="10"/>
      <c r="Q20" s="16">
        <f t="shared" si="1"/>
        <v>4.4700000000000006</v>
      </c>
    </row>
    <row r="21" spans="1:17" x14ac:dyDescent="0.3">
      <c r="A21" s="7" t="s">
        <v>59</v>
      </c>
      <c r="B21" s="13" t="s">
        <v>177</v>
      </c>
      <c r="C21" s="13" t="s">
        <v>64</v>
      </c>
      <c r="D21" s="15">
        <v>2.04</v>
      </c>
      <c r="E21" s="10">
        <v>1.67</v>
      </c>
      <c r="F21" s="10">
        <v>1</v>
      </c>
      <c r="G21" s="10"/>
      <c r="H21" s="16">
        <f t="shared" si="0"/>
        <v>4.71</v>
      </c>
      <c r="J21" s="7" t="s">
        <v>61</v>
      </c>
      <c r="K21" s="13" t="s">
        <v>76</v>
      </c>
      <c r="L21" s="13" t="s">
        <v>64</v>
      </c>
      <c r="M21" s="15">
        <v>2.4500000000000002</v>
      </c>
      <c r="N21" s="15">
        <v>1</v>
      </c>
      <c r="O21" s="10">
        <v>1.02</v>
      </c>
      <c r="P21" s="10"/>
      <c r="Q21" s="16">
        <f t="shared" si="1"/>
        <v>4.4700000000000006</v>
      </c>
    </row>
    <row r="22" spans="1:17" x14ac:dyDescent="0.3">
      <c r="A22" s="7" t="s">
        <v>59</v>
      </c>
      <c r="B22" s="13" t="s">
        <v>176</v>
      </c>
      <c r="C22" s="13" t="s">
        <v>64</v>
      </c>
      <c r="D22" s="15">
        <v>2.04</v>
      </c>
      <c r="E22" s="15">
        <v>1.67</v>
      </c>
      <c r="F22" s="10">
        <v>1</v>
      </c>
      <c r="G22" s="10"/>
      <c r="H22" s="16">
        <f t="shared" si="0"/>
        <v>4.71</v>
      </c>
      <c r="J22" s="7" t="s">
        <v>61</v>
      </c>
      <c r="K22" s="13" t="s">
        <v>77</v>
      </c>
      <c r="L22" s="13" t="s">
        <v>64</v>
      </c>
      <c r="M22" s="15">
        <v>2.4500000000000002</v>
      </c>
      <c r="N22" s="15">
        <v>2.4700000000000002</v>
      </c>
      <c r="O22" s="10">
        <v>1.02</v>
      </c>
      <c r="P22" s="10"/>
      <c r="Q22" s="16">
        <f t="shared" si="1"/>
        <v>5.9399999999999995</v>
      </c>
    </row>
    <row r="23" spans="1:17" x14ac:dyDescent="0.3">
      <c r="A23" s="7" t="s">
        <v>59</v>
      </c>
      <c r="B23" s="13" t="s">
        <v>178</v>
      </c>
      <c r="C23" s="13" t="s">
        <v>64</v>
      </c>
      <c r="D23" s="15">
        <v>2.04</v>
      </c>
      <c r="E23" s="15">
        <v>4.13</v>
      </c>
      <c r="F23" s="10">
        <v>1</v>
      </c>
      <c r="G23" s="10"/>
      <c r="H23" s="16">
        <f t="shared" si="0"/>
        <v>7.17</v>
      </c>
      <c r="J23" s="7" t="s">
        <v>61</v>
      </c>
      <c r="K23" s="13" t="s">
        <v>78</v>
      </c>
      <c r="L23" s="13" t="s">
        <v>64</v>
      </c>
      <c r="M23" s="15">
        <v>2.4500000000000002</v>
      </c>
      <c r="N23" s="15">
        <v>2.4700000000000002</v>
      </c>
      <c r="O23" s="10">
        <v>1.02</v>
      </c>
      <c r="P23" s="10"/>
      <c r="Q23" s="16">
        <f t="shared" si="1"/>
        <v>5.9399999999999995</v>
      </c>
    </row>
    <row r="24" spans="1:17" x14ac:dyDescent="0.3">
      <c r="A24" s="7" t="s">
        <v>59</v>
      </c>
      <c r="B24" s="13" t="s">
        <v>179</v>
      </c>
      <c r="C24" s="13" t="s">
        <v>64</v>
      </c>
      <c r="D24" s="15">
        <v>2.04</v>
      </c>
      <c r="E24" s="15">
        <v>4.13</v>
      </c>
      <c r="F24" s="10">
        <v>1</v>
      </c>
      <c r="G24" s="10"/>
      <c r="H24" s="16">
        <f t="shared" si="0"/>
        <v>7.17</v>
      </c>
      <c r="J24" s="7" t="s">
        <v>61</v>
      </c>
      <c r="K24" s="13" t="s">
        <v>81</v>
      </c>
      <c r="L24" s="13" t="s">
        <v>64</v>
      </c>
      <c r="M24" s="15">
        <v>2.4500000000000002</v>
      </c>
      <c r="N24" s="15">
        <v>4.25</v>
      </c>
      <c r="O24" s="10">
        <v>1.02</v>
      </c>
      <c r="P24" s="10"/>
      <c r="Q24" s="16">
        <f t="shared" si="1"/>
        <v>7.7200000000000006</v>
      </c>
    </row>
    <row r="25" spans="1:17" x14ac:dyDescent="0.3">
      <c r="A25" s="7" t="s">
        <v>59</v>
      </c>
      <c r="B25" s="13" t="s">
        <v>180</v>
      </c>
      <c r="C25" s="13" t="s">
        <v>64</v>
      </c>
      <c r="D25" s="15">
        <v>2.04</v>
      </c>
      <c r="E25" s="15">
        <v>6.9</v>
      </c>
      <c r="F25" s="10">
        <v>1</v>
      </c>
      <c r="G25" s="10"/>
      <c r="H25" s="16">
        <f t="shared" si="0"/>
        <v>9.9400000000000013</v>
      </c>
      <c r="J25" s="7" t="s">
        <v>61</v>
      </c>
      <c r="K25" s="13" t="s">
        <v>82</v>
      </c>
      <c r="L25" s="13" t="s">
        <v>64</v>
      </c>
      <c r="M25" s="15">
        <v>2.4500000000000002</v>
      </c>
      <c r="N25" s="15">
        <v>4.25</v>
      </c>
      <c r="O25" s="10">
        <v>1.02</v>
      </c>
      <c r="P25" s="10"/>
      <c r="Q25" s="16">
        <f t="shared" si="1"/>
        <v>7.7200000000000006</v>
      </c>
    </row>
    <row r="26" spans="1:17" x14ac:dyDescent="0.3">
      <c r="A26" s="7" t="s">
        <v>59</v>
      </c>
      <c r="B26" s="13" t="s">
        <v>181</v>
      </c>
      <c r="C26" s="13" t="s">
        <v>64</v>
      </c>
      <c r="D26" s="15">
        <v>2.04</v>
      </c>
      <c r="E26" s="17">
        <v>6.9</v>
      </c>
      <c r="F26" s="10">
        <v>1</v>
      </c>
      <c r="G26" s="10"/>
      <c r="H26" s="16">
        <f t="shared" si="0"/>
        <v>9.9400000000000013</v>
      </c>
      <c r="J26" s="7" t="s">
        <v>61</v>
      </c>
      <c r="K26" s="13" t="s">
        <v>83</v>
      </c>
      <c r="L26" s="13" t="s">
        <v>64</v>
      </c>
      <c r="M26" s="15">
        <v>2.4500000000000002</v>
      </c>
      <c r="N26" s="15">
        <v>5.91</v>
      </c>
      <c r="O26" s="10">
        <v>1.02</v>
      </c>
      <c r="P26" s="10"/>
      <c r="Q26" s="16">
        <f t="shared" si="1"/>
        <v>9.379999999999999</v>
      </c>
    </row>
    <row r="27" spans="1:17" x14ac:dyDescent="0.3">
      <c r="A27" s="7" t="s">
        <v>59</v>
      </c>
      <c r="B27" s="13" t="s">
        <v>182</v>
      </c>
      <c r="C27" s="13" t="s">
        <v>64</v>
      </c>
      <c r="D27" s="15">
        <v>5.84</v>
      </c>
      <c r="E27" s="15">
        <v>1.61</v>
      </c>
      <c r="F27" s="10">
        <v>1</v>
      </c>
      <c r="G27" s="10"/>
      <c r="H27" s="16">
        <f t="shared" si="0"/>
        <v>8.4499999999999993</v>
      </c>
      <c r="J27" s="7" t="s">
        <v>61</v>
      </c>
      <c r="K27" s="13" t="s">
        <v>84</v>
      </c>
      <c r="L27" s="13" t="s">
        <v>64</v>
      </c>
      <c r="M27" s="15">
        <v>2.4500000000000002</v>
      </c>
      <c r="N27" s="15">
        <v>5.91</v>
      </c>
      <c r="O27" s="10">
        <v>1.02</v>
      </c>
      <c r="P27" s="10"/>
      <c r="Q27" s="16">
        <f t="shared" si="1"/>
        <v>9.379999999999999</v>
      </c>
    </row>
    <row r="28" spans="1:17" x14ac:dyDescent="0.3">
      <c r="A28" s="7" t="s">
        <v>59</v>
      </c>
      <c r="B28" s="13" t="s">
        <v>183</v>
      </c>
      <c r="C28" s="13" t="s">
        <v>64</v>
      </c>
      <c r="D28" s="15">
        <v>5.84</v>
      </c>
      <c r="E28" s="15">
        <v>1.61</v>
      </c>
      <c r="F28" s="10">
        <v>1</v>
      </c>
      <c r="G28" s="10"/>
      <c r="H28" s="16">
        <f t="shared" si="0"/>
        <v>8.4499999999999993</v>
      </c>
      <c r="J28" s="7" t="s">
        <v>61</v>
      </c>
      <c r="K28" s="13" t="s">
        <v>71</v>
      </c>
      <c r="L28" s="13" t="s">
        <v>64</v>
      </c>
      <c r="M28" s="15">
        <v>7.1</v>
      </c>
      <c r="N28" s="10">
        <v>0.48</v>
      </c>
      <c r="O28" s="10">
        <v>1.06</v>
      </c>
      <c r="P28" s="10"/>
      <c r="Q28" s="16">
        <f t="shared" si="1"/>
        <v>8.64</v>
      </c>
    </row>
    <row r="29" spans="1:17" x14ac:dyDescent="0.3">
      <c r="A29" s="7" t="s">
        <v>59</v>
      </c>
      <c r="B29" s="13" t="s">
        <v>184</v>
      </c>
      <c r="C29" s="13" t="s">
        <v>64</v>
      </c>
      <c r="D29" s="15">
        <v>5.84</v>
      </c>
      <c r="E29" s="18">
        <v>4.08</v>
      </c>
      <c r="F29" s="10">
        <v>1</v>
      </c>
      <c r="G29" s="19"/>
      <c r="H29" s="16">
        <f t="shared" si="0"/>
        <v>10.92</v>
      </c>
      <c r="J29" s="7" t="s">
        <v>61</v>
      </c>
      <c r="K29" s="13" t="s">
        <v>72</v>
      </c>
      <c r="L29" s="13" t="s">
        <v>64</v>
      </c>
      <c r="M29" s="15">
        <v>7.1</v>
      </c>
      <c r="N29" s="10">
        <v>0.48</v>
      </c>
      <c r="O29" s="10">
        <v>1.06</v>
      </c>
      <c r="P29" s="10"/>
      <c r="Q29" s="16">
        <f t="shared" si="1"/>
        <v>8.64</v>
      </c>
    </row>
    <row r="30" spans="1:17" x14ac:dyDescent="0.3">
      <c r="A30" s="7" t="s">
        <v>59</v>
      </c>
      <c r="B30" s="13" t="s">
        <v>185</v>
      </c>
      <c r="C30" s="13" t="s">
        <v>64</v>
      </c>
      <c r="D30" s="15">
        <v>5.84</v>
      </c>
      <c r="E30" s="15">
        <v>4.08</v>
      </c>
      <c r="F30" s="10">
        <v>1</v>
      </c>
      <c r="G30" s="10"/>
      <c r="H30" s="16">
        <f t="shared" si="0"/>
        <v>10.92</v>
      </c>
      <c r="J30" s="7" t="s">
        <v>61</v>
      </c>
      <c r="K30" s="13" t="s">
        <v>73</v>
      </c>
      <c r="L30" s="13" t="s">
        <v>64</v>
      </c>
      <c r="M30" s="15">
        <v>7.1</v>
      </c>
      <c r="N30" s="15">
        <v>2.37</v>
      </c>
      <c r="O30" s="10">
        <v>1.06</v>
      </c>
      <c r="P30" s="10"/>
      <c r="Q30" s="16">
        <f t="shared" si="1"/>
        <v>10.53</v>
      </c>
    </row>
    <row r="31" spans="1:17" x14ac:dyDescent="0.3">
      <c r="A31" s="7" t="s">
        <v>59</v>
      </c>
      <c r="B31" s="13" t="s">
        <v>186</v>
      </c>
      <c r="C31" s="13" t="s">
        <v>64</v>
      </c>
      <c r="D31" s="15">
        <v>5.84</v>
      </c>
      <c r="E31" s="15">
        <v>6.77</v>
      </c>
      <c r="F31" s="10">
        <v>1</v>
      </c>
      <c r="G31" s="10"/>
      <c r="H31" s="16">
        <f t="shared" si="0"/>
        <v>13.61</v>
      </c>
      <c r="J31" s="7" t="s">
        <v>61</v>
      </c>
      <c r="K31" s="13" t="s">
        <v>74</v>
      </c>
      <c r="L31" s="13" t="s">
        <v>64</v>
      </c>
      <c r="M31" s="15">
        <v>7.1</v>
      </c>
      <c r="N31" s="15">
        <v>2.37</v>
      </c>
      <c r="O31" s="10">
        <v>1.06</v>
      </c>
      <c r="P31" s="10"/>
      <c r="Q31" s="16">
        <f t="shared" si="1"/>
        <v>10.53</v>
      </c>
    </row>
    <row r="32" spans="1:17" x14ac:dyDescent="0.3">
      <c r="A32" s="7" t="s">
        <v>59</v>
      </c>
      <c r="B32" s="13" t="s">
        <v>187</v>
      </c>
      <c r="C32" s="13" t="s">
        <v>64</v>
      </c>
      <c r="D32" s="15">
        <v>5.84</v>
      </c>
      <c r="E32" s="15">
        <v>6.77</v>
      </c>
      <c r="F32" s="10">
        <v>1</v>
      </c>
      <c r="G32" s="10"/>
      <c r="H32" s="16">
        <f t="shared" si="0"/>
        <v>13.61</v>
      </c>
      <c r="J32" s="7" t="s">
        <v>61</v>
      </c>
      <c r="K32" s="13" t="s">
        <v>85</v>
      </c>
      <c r="L32" s="13" t="s">
        <v>64</v>
      </c>
      <c r="M32" s="15">
        <v>7.1</v>
      </c>
      <c r="N32" s="15">
        <v>4.2</v>
      </c>
      <c r="O32" s="10">
        <v>1.06</v>
      </c>
      <c r="P32" s="10"/>
      <c r="Q32" s="16">
        <f t="shared" si="1"/>
        <v>12.360000000000001</v>
      </c>
    </row>
    <row r="33" spans="1:17" x14ac:dyDescent="0.3">
      <c r="A33" s="7" t="s">
        <v>59</v>
      </c>
      <c r="B33" s="13" t="s">
        <v>188</v>
      </c>
      <c r="C33" s="13" t="s">
        <v>64</v>
      </c>
      <c r="D33" s="15">
        <v>8.1300000000000008</v>
      </c>
      <c r="E33" s="15"/>
      <c r="F33" s="15"/>
      <c r="G33" s="10"/>
      <c r="H33" s="16">
        <f t="shared" si="0"/>
        <v>8.1300000000000008</v>
      </c>
      <c r="J33" s="7" t="s">
        <v>61</v>
      </c>
      <c r="K33" s="13" t="s">
        <v>86</v>
      </c>
      <c r="L33" s="13" t="s">
        <v>64</v>
      </c>
      <c r="M33" s="15">
        <v>7.1</v>
      </c>
      <c r="N33" s="15">
        <v>4.2</v>
      </c>
      <c r="O33" s="10">
        <v>1.06</v>
      </c>
      <c r="P33" s="10"/>
      <c r="Q33" s="16">
        <f t="shared" si="1"/>
        <v>12.360000000000001</v>
      </c>
    </row>
    <row r="34" spans="1:17" x14ac:dyDescent="0.3">
      <c r="A34" s="7" t="s">
        <v>59</v>
      </c>
      <c r="B34" s="13" t="s">
        <v>189</v>
      </c>
      <c r="C34" s="13" t="s">
        <v>64</v>
      </c>
      <c r="D34" s="15">
        <v>10.17</v>
      </c>
      <c r="E34" s="15"/>
      <c r="F34" s="15"/>
      <c r="G34" s="10"/>
      <c r="H34" s="16">
        <f t="shared" si="0"/>
        <v>10.17</v>
      </c>
      <c r="J34" s="7" t="s">
        <v>61</v>
      </c>
      <c r="K34" s="13" t="s">
        <v>87</v>
      </c>
      <c r="L34" s="13" t="s">
        <v>64</v>
      </c>
      <c r="M34" s="15">
        <v>7.1</v>
      </c>
      <c r="N34" s="15">
        <v>6.1</v>
      </c>
      <c r="O34" s="10">
        <v>1.06</v>
      </c>
      <c r="P34" s="10"/>
      <c r="Q34" s="16">
        <f t="shared" si="1"/>
        <v>14.26</v>
      </c>
    </row>
    <row r="35" spans="1:17" x14ac:dyDescent="0.3">
      <c r="A35" s="7" t="s">
        <v>59</v>
      </c>
      <c r="B35" s="13" t="s">
        <v>190</v>
      </c>
      <c r="C35" s="13" t="s">
        <v>64</v>
      </c>
      <c r="D35" s="15">
        <v>12.28</v>
      </c>
      <c r="E35" s="15"/>
      <c r="F35" s="15"/>
      <c r="G35" s="10"/>
      <c r="H35" s="16">
        <f t="shared" si="0"/>
        <v>12.28</v>
      </c>
      <c r="J35" s="7" t="s">
        <v>61</v>
      </c>
      <c r="K35" s="13" t="s">
        <v>88</v>
      </c>
      <c r="L35" s="13" t="s">
        <v>64</v>
      </c>
      <c r="M35" s="15">
        <v>7.1</v>
      </c>
      <c r="N35" s="15">
        <v>6.1</v>
      </c>
      <c r="O35" s="10">
        <v>1.06</v>
      </c>
      <c r="P35" s="10"/>
      <c r="Q35" s="16">
        <f t="shared" si="1"/>
        <v>14.26</v>
      </c>
    </row>
    <row r="36" spans="1:17" x14ac:dyDescent="0.3">
      <c r="A36" s="7" t="s">
        <v>59</v>
      </c>
      <c r="B36" s="13" t="s">
        <v>191</v>
      </c>
      <c r="C36" s="13" t="s">
        <v>64</v>
      </c>
      <c r="D36" s="15">
        <v>14.38</v>
      </c>
      <c r="E36" s="15"/>
      <c r="F36" s="15"/>
      <c r="G36" s="10"/>
      <c r="H36" s="16">
        <f t="shared" si="0"/>
        <v>14.38</v>
      </c>
      <c r="J36" s="7" t="s">
        <v>61</v>
      </c>
      <c r="K36" s="13" t="s">
        <v>89</v>
      </c>
      <c r="L36" s="13" t="s">
        <v>64</v>
      </c>
      <c r="M36" s="15">
        <v>11.82</v>
      </c>
      <c r="N36" s="15">
        <v>0.46</v>
      </c>
      <c r="O36" s="10">
        <v>1.07</v>
      </c>
      <c r="P36" s="10"/>
      <c r="Q36" s="16">
        <f t="shared" si="1"/>
        <v>13.350000000000001</v>
      </c>
    </row>
    <row r="37" spans="1:17" x14ac:dyDescent="0.3">
      <c r="A37" s="7" t="s">
        <v>59</v>
      </c>
      <c r="B37" s="13" t="s">
        <v>192</v>
      </c>
      <c r="C37" s="13" t="s">
        <v>64</v>
      </c>
      <c r="D37" s="15">
        <v>16.48</v>
      </c>
      <c r="E37" s="15"/>
      <c r="F37" s="15"/>
      <c r="G37" s="10"/>
      <c r="H37" s="16">
        <f t="shared" si="0"/>
        <v>16.48</v>
      </c>
      <c r="J37" s="7" t="s">
        <v>61</v>
      </c>
      <c r="K37" s="13" t="s">
        <v>91</v>
      </c>
      <c r="L37" s="13" t="s">
        <v>64</v>
      </c>
      <c r="M37" s="15">
        <v>11.82</v>
      </c>
      <c r="N37" s="15">
        <v>0.46</v>
      </c>
      <c r="O37" s="10">
        <v>1.07</v>
      </c>
      <c r="P37" s="10"/>
      <c r="Q37" s="16">
        <f t="shared" si="1"/>
        <v>13.350000000000001</v>
      </c>
    </row>
    <row r="38" spans="1:17" x14ac:dyDescent="0.3">
      <c r="A38" s="7" t="s">
        <v>59</v>
      </c>
      <c r="B38" s="13" t="s">
        <v>193</v>
      </c>
      <c r="C38" s="13" t="s">
        <v>64</v>
      </c>
      <c r="D38" s="15">
        <v>18.7</v>
      </c>
      <c r="E38" s="15"/>
      <c r="F38" s="15"/>
      <c r="G38" s="10"/>
      <c r="H38" s="16">
        <f t="shared" si="0"/>
        <v>18.7</v>
      </c>
      <c r="J38" s="7" t="s">
        <v>61</v>
      </c>
      <c r="K38" s="13" t="s">
        <v>92</v>
      </c>
      <c r="L38" s="13" t="s">
        <v>64</v>
      </c>
      <c r="M38" s="15">
        <v>11.82</v>
      </c>
      <c r="N38" s="15">
        <v>2.37</v>
      </c>
      <c r="O38" s="10">
        <v>1.07</v>
      </c>
      <c r="P38" s="10"/>
      <c r="Q38" s="16">
        <f t="shared" si="1"/>
        <v>15.260000000000002</v>
      </c>
    </row>
    <row r="39" spans="1:17" x14ac:dyDescent="0.3">
      <c r="A39" s="7" t="s">
        <v>59</v>
      </c>
      <c r="B39" s="13" t="s">
        <v>194</v>
      </c>
      <c r="C39" s="13" t="s">
        <v>64</v>
      </c>
      <c r="D39" s="15">
        <v>20.81</v>
      </c>
      <c r="E39" s="15"/>
      <c r="F39" s="15"/>
      <c r="G39" s="10"/>
      <c r="H39" s="16">
        <f t="shared" si="0"/>
        <v>20.81</v>
      </c>
      <c r="J39" s="7" t="s">
        <v>61</v>
      </c>
      <c r="K39" s="13" t="s">
        <v>93</v>
      </c>
      <c r="L39" s="13" t="s">
        <v>64</v>
      </c>
      <c r="M39" s="15">
        <v>11.82</v>
      </c>
      <c r="N39" s="15">
        <v>2.37</v>
      </c>
      <c r="O39" s="10">
        <v>1.07</v>
      </c>
      <c r="P39" s="10"/>
      <c r="Q39" s="16">
        <f t="shared" si="1"/>
        <v>15.260000000000002</v>
      </c>
    </row>
    <row r="40" spans="1:17" x14ac:dyDescent="0.3">
      <c r="A40" s="7" t="s">
        <v>59</v>
      </c>
      <c r="B40" s="13" t="s">
        <v>195</v>
      </c>
      <c r="C40" s="13" t="s">
        <v>64</v>
      </c>
      <c r="D40" s="15">
        <v>22.9</v>
      </c>
      <c r="E40" s="15"/>
      <c r="F40" s="15"/>
      <c r="G40" s="10"/>
      <c r="H40" s="16">
        <f t="shared" si="0"/>
        <v>22.9</v>
      </c>
      <c r="J40" s="7" t="s">
        <v>61</v>
      </c>
      <c r="K40" s="13" t="s">
        <v>94</v>
      </c>
      <c r="L40" s="13" t="s">
        <v>64</v>
      </c>
      <c r="M40" s="15">
        <v>11.82</v>
      </c>
      <c r="N40" s="10">
        <v>4.1900000000000004</v>
      </c>
      <c r="O40" s="10">
        <v>1.07</v>
      </c>
      <c r="P40" s="10"/>
      <c r="Q40" s="16">
        <f t="shared" si="1"/>
        <v>17.080000000000002</v>
      </c>
    </row>
    <row r="41" spans="1:17" x14ac:dyDescent="0.3">
      <c r="A41" s="7" t="s">
        <v>59</v>
      </c>
      <c r="B41" s="13" t="s">
        <v>196</v>
      </c>
      <c r="C41" s="13" t="s">
        <v>64</v>
      </c>
      <c r="D41" s="15">
        <v>25.01</v>
      </c>
      <c r="E41" s="15"/>
      <c r="F41" s="15"/>
      <c r="G41" s="15"/>
      <c r="H41" s="16">
        <f t="shared" si="0"/>
        <v>25.01</v>
      </c>
      <c r="J41" s="7" t="s">
        <v>61</v>
      </c>
      <c r="K41" s="13" t="s">
        <v>95</v>
      </c>
      <c r="L41" s="13" t="s">
        <v>64</v>
      </c>
      <c r="M41" s="15">
        <v>11.82</v>
      </c>
      <c r="N41" s="15">
        <v>4.1900000000000004</v>
      </c>
      <c r="O41" s="10">
        <v>1.07</v>
      </c>
      <c r="P41" s="10"/>
      <c r="Q41" s="16">
        <f t="shared" si="1"/>
        <v>17.080000000000002</v>
      </c>
    </row>
    <row r="42" spans="1:17" x14ac:dyDescent="0.3">
      <c r="A42" s="7" t="s">
        <v>59</v>
      </c>
      <c r="B42" s="13" t="s">
        <v>197</v>
      </c>
      <c r="C42" s="13" t="s">
        <v>64</v>
      </c>
      <c r="D42" s="15">
        <v>27.15</v>
      </c>
      <c r="E42" s="15"/>
      <c r="F42" s="15"/>
      <c r="G42" s="15"/>
      <c r="H42" s="16">
        <f t="shared" si="0"/>
        <v>27.15</v>
      </c>
      <c r="J42" s="7" t="s">
        <v>61</v>
      </c>
      <c r="K42" s="13" t="s">
        <v>90</v>
      </c>
      <c r="L42" s="13" t="s">
        <v>64</v>
      </c>
      <c r="M42" s="15">
        <v>11.82</v>
      </c>
      <c r="N42" s="15">
        <v>5.87</v>
      </c>
      <c r="O42" s="10">
        <v>1.07</v>
      </c>
      <c r="P42" s="10"/>
      <c r="Q42" s="16">
        <f t="shared" si="1"/>
        <v>18.760000000000002</v>
      </c>
    </row>
    <row r="43" spans="1:17" x14ac:dyDescent="0.3">
      <c r="A43" s="7" t="s">
        <v>59</v>
      </c>
      <c r="B43" s="20" t="s">
        <v>68</v>
      </c>
      <c r="C43" s="13" t="s">
        <v>64</v>
      </c>
      <c r="D43" s="15">
        <v>18.32</v>
      </c>
      <c r="E43" s="15">
        <v>11.9</v>
      </c>
      <c r="F43" s="15"/>
      <c r="G43" s="15"/>
      <c r="H43" s="16">
        <f t="shared" si="0"/>
        <v>30.22</v>
      </c>
      <c r="J43" s="7" t="s">
        <v>61</v>
      </c>
      <c r="K43" s="13" t="s">
        <v>96</v>
      </c>
      <c r="L43" s="13" t="s">
        <v>64</v>
      </c>
      <c r="M43" s="15">
        <v>11.82</v>
      </c>
      <c r="N43" s="15">
        <v>5.87</v>
      </c>
      <c r="O43" s="10">
        <v>1.07</v>
      </c>
      <c r="P43" s="10"/>
      <c r="Q43" s="16">
        <f t="shared" si="1"/>
        <v>18.760000000000002</v>
      </c>
    </row>
    <row r="44" spans="1:17" x14ac:dyDescent="0.3">
      <c r="A44" s="13" t="s">
        <v>62</v>
      </c>
      <c r="B44" s="13" t="s">
        <v>198</v>
      </c>
      <c r="C44" s="13" t="s">
        <v>64</v>
      </c>
      <c r="D44" s="15">
        <v>2</v>
      </c>
      <c r="E44" s="15">
        <v>1.24</v>
      </c>
      <c r="F44" s="15">
        <v>0.8</v>
      </c>
      <c r="G44" s="15"/>
      <c r="H44" s="16">
        <f t="shared" si="0"/>
        <v>4.04</v>
      </c>
      <c r="J44" s="7" t="s">
        <v>61</v>
      </c>
      <c r="K44" s="13" t="s">
        <v>97</v>
      </c>
      <c r="L44" s="13" t="s">
        <v>64</v>
      </c>
      <c r="M44" s="15">
        <v>16.510000000000002</v>
      </c>
      <c r="N44" s="15">
        <v>0.5</v>
      </c>
      <c r="O44" s="10">
        <v>1.04</v>
      </c>
      <c r="P44" s="10"/>
      <c r="Q44" s="16">
        <f t="shared" si="1"/>
        <v>18.05</v>
      </c>
    </row>
    <row r="45" spans="1:17" x14ac:dyDescent="0.3">
      <c r="A45" s="13" t="s">
        <v>62</v>
      </c>
      <c r="B45" s="13" t="s">
        <v>199</v>
      </c>
      <c r="C45" s="13" t="s">
        <v>64</v>
      </c>
      <c r="D45" s="15">
        <v>2</v>
      </c>
      <c r="E45" s="15">
        <v>1.24</v>
      </c>
      <c r="F45" s="15">
        <v>0.8</v>
      </c>
      <c r="G45" s="10"/>
      <c r="H45" s="16">
        <f t="shared" si="0"/>
        <v>4.04</v>
      </c>
      <c r="J45" s="7" t="s">
        <v>61</v>
      </c>
      <c r="K45" s="13" t="s">
        <v>98</v>
      </c>
      <c r="L45" s="13" t="s">
        <v>64</v>
      </c>
      <c r="M45" s="15">
        <v>16.510000000000002</v>
      </c>
      <c r="N45" s="15">
        <v>0.5</v>
      </c>
      <c r="O45" s="10">
        <v>1.04</v>
      </c>
      <c r="P45" s="10"/>
      <c r="Q45" s="16">
        <f t="shared" si="1"/>
        <v>18.05</v>
      </c>
    </row>
    <row r="46" spans="1:17" x14ac:dyDescent="0.3">
      <c r="A46" s="13" t="s">
        <v>62</v>
      </c>
      <c r="B46" s="13" t="s">
        <v>200</v>
      </c>
      <c r="C46" s="13" t="s">
        <v>64</v>
      </c>
      <c r="D46" s="15">
        <v>2</v>
      </c>
      <c r="E46" s="15">
        <v>2.88</v>
      </c>
      <c r="F46" s="15">
        <v>0.8</v>
      </c>
      <c r="G46" s="10"/>
      <c r="H46" s="16">
        <f t="shared" si="0"/>
        <v>5.68</v>
      </c>
      <c r="J46" s="7" t="s">
        <v>61</v>
      </c>
      <c r="K46" s="13" t="s">
        <v>99</v>
      </c>
      <c r="L46" s="13" t="s">
        <v>64</v>
      </c>
      <c r="M46" s="15">
        <v>16.510000000000002</v>
      </c>
      <c r="N46" s="15">
        <v>2.4</v>
      </c>
      <c r="O46" s="10">
        <v>1.04</v>
      </c>
      <c r="P46" s="10"/>
      <c r="Q46" s="16">
        <f t="shared" si="1"/>
        <v>19.95</v>
      </c>
    </row>
    <row r="47" spans="1:17" x14ac:dyDescent="0.3">
      <c r="A47" s="13" t="s">
        <v>62</v>
      </c>
      <c r="B47" s="13" t="s">
        <v>201</v>
      </c>
      <c r="C47" s="13" t="s">
        <v>64</v>
      </c>
      <c r="D47" s="15">
        <v>2</v>
      </c>
      <c r="E47" s="15">
        <v>2.88</v>
      </c>
      <c r="F47" s="15">
        <v>0.8</v>
      </c>
      <c r="G47" s="10"/>
      <c r="H47" s="16">
        <f t="shared" si="0"/>
        <v>5.68</v>
      </c>
      <c r="J47" s="7" t="s">
        <v>61</v>
      </c>
      <c r="K47" s="13" t="s">
        <v>100</v>
      </c>
      <c r="L47" s="13" t="s">
        <v>64</v>
      </c>
      <c r="M47" s="15">
        <v>16.510000000000002</v>
      </c>
      <c r="N47" s="15">
        <v>2.4</v>
      </c>
      <c r="O47" s="10">
        <v>1.04</v>
      </c>
      <c r="P47" s="10"/>
      <c r="Q47" s="16">
        <f t="shared" si="1"/>
        <v>19.95</v>
      </c>
    </row>
    <row r="48" spans="1:17" x14ac:dyDescent="0.3">
      <c r="A48" s="13" t="s">
        <v>62</v>
      </c>
      <c r="B48" s="13" t="s">
        <v>202</v>
      </c>
      <c r="C48" s="13" t="s">
        <v>64</v>
      </c>
      <c r="D48" s="15">
        <v>2</v>
      </c>
      <c r="E48" s="15">
        <v>4.6100000000000003</v>
      </c>
      <c r="F48" s="15">
        <v>0.8</v>
      </c>
      <c r="G48" s="10"/>
      <c r="H48" s="16">
        <f t="shared" si="0"/>
        <v>7.41</v>
      </c>
      <c r="J48" s="7" t="s">
        <v>61</v>
      </c>
      <c r="K48" s="13" t="s">
        <v>101</v>
      </c>
      <c r="L48" s="13" t="s">
        <v>64</v>
      </c>
      <c r="M48" s="15">
        <v>16.510000000000002</v>
      </c>
      <c r="N48" s="15">
        <v>4.18</v>
      </c>
      <c r="O48" s="10">
        <v>1.04</v>
      </c>
      <c r="P48" s="10"/>
      <c r="Q48" s="16">
        <f t="shared" si="1"/>
        <v>21.73</v>
      </c>
    </row>
    <row r="49" spans="1:17" x14ac:dyDescent="0.3">
      <c r="A49" s="13" t="s">
        <v>62</v>
      </c>
      <c r="B49" s="13" t="s">
        <v>203</v>
      </c>
      <c r="C49" s="13" t="s">
        <v>64</v>
      </c>
      <c r="D49" s="15">
        <v>2</v>
      </c>
      <c r="E49" s="15">
        <v>4.6100000000000003</v>
      </c>
      <c r="F49" s="15">
        <v>0.8</v>
      </c>
      <c r="G49" s="10"/>
      <c r="H49" s="16">
        <f t="shared" si="0"/>
        <v>7.41</v>
      </c>
      <c r="J49" s="7" t="s">
        <v>61</v>
      </c>
      <c r="K49" s="13" t="s">
        <v>102</v>
      </c>
      <c r="L49" s="13" t="s">
        <v>64</v>
      </c>
      <c r="M49" s="15">
        <v>16.510000000000002</v>
      </c>
      <c r="N49" s="15">
        <v>4.18</v>
      </c>
      <c r="O49" s="10">
        <v>1.04</v>
      </c>
      <c r="P49" s="10"/>
      <c r="Q49" s="16">
        <f t="shared" si="1"/>
        <v>21.73</v>
      </c>
    </row>
    <row r="50" spans="1:17" x14ac:dyDescent="0.3">
      <c r="A50" s="13" t="s">
        <v>62</v>
      </c>
      <c r="B50" s="13" t="s">
        <v>204</v>
      </c>
      <c r="C50" s="13" t="s">
        <v>64</v>
      </c>
      <c r="D50" s="15">
        <v>2</v>
      </c>
      <c r="E50" s="15">
        <v>6.22</v>
      </c>
      <c r="F50" s="15">
        <v>0.8</v>
      </c>
      <c r="G50" s="10"/>
      <c r="H50" s="16">
        <f t="shared" si="0"/>
        <v>9.02</v>
      </c>
      <c r="J50" s="7" t="s">
        <v>61</v>
      </c>
      <c r="K50" s="13" t="s">
        <v>103</v>
      </c>
      <c r="L50" s="13" t="s">
        <v>64</v>
      </c>
      <c r="M50" s="15">
        <v>16.510000000000002</v>
      </c>
      <c r="N50" s="15">
        <v>5.89</v>
      </c>
      <c r="O50" s="10">
        <v>1.04</v>
      </c>
      <c r="P50" s="10"/>
      <c r="Q50" s="16">
        <f t="shared" si="1"/>
        <v>23.44</v>
      </c>
    </row>
    <row r="51" spans="1:17" x14ac:dyDescent="0.3">
      <c r="A51" s="13" t="s">
        <v>62</v>
      </c>
      <c r="B51" s="13" t="s">
        <v>205</v>
      </c>
      <c r="C51" s="13" t="s">
        <v>64</v>
      </c>
      <c r="D51" s="15">
        <v>2</v>
      </c>
      <c r="E51" s="15">
        <v>6.22</v>
      </c>
      <c r="F51" s="15">
        <v>0.8</v>
      </c>
      <c r="G51" s="10"/>
      <c r="H51" s="16">
        <f t="shared" si="0"/>
        <v>9.02</v>
      </c>
      <c r="J51" s="7" t="s">
        <v>61</v>
      </c>
      <c r="K51" s="13" t="s">
        <v>104</v>
      </c>
      <c r="L51" s="13" t="s">
        <v>64</v>
      </c>
      <c r="M51" s="15">
        <v>16.510000000000002</v>
      </c>
      <c r="N51" s="15">
        <v>5.89</v>
      </c>
      <c r="O51" s="10">
        <v>1.04</v>
      </c>
      <c r="P51" s="10"/>
      <c r="Q51" s="16">
        <f t="shared" si="1"/>
        <v>23.44</v>
      </c>
    </row>
    <row r="52" spans="1:17" x14ac:dyDescent="0.3">
      <c r="A52" s="13" t="s">
        <v>62</v>
      </c>
      <c r="B52" s="13" t="s">
        <v>206</v>
      </c>
      <c r="C52" s="13" t="s">
        <v>64</v>
      </c>
      <c r="D52" s="15">
        <v>2</v>
      </c>
      <c r="E52" s="15">
        <v>7.77</v>
      </c>
      <c r="F52" s="15">
        <v>0.8</v>
      </c>
      <c r="G52" s="10"/>
      <c r="H52" s="16">
        <f t="shared" si="0"/>
        <v>10.57</v>
      </c>
      <c r="J52" s="7" t="s">
        <v>61</v>
      </c>
      <c r="K52" s="20" t="s">
        <v>68</v>
      </c>
      <c r="L52" s="13" t="s">
        <v>64</v>
      </c>
      <c r="M52" s="15">
        <v>16.510000000000002</v>
      </c>
      <c r="N52" s="15">
        <v>7.33</v>
      </c>
      <c r="O52" s="10">
        <v>1.04</v>
      </c>
      <c r="P52" s="10"/>
      <c r="Q52" s="16">
        <f t="shared" si="1"/>
        <v>24.880000000000003</v>
      </c>
    </row>
    <row r="53" spans="1:17" x14ac:dyDescent="0.3">
      <c r="A53" s="13" t="s">
        <v>62</v>
      </c>
      <c r="B53" s="13" t="s">
        <v>207</v>
      </c>
      <c r="C53" s="13" t="s">
        <v>64</v>
      </c>
      <c r="D53" s="15">
        <v>2</v>
      </c>
      <c r="E53" s="15">
        <v>7.77</v>
      </c>
      <c r="F53" s="15">
        <v>0.8</v>
      </c>
      <c r="G53" s="10"/>
      <c r="H53" s="16">
        <f t="shared" si="0"/>
        <v>10.57</v>
      </c>
      <c r="J53" s="7" t="s">
        <v>61</v>
      </c>
      <c r="K53" s="13" t="s">
        <v>105</v>
      </c>
      <c r="L53" s="13" t="s">
        <v>64</v>
      </c>
      <c r="M53" s="15">
        <v>21.39</v>
      </c>
      <c r="N53" s="10">
        <v>0.67</v>
      </c>
      <c r="O53" s="10">
        <v>0.98</v>
      </c>
      <c r="P53" s="10"/>
      <c r="Q53" s="16">
        <f t="shared" si="1"/>
        <v>23.040000000000003</v>
      </c>
    </row>
    <row r="54" spans="1:17" x14ac:dyDescent="0.3">
      <c r="A54" s="13" t="s">
        <v>62</v>
      </c>
      <c r="B54" s="7" t="s">
        <v>69</v>
      </c>
      <c r="C54" s="13" t="s">
        <v>64</v>
      </c>
      <c r="D54" s="15">
        <v>6.07</v>
      </c>
      <c r="E54" s="15">
        <v>3.18</v>
      </c>
      <c r="F54" s="15">
        <v>0.7</v>
      </c>
      <c r="G54" s="10"/>
      <c r="H54" s="16">
        <f t="shared" si="0"/>
        <v>9.9499999999999993</v>
      </c>
      <c r="J54" s="7" t="s">
        <v>61</v>
      </c>
      <c r="K54" s="13" t="s">
        <v>106</v>
      </c>
      <c r="L54" s="13" t="s">
        <v>64</v>
      </c>
      <c r="M54" s="15">
        <v>21.39</v>
      </c>
      <c r="N54" s="10">
        <v>0.67</v>
      </c>
      <c r="O54" s="10">
        <v>0.98</v>
      </c>
      <c r="P54" s="10"/>
      <c r="Q54" s="16">
        <f t="shared" si="1"/>
        <v>23.040000000000003</v>
      </c>
    </row>
    <row r="55" spans="1:17" x14ac:dyDescent="0.3">
      <c r="A55" s="13" t="s">
        <v>62</v>
      </c>
      <c r="B55" s="7" t="s">
        <v>70</v>
      </c>
      <c r="C55" s="13" t="s">
        <v>64</v>
      </c>
      <c r="D55" s="15">
        <v>6.07</v>
      </c>
      <c r="E55" s="15">
        <v>3.18</v>
      </c>
      <c r="F55" s="15">
        <v>0.7</v>
      </c>
      <c r="G55" s="10"/>
      <c r="H55" s="16">
        <f t="shared" si="0"/>
        <v>9.9499999999999993</v>
      </c>
      <c r="J55" s="7" t="s">
        <v>61</v>
      </c>
      <c r="K55" s="13" t="s">
        <v>107</v>
      </c>
      <c r="L55" s="13" t="s">
        <v>64</v>
      </c>
      <c r="M55" s="15">
        <v>21.39</v>
      </c>
      <c r="N55" s="15">
        <v>2.5099999999999998</v>
      </c>
      <c r="O55" s="10">
        <v>0.98</v>
      </c>
      <c r="P55" s="10"/>
      <c r="Q55" s="16">
        <f t="shared" si="1"/>
        <v>24.88</v>
      </c>
    </row>
    <row r="56" spans="1:17" x14ac:dyDescent="0.3">
      <c r="A56" s="13" t="s">
        <v>62</v>
      </c>
      <c r="B56" s="7" t="s">
        <v>66</v>
      </c>
      <c r="C56" s="13" t="s">
        <v>64</v>
      </c>
      <c r="D56" s="15">
        <v>9.43</v>
      </c>
      <c r="E56" s="15">
        <v>3.25</v>
      </c>
      <c r="F56" s="15">
        <v>0.7</v>
      </c>
      <c r="G56" s="10"/>
      <c r="H56" s="16">
        <f t="shared" si="0"/>
        <v>13.379999999999999</v>
      </c>
      <c r="J56" s="7" t="s">
        <v>61</v>
      </c>
      <c r="K56" s="13" t="s">
        <v>108</v>
      </c>
      <c r="L56" s="13" t="s">
        <v>64</v>
      </c>
      <c r="M56" s="15">
        <v>21.39</v>
      </c>
      <c r="N56" s="15">
        <v>2.5099999999999998</v>
      </c>
      <c r="O56" s="10">
        <v>0.98</v>
      </c>
      <c r="P56" s="10"/>
      <c r="Q56" s="16">
        <f t="shared" si="1"/>
        <v>24.88</v>
      </c>
    </row>
    <row r="57" spans="1:17" x14ac:dyDescent="0.3">
      <c r="A57" s="13" t="s">
        <v>62</v>
      </c>
      <c r="B57" s="7" t="s">
        <v>67</v>
      </c>
      <c r="C57" s="13" t="s">
        <v>64</v>
      </c>
      <c r="D57" s="15">
        <v>9.43</v>
      </c>
      <c r="E57" s="15">
        <v>3.25</v>
      </c>
      <c r="F57" s="15">
        <v>0.7</v>
      </c>
      <c r="G57" s="10"/>
      <c r="H57" s="16">
        <f t="shared" si="0"/>
        <v>13.379999999999999</v>
      </c>
      <c r="J57" s="7" t="s">
        <v>61</v>
      </c>
      <c r="K57" s="13" t="s">
        <v>109</v>
      </c>
      <c r="L57" s="13" t="s">
        <v>64</v>
      </c>
      <c r="M57" s="15">
        <v>21.39</v>
      </c>
      <c r="N57" s="15">
        <v>4.34</v>
      </c>
      <c r="O57" s="10">
        <v>0.98</v>
      </c>
      <c r="P57" s="10"/>
      <c r="Q57" s="16">
        <f t="shared" si="1"/>
        <v>26.71</v>
      </c>
    </row>
    <row r="58" spans="1:17" x14ac:dyDescent="0.3">
      <c r="A58" s="13" t="s">
        <v>62</v>
      </c>
      <c r="B58" s="7" t="s">
        <v>63</v>
      </c>
      <c r="C58" s="13" t="s">
        <v>64</v>
      </c>
      <c r="D58" s="15">
        <v>13.47</v>
      </c>
      <c r="E58" s="15">
        <v>3.25</v>
      </c>
      <c r="F58" s="15">
        <v>0.7</v>
      </c>
      <c r="G58" s="10"/>
      <c r="H58" s="16">
        <f t="shared" si="0"/>
        <v>17.419999999999998</v>
      </c>
      <c r="J58" s="7" t="s">
        <v>61</v>
      </c>
      <c r="K58" s="13" t="s">
        <v>110</v>
      </c>
      <c r="L58" s="13" t="s">
        <v>64</v>
      </c>
      <c r="M58" s="15">
        <v>21.39</v>
      </c>
      <c r="N58" s="15">
        <v>4.34</v>
      </c>
      <c r="O58" s="10">
        <v>0.98</v>
      </c>
      <c r="P58" s="10"/>
      <c r="Q58" s="16">
        <f t="shared" si="1"/>
        <v>26.71</v>
      </c>
    </row>
    <row r="59" spans="1:17" x14ac:dyDescent="0.3">
      <c r="A59" s="13" t="s">
        <v>62</v>
      </c>
      <c r="B59" s="7" t="s">
        <v>65</v>
      </c>
      <c r="C59" s="13" t="s">
        <v>64</v>
      </c>
      <c r="D59" s="15">
        <v>13.47</v>
      </c>
      <c r="E59" s="15">
        <v>3.25</v>
      </c>
      <c r="F59" s="15">
        <v>0.7</v>
      </c>
      <c r="G59" s="10"/>
      <c r="H59" s="16">
        <f t="shared" si="0"/>
        <v>17.419999999999998</v>
      </c>
      <c r="J59" s="7" t="s">
        <v>61</v>
      </c>
      <c r="K59" s="13" t="s">
        <v>111</v>
      </c>
      <c r="L59" s="13" t="s">
        <v>64</v>
      </c>
      <c r="M59" s="15">
        <v>21.39</v>
      </c>
      <c r="N59" s="15">
        <v>5.91</v>
      </c>
      <c r="O59" s="10">
        <v>0.98</v>
      </c>
      <c r="P59" s="10"/>
      <c r="Q59" s="16">
        <f t="shared" si="1"/>
        <v>28.28</v>
      </c>
    </row>
    <row r="60" spans="1:17" x14ac:dyDescent="0.3">
      <c r="A60" s="13" t="s">
        <v>62</v>
      </c>
      <c r="B60" s="7" t="s">
        <v>208</v>
      </c>
      <c r="C60" s="13" t="s">
        <v>64</v>
      </c>
      <c r="D60" s="15">
        <v>17.149999999999999</v>
      </c>
      <c r="E60" s="15">
        <v>3.25</v>
      </c>
      <c r="F60" s="15">
        <v>0.7</v>
      </c>
      <c r="G60" s="10"/>
      <c r="H60" s="16">
        <f t="shared" si="0"/>
        <v>21.099999999999998</v>
      </c>
      <c r="J60" s="7" t="s">
        <v>61</v>
      </c>
      <c r="K60" s="13" t="s">
        <v>112</v>
      </c>
      <c r="L60" s="13" t="s">
        <v>64</v>
      </c>
      <c r="M60" s="15">
        <v>21.39</v>
      </c>
      <c r="N60" s="15">
        <v>5.91</v>
      </c>
      <c r="O60" s="10">
        <v>0.98</v>
      </c>
      <c r="P60" s="10"/>
      <c r="Q60" s="16">
        <f t="shared" si="1"/>
        <v>28.28</v>
      </c>
    </row>
    <row r="61" spans="1:17" x14ac:dyDescent="0.3">
      <c r="A61" s="13" t="s">
        <v>62</v>
      </c>
      <c r="B61" s="7" t="s">
        <v>209</v>
      </c>
      <c r="C61" s="13" t="s">
        <v>64</v>
      </c>
      <c r="D61" s="15">
        <v>17.149999999999999</v>
      </c>
      <c r="E61" s="15">
        <v>3.25</v>
      </c>
      <c r="F61" s="15">
        <v>0.7</v>
      </c>
      <c r="G61" s="10"/>
      <c r="H61" s="16">
        <f t="shared" si="0"/>
        <v>21.099999999999998</v>
      </c>
      <c r="J61" s="7" t="s">
        <v>61</v>
      </c>
      <c r="K61" s="13" t="s">
        <v>113</v>
      </c>
      <c r="L61" s="13" t="s">
        <v>64</v>
      </c>
      <c r="M61" s="15">
        <v>26.13</v>
      </c>
      <c r="N61" s="15">
        <v>0.69</v>
      </c>
      <c r="O61" s="10">
        <v>1.1000000000000001</v>
      </c>
      <c r="P61" s="10"/>
      <c r="Q61" s="16">
        <f t="shared" si="1"/>
        <v>27.92</v>
      </c>
    </row>
    <row r="62" spans="1:17" x14ac:dyDescent="0.3">
      <c r="A62" s="13"/>
      <c r="B62" s="7"/>
      <c r="C62" s="13"/>
      <c r="D62" s="15"/>
      <c r="E62" s="15"/>
      <c r="F62" s="10"/>
      <c r="G62" s="10"/>
      <c r="H62" s="16"/>
      <c r="J62" s="7" t="s">
        <v>61</v>
      </c>
      <c r="K62" s="13" t="s">
        <v>114</v>
      </c>
      <c r="L62" s="13" t="s">
        <v>64</v>
      </c>
      <c r="M62" s="15">
        <v>26.13</v>
      </c>
      <c r="N62" s="15">
        <v>0.69</v>
      </c>
      <c r="O62" s="10">
        <v>1.1000000000000001</v>
      </c>
      <c r="P62" s="10"/>
      <c r="Q62" s="16">
        <f t="shared" si="1"/>
        <v>27.92</v>
      </c>
    </row>
    <row r="63" spans="1:17" x14ac:dyDescent="0.3">
      <c r="A63" s="13"/>
      <c r="B63" s="7"/>
      <c r="C63" s="13"/>
      <c r="D63" s="15"/>
      <c r="E63" s="15"/>
      <c r="F63" s="10"/>
      <c r="G63" s="10"/>
      <c r="H63" s="16"/>
      <c r="J63" s="7" t="s">
        <v>61</v>
      </c>
      <c r="K63" s="13" t="s">
        <v>115</v>
      </c>
      <c r="L63" s="13" t="s">
        <v>64</v>
      </c>
      <c r="M63" s="15">
        <v>26.13</v>
      </c>
      <c r="N63" s="15">
        <v>2.57</v>
      </c>
      <c r="O63" s="10">
        <v>1.1000000000000001</v>
      </c>
      <c r="P63" s="10"/>
      <c r="Q63" s="16">
        <f t="shared" si="1"/>
        <v>29.8</v>
      </c>
    </row>
    <row r="64" spans="1:17" x14ac:dyDescent="0.3">
      <c r="H64" t="s">
        <v>27</v>
      </c>
      <c r="J64" s="7" t="s">
        <v>61</v>
      </c>
      <c r="K64" s="13" t="s">
        <v>116</v>
      </c>
      <c r="L64" s="13" t="s">
        <v>64</v>
      </c>
      <c r="M64" s="15">
        <v>26.13</v>
      </c>
      <c r="N64" s="15">
        <v>2.57</v>
      </c>
      <c r="O64" s="10">
        <v>1.1000000000000001</v>
      </c>
      <c r="P64" s="10"/>
      <c r="Q64" s="16">
        <f t="shared" si="1"/>
        <v>29.8</v>
      </c>
    </row>
    <row r="65" spans="7:17" x14ac:dyDescent="0.3">
      <c r="G65" t="s">
        <v>60</v>
      </c>
      <c r="H65" s="21">
        <f>+SUM(H16:H17)</f>
        <v>38.369999999999997</v>
      </c>
      <c r="J65" s="7" t="s">
        <v>61</v>
      </c>
      <c r="K65" s="13" t="s">
        <v>117</v>
      </c>
      <c r="L65" s="13" t="s">
        <v>64</v>
      </c>
      <c r="M65" s="15">
        <v>26.13</v>
      </c>
      <c r="N65" s="15">
        <v>4.3600000000000003</v>
      </c>
      <c r="O65" s="10">
        <v>1.1000000000000001</v>
      </c>
      <c r="P65" s="10"/>
      <c r="Q65" s="16">
        <f t="shared" si="1"/>
        <v>31.59</v>
      </c>
    </row>
    <row r="66" spans="7:17" x14ac:dyDescent="0.3">
      <c r="G66" t="s">
        <v>64</v>
      </c>
      <c r="H66" s="21">
        <f>+SUM(H19:H61)</f>
        <v>527.67000000000007</v>
      </c>
      <c r="J66" s="7" t="s">
        <v>61</v>
      </c>
      <c r="K66" s="13" t="s">
        <v>118</v>
      </c>
      <c r="L66" s="13" t="s">
        <v>64</v>
      </c>
      <c r="M66" s="15">
        <v>26.13</v>
      </c>
      <c r="N66" s="15">
        <v>4.3600000000000003</v>
      </c>
      <c r="O66" s="10">
        <v>1.1000000000000001</v>
      </c>
      <c r="P66" s="10"/>
      <c r="Q66" s="16">
        <f t="shared" si="1"/>
        <v>31.59</v>
      </c>
    </row>
    <row r="67" spans="7:17" x14ac:dyDescent="0.3">
      <c r="J67" s="7" t="s">
        <v>61</v>
      </c>
      <c r="K67" s="13" t="s">
        <v>119</v>
      </c>
      <c r="L67" s="13" t="s">
        <v>64</v>
      </c>
      <c r="M67" s="15">
        <v>26.13</v>
      </c>
      <c r="N67" s="15">
        <v>6.04</v>
      </c>
      <c r="O67" s="10">
        <v>1.1000000000000001</v>
      </c>
      <c r="P67" s="10"/>
      <c r="Q67" s="16">
        <f t="shared" si="1"/>
        <v>33.270000000000003</v>
      </c>
    </row>
    <row r="68" spans="7:17" x14ac:dyDescent="0.3">
      <c r="J68" s="13" t="s">
        <v>79</v>
      </c>
      <c r="K68" s="13" t="s">
        <v>120</v>
      </c>
      <c r="L68" s="13" t="s">
        <v>64</v>
      </c>
      <c r="M68" s="15">
        <v>1</v>
      </c>
      <c r="N68" s="15">
        <v>1.24</v>
      </c>
      <c r="O68" s="15">
        <v>1</v>
      </c>
      <c r="P68" s="10"/>
      <c r="Q68" s="16">
        <f t="shared" si="1"/>
        <v>3.24</v>
      </c>
    </row>
    <row r="69" spans="7:17" x14ac:dyDescent="0.3">
      <c r="J69" s="13" t="s">
        <v>79</v>
      </c>
      <c r="K69" s="13" t="s">
        <v>121</v>
      </c>
      <c r="L69" s="13" t="s">
        <v>64</v>
      </c>
      <c r="M69" s="15">
        <v>1</v>
      </c>
      <c r="N69" s="15">
        <v>1.24</v>
      </c>
      <c r="O69" s="15">
        <v>1</v>
      </c>
      <c r="P69" s="10"/>
      <c r="Q69" s="16">
        <f t="shared" si="1"/>
        <v>3.24</v>
      </c>
    </row>
    <row r="70" spans="7:17" x14ac:dyDescent="0.3">
      <c r="J70" s="13" t="s">
        <v>79</v>
      </c>
      <c r="K70" s="13" t="s">
        <v>122</v>
      </c>
      <c r="L70" s="13" t="s">
        <v>64</v>
      </c>
      <c r="M70" s="15">
        <v>1</v>
      </c>
      <c r="N70" s="15">
        <v>3.22</v>
      </c>
      <c r="O70" s="15">
        <v>1</v>
      </c>
      <c r="P70" s="10"/>
      <c r="Q70" s="16">
        <f t="shared" si="1"/>
        <v>5.2200000000000006</v>
      </c>
    </row>
    <row r="71" spans="7:17" x14ac:dyDescent="0.3">
      <c r="J71" s="13" t="s">
        <v>79</v>
      </c>
      <c r="K71" s="13" t="s">
        <v>123</v>
      </c>
      <c r="L71" s="13" t="s">
        <v>64</v>
      </c>
      <c r="M71" s="15">
        <v>1</v>
      </c>
      <c r="N71" s="15">
        <v>3.22</v>
      </c>
      <c r="O71" s="15">
        <v>1</v>
      </c>
      <c r="P71" s="10"/>
      <c r="Q71" s="16">
        <f t="shared" si="1"/>
        <v>5.2200000000000006</v>
      </c>
    </row>
    <row r="72" spans="7:17" x14ac:dyDescent="0.3">
      <c r="J72" s="13" t="s">
        <v>79</v>
      </c>
      <c r="K72" s="13" t="s">
        <v>124</v>
      </c>
      <c r="L72" s="13" t="s">
        <v>64</v>
      </c>
      <c r="M72" s="15">
        <v>1</v>
      </c>
      <c r="N72" s="15">
        <v>5.36</v>
      </c>
      <c r="O72" s="15">
        <v>1</v>
      </c>
      <c r="P72" s="10"/>
      <c r="Q72" s="16">
        <f t="shared" si="1"/>
        <v>7.36</v>
      </c>
    </row>
    <row r="73" spans="7:17" x14ac:dyDescent="0.3">
      <c r="J73" s="13" t="s">
        <v>79</v>
      </c>
      <c r="K73" s="13" t="s">
        <v>125</v>
      </c>
      <c r="L73" s="13" t="s">
        <v>64</v>
      </c>
      <c r="M73" s="15">
        <v>1</v>
      </c>
      <c r="N73" s="15">
        <v>5.36</v>
      </c>
      <c r="O73" s="15">
        <v>1</v>
      </c>
      <c r="P73" s="10"/>
      <c r="Q73" s="16">
        <f t="shared" si="1"/>
        <v>7.36</v>
      </c>
    </row>
    <row r="74" spans="7:17" x14ac:dyDescent="0.3">
      <c r="J74" s="13" t="s">
        <v>79</v>
      </c>
      <c r="K74" s="13" t="s">
        <v>126</v>
      </c>
      <c r="L74" s="13" t="s">
        <v>64</v>
      </c>
      <c r="M74" s="15">
        <v>4.62</v>
      </c>
      <c r="N74" s="15">
        <v>1.27</v>
      </c>
      <c r="O74" s="15">
        <v>1</v>
      </c>
      <c r="P74" s="10"/>
      <c r="Q74" s="16">
        <f t="shared" si="1"/>
        <v>6.8900000000000006</v>
      </c>
    </row>
    <row r="75" spans="7:17" x14ac:dyDescent="0.3">
      <c r="J75" s="13" t="s">
        <v>79</v>
      </c>
      <c r="K75" s="13" t="s">
        <v>127</v>
      </c>
      <c r="L75" s="13" t="s">
        <v>64</v>
      </c>
      <c r="M75" s="15">
        <v>4.62</v>
      </c>
      <c r="N75" s="15">
        <v>1.27</v>
      </c>
      <c r="O75" s="15">
        <v>1</v>
      </c>
      <c r="P75" s="10"/>
      <c r="Q75" s="16">
        <f t="shared" si="1"/>
        <v>6.8900000000000006</v>
      </c>
    </row>
    <row r="76" spans="7:17" x14ac:dyDescent="0.3">
      <c r="J76" s="13" t="s">
        <v>79</v>
      </c>
      <c r="K76" s="13" t="s">
        <v>128</v>
      </c>
      <c r="L76" s="13" t="s">
        <v>64</v>
      </c>
      <c r="M76" s="15">
        <v>4.62</v>
      </c>
      <c r="N76" s="15">
        <v>3.39</v>
      </c>
      <c r="O76" s="15">
        <v>1</v>
      </c>
      <c r="P76" s="10"/>
      <c r="Q76" s="16">
        <f t="shared" si="1"/>
        <v>9.01</v>
      </c>
    </row>
    <row r="77" spans="7:17" x14ac:dyDescent="0.3">
      <c r="J77" s="13" t="s">
        <v>79</v>
      </c>
      <c r="K77" s="13" t="s">
        <v>129</v>
      </c>
      <c r="L77" s="13" t="s">
        <v>64</v>
      </c>
      <c r="M77" s="15">
        <v>4.62</v>
      </c>
      <c r="N77" s="15">
        <v>3.39</v>
      </c>
      <c r="O77" s="15">
        <v>1</v>
      </c>
      <c r="P77" s="10"/>
      <c r="Q77" s="16">
        <f t="shared" si="1"/>
        <v>9.01</v>
      </c>
    </row>
    <row r="78" spans="7:17" x14ac:dyDescent="0.3">
      <c r="J78" s="13" t="s">
        <v>79</v>
      </c>
      <c r="K78" s="13" t="s">
        <v>130</v>
      </c>
      <c r="L78" s="13" t="s">
        <v>64</v>
      </c>
      <c r="M78" s="15">
        <v>4.62</v>
      </c>
      <c r="N78" s="15">
        <v>5.48</v>
      </c>
      <c r="O78" s="15">
        <v>1</v>
      </c>
      <c r="P78" s="10"/>
      <c r="Q78" s="16">
        <f t="shared" si="1"/>
        <v>11.100000000000001</v>
      </c>
    </row>
    <row r="79" spans="7:17" x14ac:dyDescent="0.3">
      <c r="J79" s="13" t="s">
        <v>79</v>
      </c>
      <c r="K79" s="13" t="s">
        <v>131</v>
      </c>
      <c r="L79" s="13" t="s">
        <v>64</v>
      </c>
      <c r="M79" s="15">
        <v>4.62</v>
      </c>
      <c r="N79" s="15">
        <v>5.48</v>
      </c>
      <c r="O79" s="15">
        <v>1</v>
      </c>
      <c r="P79" s="10"/>
      <c r="Q79" s="16">
        <f t="shared" si="1"/>
        <v>11.100000000000001</v>
      </c>
    </row>
    <row r="80" spans="7:17" x14ac:dyDescent="0.3">
      <c r="J80" s="13" t="s">
        <v>79</v>
      </c>
      <c r="K80" s="13" t="s">
        <v>132</v>
      </c>
      <c r="L80" s="13" t="s">
        <v>64</v>
      </c>
      <c r="M80" s="15">
        <v>8.5</v>
      </c>
      <c r="N80" s="15">
        <v>1.19</v>
      </c>
      <c r="O80" s="15">
        <v>1</v>
      </c>
      <c r="P80" s="10"/>
      <c r="Q80" s="16">
        <f t="shared" ref="Q80:Q82" si="2">SUM(M80:P80)</f>
        <v>10.69</v>
      </c>
    </row>
    <row r="81" spans="10:17" x14ac:dyDescent="0.3">
      <c r="J81" s="13" t="s">
        <v>79</v>
      </c>
      <c r="K81" s="13" t="s">
        <v>133</v>
      </c>
      <c r="L81" s="13" t="s">
        <v>64</v>
      </c>
      <c r="M81" s="15">
        <v>8.5</v>
      </c>
      <c r="N81" s="15">
        <v>1.19</v>
      </c>
      <c r="O81" s="15">
        <v>1</v>
      </c>
      <c r="P81" s="10"/>
      <c r="Q81" s="16">
        <f t="shared" si="2"/>
        <v>10.69</v>
      </c>
    </row>
    <row r="82" spans="10:17" x14ac:dyDescent="0.3">
      <c r="J82" s="13" t="s">
        <v>79</v>
      </c>
      <c r="K82" s="13" t="s">
        <v>134</v>
      </c>
      <c r="L82" s="13" t="s">
        <v>64</v>
      </c>
      <c r="M82" s="15">
        <v>8.5</v>
      </c>
      <c r="N82" s="15">
        <v>3.21</v>
      </c>
      <c r="O82" s="15">
        <v>1</v>
      </c>
      <c r="P82" s="10"/>
      <c r="Q82" s="16">
        <f t="shared" si="2"/>
        <v>12.71</v>
      </c>
    </row>
    <row r="83" spans="10:17" x14ac:dyDescent="0.3">
      <c r="J83" s="13" t="s">
        <v>79</v>
      </c>
      <c r="K83" s="13" t="s">
        <v>135</v>
      </c>
      <c r="L83" s="13" t="s">
        <v>64</v>
      </c>
      <c r="M83" s="15">
        <v>8.5</v>
      </c>
      <c r="N83" s="15">
        <v>3.21</v>
      </c>
      <c r="O83" s="15">
        <v>1</v>
      </c>
      <c r="P83" s="10"/>
      <c r="Q83" s="16">
        <f t="shared" ref="Q83:Q121" si="3">SUM(M83:P83)</f>
        <v>12.71</v>
      </c>
    </row>
    <row r="84" spans="10:17" x14ac:dyDescent="0.3">
      <c r="J84" s="13" t="s">
        <v>79</v>
      </c>
      <c r="K84" s="13" t="s">
        <v>136</v>
      </c>
      <c r="L84" s="13" t="s">
        <v>64</v>
      </c>
      <c r="M84" s="15">
        <v>8.5</v>
      </c>
      <c r="N84" s="15">
        <v>5.64</v>
      </c>
      <c r="O84" s="15">
        <v>1</v>
      </c>
      <c r="P84" s="10"/>
      <c r="Q84" s="16">
        <f t="shared" si="3"/>
        <v>15.14</v>
      </c>
    </row>
    <row r="85" spans="10:17" x14ac:dyDescent="0.3">
      <c r="J85" s="13" t="s">
        <v>79</v>
      </c>
      <c r="K85" s="13" t="s">
        <v>137</v>
      </c>
      <c r="L85" s="13" t="s">
        <v>64</v>
      </c>
      <c r="M85" s="15">
        <v>8.5</v>
      </c>
      <c r="N85" s="15">
        <v>5.64</v>
      </c>
      <c r="O85" s="15">
        <v>1</v>
      </c>
      <c r="P85" s="10"/>
      <c r="Q85" s="16">
        <f t="shared" si="3"/>
        <v>15.14</v>
      </c>
    </row>
    <row r="86" spans="10:17" x14ac:dyDescent="0.3">
      <c r="J86" s="13" t="s">
        <v>79</v>
      </c>
      <c r="K86" s="13" t="s">
        <v>139</v>
      </c>
      <c r="L86" s="13" t="s">
        <v>64</v>
      </c>
      <c r="M86" s="15">
        <v>12.27</v>
      </c>
      <c r="N86" s="15">
        <v>1.0900000000000001</v>
      </c>
      <c r="O86" s="15">
        <v>1</v>
      </c>
      <c r="P86" s="10"/>
      <c r="Q86" s="16">
        <f t="shared" si="3"/>
        <v>14.36</v>
      </c>
    </row>
    <row r="87" spans="10:17" x14ac:dyDescent="0.3">
      <c r="J87" s="13" t="s">
        <v>79</v>
      </c>
      <c r="K87" s="13" t="s">
        <v>140</v>
      </c>
      <c r="L87" s="13" t="s">
        <v>64</v>
      </c>
      <c r="M87" s="15">
        <v>12.27</v>
      </c>
      <c r="N87" s="15">
        <v>1.0900000000000001</v>
      </c>
      <c r="O87" s="15">
        <v>1</v>
      </c>
      <c r="P87" s="10"/>
      <c r="Q87" s="16">
        <f t="shared" si="3"/>
        <v>14.36</v>
      </c>
    </row>
    <row r="88" spans="10:17" x14ac:dyDescent="0.3">
      <c r="J88" s="13" t="s">
        <v>79</v>
      </c>
      <c r="K88" s="13" t="s">
        <v>141</v>
      </c>
      <c r="L88" s="13" t="s">
        <v>64</v>
      </c>
      <c r="M88" s="15">
        <v>12.27</v>
      </c>
      <c r="N88" s="15">
        <v>3.29</v>
      </c>
      <c r="O88" s="15">
        <v>1</v>
      </c>
      <c r="P88" s="10"/>
      <c r="Q88" s="16">
        <f t="shared" si="3"/>
        <v>16.559999999999999</v>
      </c>
    </row>
    <row r="89" spans="10:17" x14ac:dyDescent="0.3">
      <c r="J89" s="13" t="s">
        <v>79</v>
      </c>
      <c r="K89" s="13" t="s">
        <v>142</v>
      </c>
      <c r="L89" s="13" t="s">
        <v>64</v>
      </c>
      <c r="M89" s="15">
        <v>12.27</v>
      </c>
      <c r="N89" s="15">
        <v>3.29</v>
      </c>
      <c r="O89" s="15">
        <v>1</v>
      </c>
      <c r="P89" s="10"/>
      <c r="Q89" s="16">
        <f t="shared" si="3"/>
        <v>16.559999999999999</v>
      </c>
    </row>
    <row r="90" spans="10:17" x14ac:dyDescent="0.3">
      <c r="J90" s="13" t="s">
        <v>79</v>
      </c>
      <c r="K90" s="13" t="s">
        <v>143</v>
      </c>
      <c r="L90" s="13" t="s">
        <v>64</v>
      </c>
      <c r="M90" s="15">
        <v>12.27</v>
      </c>
      <c r="N90" s="15">
        <v>5.85</v>
      </c>
      <c r="O90" s="15">
        <v>1</v>
      </c>
      <c r="P90" s="10"/>
      <c r="Q90" s="16">
        <f t="shared" si="3"/>
        <v>19.119999999999997</v>
      </c>
    </row>
    <row r="91" spans="10:17" x14ac:dyDescent="0.3">
      <c r="J91" s="13" t="s">
        <v>79</v>
      </c>
      <c r="K91" s="13" t="s">
        <v>138</v>
      </c>
      <c r="L91" s="13" t="s">
        <v>64</v>
      </c>
      <c r="M91" s="15">
        <v>12.27</v>
      </c>
      <c r="N91" s="15">
        <v>5.85</v>
      </c>
      <c r="O91" s="15">
        <v>1</v>
      </c>
      <c r="P91" s="10"/>
      <c r="Q91" s="16">
        <f t="shared" si="3"/>
        <v>19.119999999999997</v>
      </c>
    </row>
    <row r="92" spans="10:17" x14ac:dyDescent="0.3">
      <c r="J92" s="13" t="s">
        <v>79</v>
      </c>
      <c r="K92" s="13" t="s">
        <v>145</v>
      </c>
      <c r="L92" s="13" t="s">
        <v>64</v>
      </c>
      <c r="M92" s="15">
        <v>16.53</v>
      </c>
      <c r="N92" s="15">
        <v>1.07</v>
      </c>
      <c r="O92" s="15">
        <v>1</v>
      </c>
      <c r="P92" s="10"/>
      <c r="Q92" s="16">
        <f t="shared" si="3"/>
        <v>18.600000000000001</v>
      </c>
    </row>
    <row r="93" spans="10:17" x14ac:dyDescent="0.3">
      <c r="J93" s="13" t="s">
        <v>79</v>
      </c>
      <c r="K93" s="13" t="s">
        <v>146</v>
      </c>
      <c r="L93" s="13" t="s">
        <v>64</v>
      </c>
      <c r="M93" s="15">
        <v>16.53</v>
      </c>
      <c r="N93" s="15">
        <v>1.07</v>
      </c>
      <c r="O93" s="15">
        <v>1</v>
      </c>
      <c r="P93" s="10"/>
      <c r="Q93" s="16">
        <f t="shared" si="3"/>
        <v>18.600000000000001</v>
      </c>
    </row>
    <row r="94" spans="10:17" x14ac:dyDescent="0.3">
      <c r="J94" s="13" t="s">
        <v>79</v>
      </c>
      <c r="K94" s="13" t="s">
        <v>147</v>
      </c>
      <c r="L94" s="13" t="s">
        <v>64</v>
      </c>
      <c r="M94" s="15">
        <v>16.53</v>
      </c>
      <c r="N94" s="15">
        <v>3.38</v>
      </c>
      <c r="O94" s="15">
        <v>1</v>
      </c>
      <c r="P94" s="10"/>
      <c r="Q94" s="16">
        <f t="shared" si="3"/>
        <v>20.91</v>
      </c>
    </row>
    <row r="95" spans="10:17" x14ac:dyDescent="0.3">
      <c r="J95" s="13" t="s">
        <v>79</v>
      </c>
      <c r="K95" s="13" t="s">
        <v>148</v>
      </c>
      <c r="L95" s="13" t="s">
        <v>64</v>
      </c>
      <c r="M95" s="15">
        <v>16.53</v>
      </c>
      <c r="N95" s="15">
        <v>3.38</v>
      </c>
      <c r="O95" s="15">
        <v>1</v>
      </c>
      <c r="P95" s="10"/>
      <c r="Q95" s="16">
        <f t="shared" si="3"/>
        <v>20.91</v>
      </c>
    </row>
    <row r="96" spans="10:17" x14ac:dyDescent="0.3">
      <c r="J96" s="13" t="s">
        <v>79</v>
      </c>
      <c r="K96" s="13" t="s">
        <v>149</v>
      </c>
      <c r="L96" s="13" t="s">
        <v>64</v>
      </c>
      <c r="M96" s="15">
        <v>16.53</v>
      </c>
      <c r="N96" s="15">
        <v>5.73</v>
      </c>
      <c r="O96" s="15">
        <v>1</v>
      </c>
      <c r="P96" s="10"/>
      <c r="Q96" s="16">
        <f t="shared" si="3"/>
        <v>23.26</v>
      </c>
    </row>
    <row r="97" spans="10:17" x14ac:dyDescent="0.3">
      <c r="J97" s="13" t="s">
        <v>79</v>
      </c>
      <c r="K97" s="13" t="s">
        <v>144</v>
      </c>
      <c r="L97" s="13" t="s">
        <v>64</v>
      </c>
      <c r="M97" s="15">
        <v>16.53</v>
      </c>
      <c r="N97" s="15">
        <v>5.73</v>
      </c>
      <c r="O97" s="15">
        <v>1</v>
      </c>
      <c r="P97" s="10"/>
      <c r="Q97" s="16">
        <f t="shared" si="3"/>
        <v>23.26</v>
      </c>
    </row>
    <row r="98" spans="10:17" x14ac:dyDescent="0.3">
      <c r="J98" s="13" t="s">
        <v>80</v>
      </c>
      <c r="K98" s="13" t="s">
        <v>150</v>
      </c>
      <c r="L98" s="13" t="s">
        <v>64</v>
      </c>
      <c r="M98" s="15">
        <v>0.78</v>
      </c>
      <c r="N98" s="15">
        <v>1</v>
      </c>
      <c r="O98" s="10"/>
      <c r="P98" s="10"/>
      <c r="Q98" s="16">
        <f t="shared" si="3"/>
        <v>1.78</v>
      </c>
    </row>
    <row r="99" spans="10:17" x14ac:dyDescent="0.3">
      <c r="J99" s="13" t="s">
        <v>80</v>
      </c>
      <c r="K99" s="13" t="s">
        <v>151</v>
      </c>
      <c r="L99" s="13" t="s">
        <v>64</v>
      </c>
      <c r="M99" s="15">
        <v>0.78</v>
      </c>
      <c r="N99" s="15">
        <v>1</v>
      </c>
      <c r="O99" s="10"/>
      <c r="P99" s="10"/>
      <c r="Q99" s="16">
        <f t="shared" si="3"/>
        <v>1.78</v>
      </c>
    </row>
    <row r="100" spans="10:17" x14ac:dyDescent="0.3">
      <c r="J100" s="13" t="s">
        <v>80</v>
      </c>
      <c r="K100" s="13" t="s">
        <v>152</v>
      </c>
      <c r="L100" s="13" t="s">
        <v>64</v>
      </c>
      <c r="M100" s="15">
        <v>2.29</v>
      </c>
      <c r="N100" s="15">
        <v>1</v>
      </c>
      <c r="O100" s="10"/>
      <c r="P100" s="10"/>
      <c r="Q100" s="16">
        <f t="shared" si="3"/>
        <v>3.29</v>
      </c>
    </row>
    <row r="101" spans="10:17" x14ac:dyDescent="0.3">
      <c r="J101" s="13" t="s">
        <v>80</v>
      </c>
      <c r="K101" s="13" t="s">
        <v>153</v>
      </c>
      <c r="L101" s="13" t="s">
        <v>64</v>
      </c>
      <c r="M101" s="15">
        <v>2.29</v>
      </c>
      <c r="N101" s="15">
        <v>1</v>
      </c>
      <c r="O101" s="10"/>
      <c r="P101" s="10"/>
      <c r="Q101" s="16">
        <f t="shared" si="3"/>
        <v>3.29</v>
      </c>
    </row>
    <row r="102" spans="10:17" x14ac:dyDescent="0.3">
      <c r="J102" s="13" t="s">
        <v>80</v>
      </c>
      <c r="K102" s="13" t="s">
        <v>154</v>
      </c>
      <c r="L102" s="13" t="s">
        <v>64</v>
      </c>
      <c r="M102" s="15">
        <v>4.0999999999999996</v>
      </c>
      <c r="N102" s="15">
        <v>1</v>
      </c>
      <c r="O102" s="10"/>
      <c r="P102" s="10"/>
      <c r="Q102" s="16">
        <f t="shared" si="3"/>
        <v>5.0999999999999996</v>
      </c>
    </row>
    <row r="103" spans="10:17" x14ac:dyDescent="0.3">
      <c r="J103" s="13" t="s">
        <v>80</v>
      </c>
      <c r="K103" s="13" t="s">
        <v>155</v>
      </c>
      <c r="L103" s="13" t="s">
        <v>64</v>
      </c>
      <c r="M103" s="15">
        <v>4.0999999999999996</v>
      </c>
      <c r="N103" s="15">
        <v>1</v>
      </c>
      <c r="O103" s="10"/>
      <c r="P103" s="10"/>
      <c r="Q103" s="16">
        <f t="shared" si="3"/>
        <v>5.0999999999999996</v>
      </c>
    </row>
    <row r="104" spans="10:17" x14ac:dyDescent="0.3">
      <c r="J104" s="13" t="s">
        <v>80</v>
      </c>
      <c r="K104" s="13" t="s">
        <v>156</v>
      </c>
      <c r="L104" s="13" t="s">
        <v>64</v>
      </c>
      <c r="M104" s="15">
        <v>6.03</v>
      </c>
      <c r="N104" s="15">
        <v>1</v>
      </c>
      <c r="O104" s="10"/>
      <c r="P104" s="10"/>
      <c r="Q104" s="16">
        <f t="shared" si="3"/>
        <v>7.03</v>
      </c>
    </row>
    <row r="105" spans="10:17" x14ac:dyDescent="0.3">
      <c r="J105" s="13" t="s">
        <v>80</v>
      </c>
      <c r="K105" s="13" t="s">
        <v>157</v>
      </c>
      <c r="L105" s="13" t="s">
        <v>64</v>
      </c>
      <c r="M105" s="15">
        <v>6.03</v>
      </c>
      <c r="N105" s="15">
        <v>1</v>
      </c>
      <c r="O105" s="10"/>
      <c r="P105" s="10"/>
      <c r="Q105" s="16">
        <f t="shared" si="3"/>
        <v>7.03</v>
      </c>
    </row>
    <row r="106" spans="10:17" x14ac:dyDescent="0.3">
      <c r="J106" s="13" t="s">
        <v>80</v>
      </c>
      <c r="K106" s="13" t="s">
        <v>158</v>
      </c>
      <c r="L106" s="13" t="s">
        <v>64</v>
      </c>
      <c r="M106" s="15">
        <v>4.45</v>
      </c>
      <c r="N106" s="15">
        <v>0.65</v>
      </c>
      <c r="O106" s="10">
        <v>1</v>
      </c>
      <c r="P106" s="10"/>
      <c r="Q106" s="16">
        <f t="shared" si="3"/>
        <v>6.1000000000000005</v>
      </c>
    </row>
    <row r="107" spans="10:17" x14ac:dyDescent="0.3">
      <c r="J107" s="13" t="s">
        <v>80</v>
      </c>
      <c r="K107" s="13" t="s">
        <v>159</v>
      </c>
      <c r="L107" s="13" t="s">
        <v>64</v>
      </c>
      <c r="M107" s="15">
        <v>4.45</v>
      </c>
      <c r="N107" s="15">
        <v>0.65</v>
      </c>
      <c r="O107" s="10">
        <v>1</v>
      </c>
      <c r="P107" s="10"/>
      <c r="Q107" s="16">
        <f t="shared" si="3"/>
        <v>6.1000000000000005</v>
      </c>
    </row>
    <row r="108" spans="10:17" x14ac:dyDescent="0.3">
      <c r="J108" s="13" t="s">
        <v>80</v>
      </c>
      <c r="K108" s="13" t="s">
        <v>160</v>
      </c>
      <c r="L108" s="13" t="s">
        <v>64</v>
      </c>
      <c r="M108" s="15">
        <v>4.45</v>
      </c>
      <c r="N108" s="15">
        <v>2.2200000000000002</v>
      </c>
      <c r="O108" s="10">
        <v>1</v>
      </c>
      <c r="P108" s="10"/>
      <c r="Q108" s="16">
        <f t="shared" si="3"/>
        <v>7.67</v>
      </c>
    </row>
    <row r="109" spans="10:17" x14ac:dyDescent="0.3">
      <c r="J109" s="13" t="s">
        <v>80</v>
      </c>
      <c r="K109" s="13" t="s">
        <v>161</v>
      </c>
      <c r="L109" s="13" t="s">
        <v>64</v>
      </c>
      <c r="M109" s="15">
        <v>4.45</v>
      </c>
      <c r="N109" s="15">
        <v>2.2200000000000002</v>
      </c>
      <c r="O109" s="10">
        <v>1</v>
      </c>
      <c r="P109" s="10"/>
      <c r="Q109" s="16">
        <f t="shared" si="3"/>
        <v>7.67</v>
      </c>
    </row>
    <row r="110" spans="10:17" x14ac:dyDescent="0.3">
      <c r="J110" s="13" t="s">
        <v>80</v>
      </c>
      <c r="K110" s="13" t="s">
        <v>162</v>
      </c>
      <c r="L110" s="13" t="s">
        <v>64</v>
      </c>
      <c r="M110" s="15">
        <v>4.45</v>
      </c>
      <c r="N110" s="15">
        <v>3.99</v>
      </c>
      <c r="O110" s="10">
        <v>1</v>
      </c>
      <c r="P110" s="10"/>
      <c r="Q110" s="16">
        <f t="shared" si="3"/>
        <v>9.4400000000000013</v>
      </c>
    </row>
    <row r="111" spans="10:17" x14ac:dyDescent="0.3">
      <c r="J111" s="13" t="s">
        <v>80</v>
      </c>
      <c r="K111" s="13" t="s">
        <v>163</v>
      </c>
      <c r="L111" s="13" t="s">
        <v>64</v>
      </c>
      <c r="M111" s="15">
        <v>4.45</v>
      </c>
      <c r="N111" s="15">
        <v>3.99</v>
      </c>
      <c r="O111" s="10">
        <v>1</v>
      </c>
      <c r="P111" s="10"/>
      <c r="Q111" s="16">
        <f t="shared" si="3"/>
        <v>9.4400000000000013</v>
      </c>
    </row>
    <row r="112" spans="10:17" x14ac:dyDescent="0.3">
      <c r="J112" s="13" t="s">
        <v>80</v>
      </c>
      <c r="K112" s="13" t="s">
        <v>164</v>
      </c>
      <c r="L112" s="13" t="s">
        <v>64</v>
      </c>
      <c r="M112" s="15">
        <v>4.45</v>
      </c>
      <c r="N112" s="15">
        <v>5.92</v>
      </c>
      <c r="O112" s="10">
        <v>1</v>
      </c>
      <c r="P112" s="10"/>
      <c r="Q112" s="16">
        <f t="shared" si="3"/>
        <v>11.370000000000001</v>
      </c>
    </row>
    <row r="113" spans="10:17" x14ac:dyDescent="0.3">
      <c r="J113" s="13" t="s">
        <v>80</v>
      </c>
      <c r="K113" s="13" t="s">
        <v>165</v>
      </c>
      <c r="L113" s="13" t="s">
        <v>64</v>
      </c>
      <c r="M113" s="15">
        <v>4.45</v>
      </c>
      <c r="N113" s="15">
        <v>5.92</v>
      </c>
      <c r="O113" s="10">
        <v>1</v>
      </c>
      <c r="P113" s="10"/>
      <c r="Q113" s="16">
        <f t="shared" si="3"/>
        <v>11.370000000000001</v>
      </c>
    </row>
    <row r="114" spans="10:17" x14ac:dyDescent="0.3">
      <c r="J114" s="13" t="s">
        <v>80</v>
      </c>
      <c r="K114" s="13" t="s">
        <v>166</v>
      </c>
      <c r="L114" s="13" t="s">
        <v>64</v>
      </c>
      <c r="M114" s="15">
        <v>9.33</v>
      </c>
      <c r="N114" s="15">
        <v>0.72</v>
      </c>
      <c r="O114" s="10">
        <v>1</v>
      </c>
      <c r="P114" s="10"/>
      <c r="Q114" s="16">
        <f t="shared" si="3"/>
        <v>11.05</v>
      </c>
    </row>
    <row r="115" spans="10:17" x14ac:dyDescent="0.3">
      <c r="J115" s="13" t="s">
        <v>80</v>
      </c>
      <c r="K115" s="13" t="s">
        <v>167</v>
      </c>
      <c r="L115" s="13" t="s">
        <v>64</v>
      </c>
      <c r="M115" s="15">
        <v>9.33</v>
      </c>
      <c r="N115" s="15">
        <v>0.72</v>
      </c>
      <c r="O115" s="10">
        <v>1</v>
      </c>
      <c r="P115" s="10"/>
      <c r="Q115" s="16">
        <f t="shared" si="3"/>
        <v>11.05</v>
      </c>
    </row>
    <row r="116" spans="10:17" x14ac:dyDescent="0.3">
      <c r="J116" s="13" t="s">
        <v>80</v>
      </c>
      <c r="K116" s="13" t="s">
        <v>168</v>
      </c>
      <c r="L116" s="13" t="s">
        <v>64</v>
      </c>
      <c r="M116" s="15">
        <v>9.33</v>
      </c>
      <c r="N116" s="15">
        <v>2.2400000000000002</v>
      </c>
      <c r="O116" s="10">
        <v>1</v>
      </c>
      <c r="P116" s="10"/>
      <c r="Q116" s="16">
        <f t="shared" si="3"/>
        <v>12.57</v>
      </c>
    </row>
    <row r="117" spans="10:17" x14ac:dyDescent="0.3">
      <c r="J117" s="13" t="s">
        <v>80</v>
      </c>
      <c r="K117" s="13" t="s">
        <v>169</v>
      </c>
      <c r="L117" s="13" t="s">
        <v>64</v>
      </c>
      <c r="M117" s="15">
        <v>9.33</v>
      </c>
      <c r="N117" s="15">
        <v>2.2400000000000002</v>
      </c>
      <c r="O117" s="10">
        <v>1</v>
      </c>
      <c r="P117" s="10"/>
      <c r="Q117" s="16">
        <f t="shared" si="3"/>
        <v>12.57</v>
      </c>
    </row>
    <row r="118" spans="10:17" x14ac:dyDescent="0.3">
      <c r="J118" s="13" t="s">
        <v>80</v>
      </c>
      <c r="K118" s="13" t="s">
        <v>170</v>
      </c>
      <c r="L118" s="13" t="s">
        <v>64</v>
      </c>
      <c r="M118" s="15">
        <v>9.33</v>
      </c>
      <c r="N118" s="15">
        <v>4.05</v>
      </c>
      <c r="O118" s="10">
        <v>1</v>
      </c>
      <c r="P118" s="10"/>
      <c r="Q118" s="16">
        <f t="shared" si="3"/>
        <v>14.379999999999999</v>
      </c>
    </row>
    <row r="119" spans="10:17" x14ac:dyDescent="0.3">
      <c r="J119" s="13" t="s">
        <v>80</v>
      </c>
      <c r="K119" s="13" t="s">
        <v>171</v>
      </c>
      <c r="L119" s="13" t="s">
        <v>64</v>
      </c>
      <c r="M119" s="15">
        <v>9.33</v>
      </c>
      <c r="N119" s="15">
        <v>4.05</v>
      </c>
      <c r="O119" s="10">
        <v>1</v>
      </c>
      <c r="P119" s="10"/>
      <c r="Q119" s="16">
        <f t="shared" si="3"/>
        <v>14.379999999999999</v>
      </c>
    </row>
    <row r="120" spans="10:17" x14ac:dyDescent="0.3">
      <c r="J120" s="13" t="s">
        <v>80</v>
      </c>
      <c r="K120" s="13" t="s">
        <v>172</v>
      </c>
      <c r="L120" s="13" t="s">
        <v>64</v>
      </c>
      <c r="M120" s="15">
        <v>9.33</v>
      </c>
      <c r="N120" s="15">
        <v>5.94</v>
      </c>
      <c r="O120" s="10">
        <v>1</v>
      </c>
      <c r="P120" s="10"/>
      <c r="Q120" s="16">
        <f t="shared" si="3"/>
        <v>16.27</v>
      </c>
    </row>
    <row r="121" spans="10:17" x14ac:dyDescent="0.3">
      <c r="J121" s="13" t="s">
        <v>80</v>
      </c>
      <c r="K121" s="13" t="s">
        <v>173</v>
      </c>
      <c r="L121" s="13" t="s">
        <v>64</v>
      </c>
      <c r="M121" s="15">
        <v>9.33</v>
      </c>
      <c r="N121" s="15">
        <v>5.94</v>
      </c>
      <c r="O121" s="10">
        <v>1</v>
      </c>
      <c r="P121" s="10"/>
      <c r="Q121" s="16">
        <f t="shared" si="3"/>
        <v>16.27</v>
      </c>
    </row>
    <row r="122" spans="10:17" x14ac:dyDescent="0.3">
      <c r="Q122" t="s">
        <v>27</v>
      </c>
    </row>
    <row r="123" spans="10:17" x14ac:dyDescent="0.3">
      <c r="P123" t="s">
        <v>60</v>
      </c>
      <c r="Q123" s="21">
        <f>+SUM(Q16:Q18)</f>
        <v>112.97</v>
      </c>
    </row>
    <row r="124" spans="10:17" x14ac:dyDescent="0.3">
      <c r="P124" t="s">
        <v>64</v>
      </c>
      <c r="Q124" s="21">
        <f>+SUM(Q20:Q121)</f>
        <v>1484.8699999999992</v>
      </c>
    </row>
  </sheetData>
  <mergeCells count="4">
    <mergeCell ref="B2:E2"/>
    <mergeCell ref="A3:C3"/>
    <mergeCell ref="A14:B14"/>
    <mergeCell ref="J14:K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CA9C-3F45-4D8B-8B70-4465B95EBD7F}">
  <dimension ref="A2:M40"/>
  <sheetViews>
    <sheetView workbookViewId="0">
      <selection activeCell="G13" sqref="G13"/>
    </sheetView>
  </sheetViews>
  <sheetFormatPr defaultRowHeight="14.4" x14ac:dyDescent="0.3"/>
  <cols>
    <col min="1" max="1" width="13" bestFit="1" customWidth="1"/>
    <col min="2" max="3" width="16.33203125" bestFit="1" customWidth="1"/>
    <col min="4" max="4" width="13.88671875" bestFit="1" customWidth="1"/>
    <col min="5" max="5" width="17.88671875" bestFit="1" customWidth="1"/>
    <col min="6" max="6" width="17.44140625" bestFit="1" customWidth="1"/>
    <col min="7" max="7" width="7.88671875" bestFit="1" customWidth="1"/>
    <col min="8" max="8" width="14.88671875" customWidth="1"/>
    <col min="9" max="9" width="10.6640625" customWidth="1"/>
    <col min="10" max="11" width="16.33203125" bestFit="1" customWidth="1"/>
    <col min="12" max="12" width="13.88671875" bestFit="1" customWidth="1"/>
    <col min="13" max="13" width="16.44140625" customWidth="1"/>
  </cols>
  <sheetData>
    <row r="2" spans="1:13" x14ac:dyDescent="0.3">
      <c r="B2" s="22"/>
      <c r="C2" s="32"/>
      <c r="D2" s="32"/>
    </row>
    <row r="3" spans="1:13" x14ac:dyDescent="0.3">
      <c r="A3" s="7" t="s">
        <v>210</v>
      </c>
      <c r="B3" s="7" t="s">
        <v>211</v>
      </c>
      <c r="C3" s="7" t="s">
        <v>212</v>
      </c>
      <c r="D3" s="7" t="s">
        <v>213</v>
      </c>
      <c r="E3" s="7" t="s">
        <v>214</v>
      </c>
      <c r="F3" s="7" t="s">
        <v>215</v>
      </c>
      <c r="G3" s="7" t="s">
        <v>216</v>
      </c>
    </row>
    <row r="4" spans="1:13" x14ac:dyDescent="0.3">
      <c r="A4" s="33" t="s">
        <v>61</v>
      </c>
      <c r="B4" s="13" t="s">
        <v>79</v>
      </c>
      <c r="C4" s="23">
        <v>30</v>
      </c>
      <c r="D4" s="23">
        <v>0</v>
      </c>
      <c r="E4" s="7">
        <v>1</v>
      </c>
      <c r="F4" s="7">
        <v>1</v>
      </c>
      <c r="G4" s="7">
        <v>0</v>
      </c>
    </row>
    <row r="5" spans="1:13" x14ac:dyDescent="0.3">
      <c r="A5" s="34"/>
      <c r="B5" s="13" t="s">
        <v>80</v>
      </c>
      <c r="C5" s="23">
        <v>24</v>
      </c>
      <c r="D5" s="23">
        <v>0</v>
      </c>
      <c r="E5" s="7">
        <v>1</v>
      </c>
      <c r="F5" s="7">
        <v>1</v>
      </c>
      <c r="G5" s="7">
        <v>0</v>
      </c>
    </row>
    <row r="6" spans="1:13" x14ac:dyDescent="0.3">
      <c r="A6" s="35"/>
      <c r="B6" s="7" t="s">
        <v>61</v>
      </c>
      <c r="C6" s="23">
        <v>48</v>
      </c>
      <c r="D6" s="23">
        <v>2</v>
      </c>
      <c r="E6" s="7">
        <v>0</v>
      </c>
      <c r="F6" s="7">
        <v>1</v>
      </c>
      <c r="G6" s="7">
        <v>1</v>
      </c>
    </row>
    <row r="7" spans="1:13" x14ac:dyDescent="0.3">
      <c r="A7" s="33" t="s">
        <v>59</v>
      </c>
      <c r="B7" s="7" t="s">
        <v>62</v>
      </c>
      <c r="C7" s="23">
        <v>18</v>
      </c>
      <c r="D7" s="23">
        <v>0</v>
      </c>
      <c r="E7" s="7">
        <v>1</v>
      </c>
      <c r="F7" s="7">
        <v>1</v>
      </c>
      <c r="G7" s="7">
        <v>0</v>
      </c>
    </row>
    <row r="8" spans="1:13" x14ac:dyDescent="0.3">
      <c r="A8" s="35"/>
      <c r="B8" s="7" t="s">
        <v>59</v>
      </c>
      <c r="C8" s="23">
        <v>25</v>
      </c>
      <c r="D8" s="23">
        <v>2</v>
      </c>
      <c r="E8" s="7">
        <v>1</v>
      </c>
      <c r="F8" s="7">
        <v>1</v>
      </c>
      <c r="G8" s="7">
        <v>1</v>
      </c>
    </row>
    <row r="9" spans="1:13" x14ac:dyDescent="0.3">
      <c r="A9" s="7" t="s">
        <v>58</v>
      </c>
      <c r="B9" s="7" t="s">
        <v>58</v>
      </c>
      <c r="C9" s="10">
        <v>0</v>
      </c>
      <c r="D9" s="23">
        <v>2</v>
      </c>
      <c r="E9" s="7">
        <v>0</v>
      </c>
      <c r="F9" s="7">
        <v>1</v>
      </c>
      <c r="G9" s="7">
        <v>1</v>
      </c>
    </row>
    <row r="11" spans="1:13" x14ac:dyDescent="0.3">
      <c r="A11" s="7"/>
      <c r="B11" s="30" t="s">
        <v>217</v>
      </c>
      <c r="C11" s="30"/>
      <c r="D11" s="30"/>
      <c r="E11" s="4"/>
      <c r="I11" s="21"/>
    </row>
    <row r="12" spans="1:13" x14ac:dyDescent="0.3">
      <c r="A12" s="7" t="s">
        <v>211</v>
      </c>
      <c r="B12" s="7" t="s">
        <v>218</v>
      </c>
      <c r="C12" s="7" t="s">
        <v>219</v>
      </c>
      <c r="D12" s="7" t="s">
        <v>220</v>
      </c>
      <c r="E12" s="7" t="s">
        <v>221</v>
      </c>
    </row>
    <row r="13" spans="1:13" x14ac:dyDescent="0.3">
      <c r="A13" s="7" t="s">
        <v>58</v>
      </c>
      <c r="B13" s="7">
        <v>1</v>
      </c>
      <c r="C13" s="7">
        <v>0</v>
      </c>
      <c r="D13" s="7">
        <v>1</v>
      </c>
      <c r="E13" s="4">
        <f>(SUM(B13:D13)*2)</f>
        <v>4</v>
      </c>
      <c r="H13" s="22"/>
      <c r="I13" s="22"/>
      <c r="J13" s="22"/>
      <c r="K13" s="22"/>
      <c r="L13" s="22"/>
      <c r="M13" s="22"/>
    </row>
    <row r="14" spans="1:13" x14ac:dyDescent="0.3">
      <c r="A14" s="7" t="s">
        <v>222</v>
      </c>
      <c r="B14" s="7">
        <v>0</v>
      </c>
      <c r="C14" s="7">
        <v>1</v>
      </c>
      <c r="D14" s="7">
        <v>1</v>
      </c>
      <c r="E14" s="4">
        <f t="shared" ref="E14:E18" si="0">(SUM(B14:D14)*2)</f>
        <v>4</v>
      </c>
      <c r="H14" s="22"/>
      <c r="I14" s="24"/>
      <c r="J14" s="24"/>
      <c r="K14" s="25"/>
      <c r="L14" s="22"/>
      <c r="M14" s="22"/>
    </row>
    <row r="15" spans="1:13" x14ac:dyDescent="0.3">
      <c r="A15" s="7" t="s">
        <v>223</v>
      </c>
      <c r="B15" s="7">
        <v>0</v>
      </c>
      <c r="C15" s="7">
        <v>1</v>
      </c>
      <c r="D15" s="7">
        <v>1</v>
      </c>
      <c r="E15" s="4">
        <f t="shared" si="0"/>
        <v>4</v>
      </c>
      <c r="H15" s="22"/>
      <c r="I15" s="24"/>
      <c r="J15" s="24"/>
      <c r="K15" s="25"/>
      <c r="L15" s="22"/>
      <c r="M15" s="22"/>
    </row>
    <row r="16" spans="1:13" x14ac:dyDescent="0.3">
      <c r="A16" s="7" t="s">
        <v>62</v>
      </c>
      <c r="B16" s="7">
        <v>1</v>
      </c>
      <c r="C16" s="7">
        <v>0</v>
      </c>
      <c r="D16" s="7">
        <v>0</v>
      </c>
      <c r="E16" s="4">
        <f t="shared" si="0"/>
        <v>2</v>
      </c>
      <c r="H16" s="22"/>
      <c r="I16" s="24"/>
      <c r="J16" s="24"/>
      <c r="K16" s="25"/>
      <c r="L16" s="22"/>
      <c r="M16" s="22"/>
    </row>
    <row r="17" spans="1:13" x14ac:dyDescent="0.3">
      <c r="A17" s="13" t="s">
        <v>79</v>
      </c>
      <c r="B17" s="7">
        <v>0</v>
      </c>
      <c r="C17" s="7">
        <v>1</v>
      </c>
      <c r="D17" s="7">
        <v>0</v>
      </c>
      <c r="E17" s="4">
        <f t="shared" si="0"/>
        <v>2</v>
      </c>
      <c r="H17" s="22"/>
      <c r="I17" s="24"/>
      <c r="J17" s="24"/>
      <c r="K17" s="25"/>
      <c r="L17" s="22"/>
      <c r="M17" s="22"/>
    </row>
    <row r="18" spans="1:13" x14ac:dyDescent="0.3">
      <c r="A18" s="13" t="s">
        <v>80</v>
      </c>
      <c r="B18" s="7">
        <v>0</v>
      </c>
      <c r="C18" s="7">
        <v>1</v>
      </c>
      <c r="D18" s="7">
        <v>0</v>
      </c>
      <c r="E18" s="4">
        <f t="shared" si="0"/>
        <v>2</v>
      </c>
      <c r="H18" s="22"/>
      <c r="I18" s="24"/>
      <c r="J18" s="24"/>
      <c r="K18" s="25"/>
      <c r="L18" s="22"/>
      <c r="M18" s="22"/>
    </row>
    <row r="19" spans="1:13" x14ac:dyDescent="0.3">
      <c r="H19" s="22"/>
      <c r="I19" s="24"/>
      <c r="J19" s="24"/>
      <c r="K19" s="25"/>
      <c r="L19" s="22"/>
      <c r="M19" s="22"/>
    </row>
    <row r="20" spans="1:13" x14ac:dyDescent="0.3">
      <c r="A20" s="31" t="s">
        <v>224</v>
      </c>
      <c r="B20" s="31"/>
      <c r="C20" s="31"/>
      <c r="D20" s="4">
        <v>3</v>
      </c>
      <c r="E20" s="22"/>
      <c r="H20" s="22"/>
      <c r="I20" s="24"/>
      <c r="J20" s="24"/>
      <c r="K20" s="25"/>
      <c r="L20" s="22"/>
      <c r="M20" s="22"/>
    </row>
    <row r="21" spans="1:13" x14ac:dyDescent="0.3">
      <c r="E21" s="22"/>
      <c r="H21" s="22"/>
      <c r="I21" s="24"/>
      <c r="J21" s="24"/>
      <c r="K21" s="25"/>
      <c r="M21" s="22"/>
    </row>
    <row r="22" spans="1:13" x14ac:dyDescent="0.3">
      <c r="A22" s="31" t="s">
        <v>225</v>
      </c>
      <c r="B22" s="31"/>
      <c r="C22" s="31"/>
      <c r="D22" s="4">
        <f>SUM(B13:B18)</f>
        <v>2</v>
      </c>
      <c r="E22" s="22"/>
      <c r="H22" s="22"/>
      <c r="I22" s="24"/>
      <c r="J22" s="24"/>
      <c r="K22" s="25"/>
      <c r="L22" s="22"/>
      <c r="M22" s="22"/>
    </row>
    <row r="23" spans="1:13" x14ac:dyDescent="0.3">
      <c r="E23" s="22"/>
      <c r="H23" s="22"/>
      <c r="I23" s="24"/>
      <c r="J23" s="24"/>
      <c r="K23" s="25"/>
      <c r="L23" s="22"/>
      <c r="M23" s="22"/>
    </row>
    <row r="24" spans="1:13" x14ac:dyDescent="0.3">
      <c r="A24" s="31" t="s">
        <v>226</v>
      </c>
      <c r="B24" s="31"/>
      <c r="C24" s="31"/>
      <c r="D24" s="4">
        <f>SUM(C13:C18)</f>
        <v>4</v>
      </c>
      <c r="E24" s="22"/>
      <c r="H24" s="22"/>
      <c r="I24" s="22"/>
      <c r="J24" s="22"/>
      <c r="K24" s="22"/>
      <c r="L24" s="22"/>
      <c r="M24" s="22"/>
    </row>
    <row r="25" spans="1:13" x14ac:dyDescent="0.3">
      <c r="E25" s="22"/>
      <c r="H25" s="22"/>
      <c r="I25" s="22"/>
      <c r="J25" s="22"/>
      <c r="K25" s="22"/>
      <c r="L25" s="22"/>
      <c r="M25" s="22"/>
    </row>
    <row r="26" spans="1:13" x14ac:dyDescent="0.3">
      <c r="A26" s="31" t="s">
        <v>227</v>
      </c>
      <c r="B26" s="31"/>
      <c r="C26" s="31"/>
      <c r="D26" s="4">
        <f>SUM(D13:D18)</f>
        <v>3</v>
      </c>
      <c r="E26" s="22"/>
      <c r="F26" s="22"/>
      <c r="M26" s="22"/>
    </row>
    <row r="29" spans="1:13" x14ac:dyDescent="0.3">
      <c r="B29" s="22"/>
      <c r="H29" s="22"/>
      <c r="K29" s="26"/>
      <c r="L29" s="26"/>
    </row>
    <row r="30" spans="1:13" x14ac:dyDescent="0.3">
      <c r="B30" s="22"/>
      <c r="H30" s="22"/>
      <c r="K30" s="26"/>
      <c r="L30" s="26"/>
    </row>
    <row r="31" spans="1:13" x14ac:dyDescent="0.3">
      <c r="B31" s="22"/>
      <c r="H31" s="22"/>
      <c r="K31" s="26"/>
      <c r="L31" s="26"/>
    </row>
    <row r="32" spans="1:13" x14ac:dyDescent="0.3">
      <c r="B32" s="22"/>
      <c r="H32" s="22"/>
      <c r="K32" s="26"/>
      <c r="L32" s="26"/>
    </row>
    <row r="33" spans="2:12" x14ac:dyDescent="0.3">
      <c r="B33" s="22"/>
      <c r="H33" s="22"/>
      <c r="K33" s="26"/>
      <c r="L33" s="26"/>
    </row>
    <row r="34" spans="2:12" x14ac:dyDescent="0.3">
      <c r="B34" s="22"/>
      <c r="H34" s="22"/>
      <c r="K34" s="26"/>
      <c r="L34" s="26"/>
    </row>
    <row r="35" spans="2:12" x14ac:dyDescent="0.3">
      <c r="H35" s="22"/>
      <c r="K35" s="26"/>
      <c r="L35" s="26"/>
    </row>
    <row r="36" spans="2:12" x14ac:dyDescent="0.3">
      <c r="B36" s="22"/>
      <c r="D36" s="21"/>
      <c r="H36" s="22"/>
      <c r="K36" s="26"/>
      <c r="L36" s="26"/>
    </row>
    <row r="37" spans="2:12" x14ac:dyDescent="0.3">
      <c r="H37" s="22"/>
      <c r="K37" s="26"/>
      <c r="L37" s="26"/>
    </row>
    <row r="38" spans="2:12" x14ac:dyDescent="0.3">
      <c r="H38" s="22"/>
      <c r="K38" s="26"/>
      <c r="L38" s="26"/>
    </row>
    <row r="39" spans="2:12" x14ac:dyDescent="0.3">
      <c r="H39" s="22"/>
      <c r="K39" s="26"/>
      <c r="L39" s="26"/>
    </row>
    <row r="40" spans="2:12" x14ac:dyDescent="0.3">
      <c r="H40" s="22"/>
      <c r="K40" s="26"/>
      <c r="L40" s="26"/>
    </row>
  </sheetData>
  <mergeCells count="8">
    <mergeCell ref="A24:C24"/>
    <mergeCell ref="A26:C26"/>
    <mergeCell ref="C2:D2"/>
    <mergeCell ref="A4:A6"/>
    <mergeCell ref="A7:A8"/>
    <mergeCell ref="B11:D11"/>
    <mergeCell ref="A20:C20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Building 2 - Measures</vt:lpstr>
      <vt:lpstr>Building 2 - Cables</vt:lpstr>
      <vt:lpstr>Building 2 -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Gonçalves</dc:creator>
  <cp:lastModifiedBy>Cláudio Gonçalves</cp:lastModifiedBy>
  <dcterms:created xsi:type="dcterms:W3CDTF">2024-03-03T16:18:30Z</dcterms:created>
  <dcterms:modified xsi:type="dcterms:W3CDTF">2024-03-09T20:40:56Z</dcterms:modified>
</cp:coreProperties>
</file>