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EP\23_24\2SEM\rcomp-23-24-na-g5\doc\sprint1\1201958\"/>
    </mc:Choice>
  </mc:AlternateContent>
  <xr:revisionPtr revIDLastSave="0" documentId="13_ncr:1_{89F57AE4-4159-4F79-88E6-C25AC3A221EE}" xr6:coauthVersionLast="47" xr6:coauthVersionMax="47" xr10:uidLastSave="{00000000-0000-0000-0000-000000000000}"/>
  <bookViews>
    <workbookView xWindow="-120" yWindow="-120" windowWidth="38640" windowHeight="15840" activeTab="2" xr2:uid="{E759D251-5388-402D-B261-46F0AC965B04}"/>
  </bookViews>
  <sheets>
    <sheet name="Outdoor" sheetId="1" r:id="rId1"/>
    <sheet name="Building 1" sheetId="2" r:id="rId2"/>
    <sheet name="Building 1 - Cables" sheetId="3" r:id="rId3"/>
    <sheet name="Building 1 - T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67" i="3" l="1"/>
  <c r="V67" i="3" s="1"/>
  <c r="U59" i="3"/>
  <c r="V59" i="3" s="1"/>
  <c r="U58" i="3"/>
  <c r="V58" i="3" s="1"/>
  <c r="U57" i="3"/>
  <c r="V57" i="3" s="1"/>
  <c r="U56" i="3"/>
  <c r="V56" i="3" s="1"/>
  <c r="U55" i="3"/>
  <c r="V55" i="3" s="1"/>
  <c r="U54" i="3"/>
  <c r="V54" i="3" s="1"/>
  <c r="U53" i="3"/>
  <c r="V53" i="3" s="1"/>
  <c r="U52" i="3"/>
  <c r="V52" i="3" s="1"/>
  <c r="U51" i="3"/>
  <c r="V51" i="3" s="1"/>
  <c r="U50" i="3"/>
  <c r="V50" i="3" s="1"/>
  <c r="H56" i="3"/>
  <c r="I56" i="3" s="1"/>
  <c r="H55" i="3"/>
  <c r="I55" i="3" s="1"/>
  <c r="H54" i="3"/>
  <c r="I54" i="3" s="1"/>
  <c r="H53" i="3"/>
  <c r="I53" i="3" s="1"/>
  <c r="H52" i="3"/>
  <c r="I52" i="3" s="1"/>
  <c r="H51" i="3"/>
  <c r="I51" i="3" s="1"/>
  <c r="H50" i="3"/>
  <c r="I50" i="3" s="1"/>
  <c r="D9" i="4" l="1"/>
  <c r="E9" i="4"/>
  <c r="F9" i="4"/>
  <c r="G9" i="4"/>
  <c r="C9" i="4"/>
  <c r="D16" i="4"/>
  <c r="E16" i="4"/>
  <c r="F16" i="4"/>
  <c r="G16" i="4"/>
  <c r="C16" i="4"/>
  <c r="R21" i="2"/>
  <c r="R20" i="2"/>
  <c r="G35" i="1" l="1"/>
  <c r="G34" i="1"/>
  <c r="D41" i="4"/>
  <c r="D39" i="4"/>
  <c r="D37" i="4"/>
  <c r="E33" i="4"/>
  <c r="E32" i="4"/>
  <c r="E31" i="4"/>
  <c r="E30" i="4"/>
  <c r="E29" i="4"/>
  <c r="E28" i="4"/>
  <c r="E27" i="4"/>
  <c r="E26" i="4"/>
  <c r="E25" i="4"/>
  <c r="E24" i="4"/>
  <c r="E23" i="4"/>
  <c r="E22" i="4"/>
  <c r="U68" i="3"/>
  <c r="V68" i="3" s="1"/>
  <c r="H67" i="3"/>
  <c r="I67" i="3" s="1"/>
  <c r="H66" i="3"/>
  <c r="I66" i="3" s="1"/>
  <c r="H65" i="3"/>
  <c r="I65" i="3" s="1"/>
  <c r="H64" i="3"/>
  <c r="I64" i="3" s="1"/>
  <c r="H49" i="3"/>
  <c r="I49" i="3" s="1"/>
  <c r="U49" i="3"/>
  <c r="V49" i="3" s="1"/>
  <c r="H48" i="3"/>
  <c r="I48" i="3" s="1"/>
  <c r="U48" i="3"/>
  <c r="V48" i="3" s="1"/>
  <c r="H47" i="3"/>
  <c r="I47" i="3" s="1"/>
  <c r="U47" i="3"/>
  <c r="V47" i="3" s="1"/>
  <c r="H46" i="3"/>
  <c r="I46" i="3" s="1"/>
  <c r="U46" i="3"/>
  <c r="V46" i="3" s="1"/>
  <c r="H45" i="3"/>
  <c r="I45" i="3" s="1"/>
  <c r="U45" i="3"/>
  <c r="V45" i="3" s="1"/>
  <c r="H44" i="3"/>
  <c r="I44" i="3" s="1"/>
  <c r="U44" i="3"/>
  <c r="V44" i="3" s="1"/>
  <c r="H43" i="3"/>
  <c r="I43" i="3" s="1"/>
  <c r="U43" i="3"/>
  <c r="V43" i="3" s="1"/>
  <c r="H42" i="3"/>
  <c r="I42" i="3" s="1"/>
  <c r="U42" i="3"/>
  <c r="V42" i="3" s="1"/>
  <c r="H41" i="3"/>
  <c r="I41" i="3" s="1"/>
  <c r="U41" i="3"/>
  <c r="V41" i="3" s="1"/>
  <c r="H40" i="3"/>
  <c r="I40" i="3" s="1"/>
  <c r="U40" i="3"/>
  <c r="V40" i="3" s="1"/>
  <c r="H39" i="3"/>
  <c r="I39" i="3" s="1"/>
  <c r="U39" i="3"/>
  <c r="V39" i="3" s="1"/>
  <c r="H38" i="3"/>
  <c r="I38" i="3" s="1"/>
  <c r="U38" i="3"/>
  <c r="V38" i="3" s="1"/>
  <c r="H37" i="3"/>
  <c r="I37" i="3" s="1"/>
  <c r="U37" i="3"/>
  <c r="V37" i="3" s="1"/>
  <c r="H36" i="3"/>
  <c r="I36" i="3" s="1"/>
  <c r="U36" i="3"/>
  <c r="V36" i="3" s="1"/>
  <c r="H35" i="3"/>
  <c r="I35" i="3" s="1"/>
  <c r="U35" i="3"/>
  <c r="V35" i="3" s="1"/>
  <c r="H34" i="3"/>
  <c r="I34" i="3" s="1"/>
  <c r="U34" i="3"/>
  <c r="V34" i="3" s="1"/>
  <c r="H33" i="3"/>
  <c r="I33" i="3" s="1"/>
  <c r="U33" i="3"/>
  <c r="V33" i="3" s="1"/>
  <c r="H32" i="3"/>
  <c r="I32" i="3" s="1"/>
  <c r="U32" i="3"/>
  <c r="V32" i="3" s="1"/>
  <c r="H31" i="3"/>
  <c r="I31" i="3" s="1"/>
  <c r="U31" i="3"/>
  <c r="V31" i="3" s="1"/>
  <c r="H30" i="3"/>
  <c r="I30" i="3" s="1"/>
  <c r="U30" i="3"/>
  <c r="V30" i="3" s="1"/>
  <c r="H29" i="3"/>
  <c r="I29" i="3" s="1"/>
  <c r="U29" i="3"/>
  <c r="V29" i="3" s="1"/>
  <c r="H28" i="3"/>
  <c r="I28" i="3" s="1"/>
  <c r="U28" i="3"/>
  <c r="V28" i="3" s="1"/>
  <c r="H27" i="3"/>
  <c r="I27" i="3" s="1"/>
  <c r="U27" i="3"/>
  <c r="V27" i="3" s="1"/>
  <c r="H26" i="3"/>
  <c r="I26" i="3" s="1"/>
  <c r="U26" i="3"/>
  <c r="V26" i="3" s="1"/>
  <c r="H25" i="3"/>
  <c r="I25" i="3" s="1"/>
  <c r="U25" i="3"/>
  <c r="V25" i="3" s="1"/>
  <c r="H24" i="3"/>
  <c r="I24" i="3" s="1"/>
  <c r="U24" i="3"/>
  <c r="V24" i="3" s="1"/>
  <c r="H23" i="3"/>
  <c r="I23" i="3" s="1"/>
  <c r="U23" i="3"/>
  <c r="V23" i="3" s="1"/>
  <c r="H22" i="3"/>
  <c r="I22" i="3" s="1"/>
  <c r="U22" i="3"/>
  <c r="V22" i="3" s="1"/>
  <c r="H21" i="3"/>
  <c r="I21" i="3" s="1"/>
  <c r="U21" i="3"/>
  <c r="V21" i="3" s="1"/>
  <c r="H20" i="3"/>
  <c r="I20" i="3" s="1"/>
  <c r="U20" i="3"/>
  <c r="V20" i="3" s="1"/>
  <c r="H19" i="3"/>
  <c r="I19" i="3" s="1"/>
  <c r="U19" i="3"/>
  <c r="V19" i="3" s="1"/>
  <c r="J13" i="3"/>
  <c r="B13" i="3"/>
  <c r="B12" i="3"/>
  <c r="J11" i="3"/>
  <c r="J10" i="3"/>
  <c r="M24" i="2"/>
  <c r="L24" i="2"/>
  <c r="M23" i="2"/>
  <c r="L23" i="2"/>
  <c r="C23" i="2"/>
  <c r="B23" i="2"/>
  <c r="M22" i="2"/>
  <c r="L22" i="2"/>
  <c r="C22" i="2"/>
  <c r="B22" i="2"/>
  <c r="M21" i="2"/>
  <c r="L21" i="2"/>
  <c r="C21" i="2"/>
  <c r="B21" i="2"/>
  <c r="M20" i="2"/>
  <c r="L20" i="2"/>
  <c r="C20" i="2"/>
  <c r="B20" i="2"/>
  <c r="M19" i="2"/>
  <c r="L19" i="2"/>
  <c r="C19" i="2"/>
  <c r="B19" i="2"/>
  <c r="M18" i="2"/>
  <c r="L18" i="2"/>
  <c r="C18" i="2"/>
  <c r="B18" i="2"/>
  <c r="L13" i="2"/>
  <c r="B13" i="2"/>
  <c r="G33" i="1"/>
  <c r="G36" i="1" s="1"/>
  <c r="E19" i="1"/>
  <c r="C19" i="1"/>
  <c r="J12" i="3" l="1"/>
  <c r="R25" i="2"/>
  <c r="D19" i="2"/>
  <c r="H19" i="2" s="1"/>
  <c r="N23" i="2"/>
  <c r="R23" i="2" s="1"/>
  <c r="D22" i="2"/>
  <c r="H22" i="2" s="1"/>
  <c r="N20" i="2"/>
  <c r="N22" i="2"/>
  <c r="R22" i="2" s="1"/>
  <c r="H24" i="2"/>
  <c r="D18" i="2"/>
  <c r="H18" i="2" s="1"/>
  <c r="D23" i="2"/>
  <c r="H23" i="2" s="1"/>
  <c r="D21" i="2"/>
  <c r="H21" i="2" s="1"/>
  <c r="D20" i="2"/>
  <c r="H20" i="2" s="1"/>
  <c r="N21" i="2"/>
  <c r="N24" i="2"/>
  <c r="R24" i="2" s="1"/>
  <c r="N19" i="2"/>
  <c r="R19" i="2" s="1"/>
  <c r="N18" i="2"/>
  <c r="R18" i="2" s="1"/>
  <c r="V70" i="3"/>
  <c r="I70" i="3"/>
  <c r="V71" i="3"/>
  <c r="I69" i="3"/>
  <c r="H25" i="2" l="1"/>
  <c r="L14" i="2"/>
  <c r="L15" i="2" s="1"/>
  <c r="R26" i="2"/>
  <c r="B14" i="2"/>
  <c r="B15" i="2" s="1"/>
  <c r="O74" i="3"/>
  <c r="P74" i="3" s="1"/>
  <c r="O75" i="3"/>
</calcChain>
</file>

<file path=xl/sharedStrings.xml><?xml version="1.0" encoding="utf-8"?>
<sst xmlns="http://schemas.openxmlformats.org/spreadsheetml/2006/main" count="593" uniqueCount="187">
  <si>
    <t>Requirements:</t>
  </si>
  <si>
    <t>Full wireless LAN (Wi-Fi) coverage</t>
  </si>
  <si>
    <t>minimum outlets per work area</t>
  </si>
  <si>
    <t> </t>
  </si>
  <si>
    <t>outlet ratio</t>
  </si>
  <si>
    <t>/</t>
  </si>
  <si>
    <t>outlets allways in pairs (2,4,6,8)</t>
  </si>
  <si>
    <t>Segment</t>
  </si>
  <si>
    <t>Length (m)</t>
  </si>
  <si>
    <t>Length + margin (m)</t>
  </si>
  <si>
    <t>A</t>
  </si>
  <si>
    <t>m</t>
  </si>
  <si>
    <t>B</t>
  </si>
  <si>
    <t>C</t>
  </si>
  <si>
    <t>D</t>
  </si>
  <si>
    <t>Total</t>
  </si>
  <si>
    <t>Entrance</t>
  </si>
  <si>
    <t>Route</t>
  </si>
  <si>
    <t>Type</t>
  </si>
  <si>
    <t>Fiber</t>
  </si>
  <si>
    <t>INDOOR</t>
  </si>
  <si>
    <t>OUTDOOR</t>
  </si>
  <si>
    <t>m2</t>
  </si>
  <si>
    <t>outlets sempre pares (2,4,6,8)</t>
  </si>
  <si>
    <t>Floor</t>
  </si>
  <si>
    <t>Rooms</t>
  </si>
  <si>
    <t xml:space="preserve">Ceiling </t>
  </si>
  <si>
    <t>Ceiling</t>
  </si>
  <si>
    <t>Length</t>
  </si>
  <si>
    <t>Width</t>
  </si>
  <si>
    <t xml:space="preserve">Floor Area </t>
  </si>
  <si>
    <t>Rooms Area</t>
  </si>
  <si>
    <t>Common floor</t>
  </si>
  <si>
    <t>Room</t>
  </si>
  <si>
    <t>Width(m)</t>
  </si>
  <si>
    <t>Area (m2)</t>
  </si>
  <si>
    <t>Underground Racing cable (m)</t>
  </si>
  <si>
    <t>Cross-Connect</t>
  </si>
  <si>
    <t>Network Outlets</t>
  </si>
  <si>
    <t>1.0.1</t>
  </si>
  <si>
    <t>1.1.1</t>
  </si>
  <si>
    <t>Storage</t>
  </si>
  <si>
    <t>1.0.2</t>
  </si>
  <si>
    <t>1.1.2</t>
  </si>
  <si>
    <t>1.0.3</t>
  </si>
  <si>
    <t>1.1.3</t>
  </si>
  <si>
    <t>1.0.4</t>
  </si>
  <si>
    <t>1.1.4</t>
  </si>
  <si>
    <t>1.0.5</t>
  </si>
  <si>
    <t>1.1.5</t>
  </si>
  <si>
    <t>1.0.6</t>
  </si>
  <si>
    <t>1.1.6</t>
  </si>
  <si>
    <t>1.1.7</t>
  </si>
  <si>
    <t>N/A</t>
  </si>
  <si>
    <t>Medida</t>
  </si>
  <si>
    <t>Escala</t>
  </si>
  <si>
    <t>Correspondência</t>
  </si>
  <si>
    <t>Medidas por converter</t>
  </si>
  <si>
    <t>Util Floor Area</t>
  </si>
  <si>
    <t>Cable</t>
  </si>
  <si>
    <t>From</t>
  </si>
  <si>
    <t>To</t>
  </si>
  <si>
    <t>Lenght 1</t>
  </si>
  <si>
    <t>Lenght 2</t>
  </si>
  <si>
    <t>Lenght 3</t>
  </si>
  <si>
    <t>Lenght 4</t>
  </si>
  <si>
    <t>Total (m)</t>
  </si>
  <si>
    <t>Total
Arredondado (m)</t>
  </si>
  <si>
    <t>MC</t>
  </si>
  <si>
    <t>IC</t>
  </si>
  <si>
    <t>HC Floor 1</t>
  </si>
  <si>
    <t>HC Floor 0</t>
  </si>
  <si>
    <t>CP 1.1.3</t>
  </si>
  <si>
    <t>CAT 7</t>
  </si>
  <si>
    <t>R1.0.3 O1</t>
  </si>
  <si>
    <t>R1.0.3 O2</t>
  </si>
  <si>
    <t>R1.0.3 O3</t>
  </si>
  <si>
    <t>R1.0.3 O4</t>
  </si>
  <si>
    <t>R1.0.3 O5</t>
  </si>
  <si>
    <t>R1.0.3 O6</t>
  </si>
  <si>
    <t>R1.0.6 O1</t>
  </si>
  <si>
    <t>R1.0.6 O2</t>
  </si>
  <si>
    <t>R1.0.6 O3</t>
  </si>
  <si>
    <t>R1.0.6 O4</t>
  </si>
  <si>
    <t>with redundancy</t>
  </si>
  <si>
    <t>Total Building - Fiber</t>
  </si>
  <si>
    <t>Tota Building - CAT7</t>
  </si>
  <si>
    <t>TE</t>
  </si>
  <si>
    <t>Designation</t>
  </si>
  <si>
    <t>Outlets</t>
  </si>
  <si>
    <t>Ports Fiber</t>
  </si>
  <si>
    <t>U (with switch)</t>
  </si>
  <si>
    <t>Overdimension U</t>
  </si>
  <si>
    <t>Fiber U</t>
  </si>
  <si>
    <t>Patch Panels</t>
  </si>
  <si>
    <t>24-Port Copper</t>
  </si>
  <si>
    <t>48-Port Copper</t>
  </si>
  <si>
    <t>24-Port Fibre</t>
  </si>
  <si>
    <t>Racks needed(U)</t>
  </si>
  <si>
    <t>HC 0</t>
  </si>
  <si>
    <t>HC 1</t>
  </si>
  <si>
    <t>Total Telecommunication Enclosures(TE)</t>
  </si>
  <si>
    <t xml:space="preserve">Total 24-Port Copper Patch Panels </t>
  </si>
  <si>
    <t>Total 48-Port Copper Patch Panels</t>
  </si>
  <si>
    <t>Total 24-Port Fibre Patch Panels</t>
  </si>
  <si>
    <t>CP 1.0.3</t>
  </si>
  <si>
    <t>Added 3,5m to connection outside - MC on building 1</t>
  </si>
  <si>
    <t>Redundancy</t>
  </si>
  <si>
    <t xml:space="preserve">Total </t>
  </si>
  <si>
    <t>Total outside</t>
  </si>
  <si>
    <t>E</t>
  </si>
  <si>
    <t>IC1-IC2 (D)</t>
  </si>
  <si>
    <t>IC1-IC4(A)</t>
  </si>
  <si>
    <t>IC4-IC3(B)</t>
  </si>
  <si>
    <t>IC3-IC1( C)</t>
  </si>
  <si>
    <t>B1</t>
  </si>
  <si>
    <t>B2</t>
  </si>
  <si>
    <t>D1</t>
  </si>
  <si>
    <t>D2</t>
  </si>
  <si>
    <t>E-E1</t>
  </si>
  <si>
    <t>Wi-Fi AP</t>
  </si>
  <si>
    <t>CP 1.0.1</t>
  </si>
  <si>
    <t>CP 1.0.5</t>
  </si>
  <si>
    <t>CP 1.0.6</t>
  </si>
  <si>
    <t>CP 1.1.1</t>
  </si>
  <si>
    <t>CP 1.1.5</t>
  </si>
  <si>
    <t>CP 1.1.6</t>
  </si>
  <si>
    <t>CP 1.0.2</t>
  </si>
  <si>
    <t>CP 1.1.2</t>
  </si>
  <si>
    <t>CP 1.1.7</t>
  </si>
  <si>
    <t>R1.0.1 O1</t>
  </si>
  <si>
    <t>R1.0.1 O2</t>
  </si>
  <si>
    <t>R1.0.1 O3</t>
  </si>
  <si>
    <t>R1.0.1 O4</t>
  </si>
  <si>
    <t>R1.0.1 O5</t>
  </si>
  <si>
    <t>R1.0.1 O6</t>
  </si>
  <si>
    <t>R1.0.2 O1</t>
  </si>
  <si>
    <t>R1.0.2 O2</t>
  </si>
  <si>
    <t>R1.0.2 O3</t>
  </si>
  <si>
    <t>R1.0.2 O4</t>
  </si>
  <si>
    <t>O Wifi AP</t>
  </si>
  <si>
    <t>R1.0.6 O5</t>
  </si>
  <si>
    <t>R1.0.6 O6</t>
  </si>
  <si>
    <t>R1.0.6 O7</t>
  </si>
  <si>
    <t>R1.0.6 O8</t>
  </si>
  <si>
    <t>R1.0.6 O9</t>
  </si>
  <si>
    <t>R1.0.6 O10</t>
  </si>
  <si>
    <t>R 1.1.3 O1</t>
  </si>
  <si>
    <t>R 1.1.3 O2</t>
  </si>
  <si>
    <t>R 1.1.3 O3</t>
  </si>
  <si>
    <t>R 1.1.3 O4</t>
  </si>
  <si>
    <t>R 1.1.3 O5</t>
  </si>
  <si>
    <t>R 1.1.3 O6</t>
  </si>
  <si>
    <t>R 1.1.1 O1</t>
  </si>
  <si>
    <t>R 1.1.1 O2</t>
  </si>
  <si>
    <t>R 1.1.1 O3</t>
  </si>
  <si>
    <t>R 1.1.1 O4</t>
  </si>
  <si>
    <t>R 1.1.1 O5</t>
  </si>
  <si>
    <t>R 1.1.1 O6</t>
  </si>
  <si>
    <t>R 1.1.2 O1</t>
  </si>
  <si>
    <t>R 1.1.2 O2</t>
  </si>
  <si>
    <t>R 1.1.2 O3</t>
  </si>
  <si>
    <t>R 1.1.2 O4</t>
  </si>
  <si>
    <t>R 1.1.2 O5</t>
  </si>
  <si>
    <t>R 1.1.2 O6</t>
  </si>
  <si>
    <t>R 1.1.5 O1</t>
  </si>
  <si>
    <t>R 1.1.5 O2</t>
  </si>
  <si>
    <t>R 1.1.5 O3</t>
  </si>
  <si>
    <t>R 1.1.5 O4</t>
  </si>
  <si>
    <t>R 1.1.5 O5</t>
  </si>
  <si>
    <t>R 1.1.5 O6</t>
  </si>
  <si>
    <t>R 1.1.6 O1</t>
  </si>
  <si>
    <t>R 1.1.6 O2</t>
  </si>
  <si>
    <t>R 1.1.6 O3</t>
  </si>
  <si>
    <t>R 1.1.6 O4</t>
  </si>
  <si>
    <t>R 1.1.6 O5</t>
  </si>
  <si>
    <t>R 1.1.6 O6</t>
  </si>
  <si>
    <t>R 1.1.6 O7</t>
  </si>
  <si>
    <t>R 1.1.6 O8</t>
  </si>
  <si>
    <t>R 1.1.6 O9</t>
  </si>
  <si>
    <t>R 1.1.6 O10</t>
  </si>
  <si>
    <t>R 1.1.7 O1</t>
  </si>
  <si>
    <t>R 1.1.7 O2</t>
  </si>
  <si>
    <t>R 1.1.7 O3</t>
  </si>
  <si>
    <t>R 1.1.7 O4</t>
  </si>
  <si>
    <t>R 1.1.7 O5</t>
  </si>
  <si>
    <t>R 1.1.7 O6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</si>
</sst>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D966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1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2" borderId="7" xfId="0" applyFill="1" applyBorder="1" applyAlignment="1">
      <alignment horizontal="right"/>
    </xf>
    <xf numFmtId="0" fontId="0" fillId="2" borderId="7" xfId="0" applyFill="1" applyBorder="1"/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0" xfId="0" applyFont="1"/>
    <xf numFmtId="0" fontId="1" fillId="0" borderId="0" xfId="0" applyFont="1"/>
    <xf numFmtId="0" fontId="1" fillId="0" borderId="7" xfId="0" applyFont="1" applyBorder="1"/>
    <xf numFmtId="0" fontId="1" fillId="3" borderId="9" xfId="0" applyFont="1" applyFill="1" applyBorder="1"/>
    <xf numFmtId="0" fontId="1" fillId="0" borderId="9" xfId="0" applyFont="1" applyBorder="1"/>
    <xf numFmtId="0" fontId="1" fillId="0" borderId="11" xfId="0" applyFont="1" applyBorder="1"/>
    <xf numFmtId="0" fontId="1" fillId="3" borderId="5" xfId="0" applyFont="1" applyFill="1" applyBorder="1"/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4" borderId="0" xfId="0" applyFont="1" applyFill="1"/>
    <xf numFmtId="0" fontId="1" fillId="4" borderId="7" xfId="0" applyFont="1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7" xfId="0" applyFill="1" applyBorder="1"/>
    <xf numFmtId="2" fontId="0" fillId="0" borderId="7" xfId="0" applyNumberFormat="1" applyBorder="1"/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2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2" fontId="0" fillId="4" borderId="7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8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/>
    </xf>
    <xf numFmtId="0" fontId="0" fillId="4" borderId="10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" fontId="0" fillId="4" borderId="7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1" xfId="0" applyFill="1" applyBorder="1"/>
    <xf numFmtId="0" fontId="0" fillId="2" borderId="7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Border="1"/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0" xfId="0" applyFont="1" applyFill="1"/>
    <xf numFmtId="0" fontId="1" fillId="0" borderId="0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12" xfId="0" applyBorder="1"/>
    <xf numFmtId="0" fontId="0" fillId="0" borderId="0" xfId="0" applyBorder="1"/>
    <xf numFmtId="164" fontId="0" fillId="2" borderId="7" xfId="0" applyNumberForma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0" xfId="0"/>
    <xf numFmtId="0" fontId="0" fillId="0" borderId="7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" fontId="0" fillId="4" borderId="7" xfId="0" applyNumberForma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164" fontId="0" fillId="7" borderId="7" xfId="0" applyNumberFormat="1" applyFill="1" applyBorder="1" applyAlignment="1">
      <alignment horizontal="center" vertical="center"/>
    </xf>
    <xf numFmtId="0" fontId="0" fillId="2" borderId="0" xfId="0" applyFill="1"/>
    <xf numFmtId="1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2633382</xdr:colOff>
      <xdr:row>2</xdr:row>
      <xdr:rowOff>156882</xdr:rowOff>
    </xdr:from>
    <xdr:to>
      <xdr:col>22</xdr:col>
      <xdr:colOff>521007</xdr:colOff>
      <xdr:row>29</xdr:row>
      <xdr:rowOff>175287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28E16A31-D8A7-EB4F-86B0-5192758AC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4117" y="537882"/>
          <a:ext cx="9485714" cy="5161905"/>
        </a:xfrm>
        <a:prstGeom prst="rect">
          <a:avLst/>
        </a:prstGeom>
      </xdr:spPr>
    </xdr:pic>
    <xdr:clientData/>
  </xdr:twoCellAnchor>
  <xdr:oneCellAnchor>
    <xdr:from>
      <xdr:col>10</xdr:col>
      <xdr:colOff>336176</xdr:colOff>
      <xdr:row>7</xdr:row>
      <xdr:rowOff>22412</xdr:rowOff>
    </xdr:from>
    <xdr:ext cx="366895" cy="242148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AE686C9C-2C63-E993-F4BF-306234DACAE1}"/>
            </a:ext>
          </a:extLst>
        </xdr:cNvPr>
        <xdr:cNvSpPr txBox="1"/>
      </xdr:nvSpPr>
      <xdr:spPr>
        <a:xfrm>
          <a:off x="9883588" y="1355912"/>
          <a:ext cx="366895" cy="2421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PT" sz="1100"/>
            <a:t>IC1</a:t>
          </a:r>
        </a:p>
      </xdr:txBody>
    </xdr:sp>
    <xdr:clientData/>
  </xdr:oneCellAnchor>
  <xdr:oneCellAnchor>
    <xdr:from>
      <xdr:col>10</xdr:col>
      <xdr:colOff>376517</xdr:colOff>
      <xdr:row>26</xdr:row>
      <xdr:rowOff>29135</xdr:rowOff>
    </xdr:from>
    <xdr:ext cx="366895" cy="242148"/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1B61E615-926F-4BDD-9562-6CE248754EB5}"/>
            </a:ext>
          </a:extLst>
        </xdr:cNvPr>
        <xdr:cNvSpPr txBox="1"/>
      </xdr:nvSpPr>
      <xdr:spPr>
        <a:xfrm>
          <a:off x="9923929" y="4982135"/>
          <a:ext cx="366895" cy="2421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PT" sz="1100"/>
            <a:t>IC2</a:t>
          </a:r>
        </a:p>
      </xdr:txBody>
    </xdr:sp>
    <xdr:clientData/>
  </xdr:oneCellAnchor>
  <xdr:oneCellAnchor>
    <xdr:from>
      <xdr:col>18</xdr:col>
      <xdr:colOff>425822</xdr:colOff>
      <xdr:row>26</xdr:row>
      <xdr:rowOff>134470</xdr:rowOff>
    </xdr:from>
    <xdr:ext cx="366895" cy="242148"/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21DED768-017E-4912-BE5E-540214C199CA}"/>
            </a:ext>
          </a:extLst>
        </xdr:cNvPr>
        <xdr:cNvSpPr txBox="1"/>
      </xdr:nvSpPr>
      <xdr:spPr>
        <a:xfrm>
          <a:off x="14814175" y="5087470"/>
          <a:ext cx="366895" cy="2421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PT" sz="1100"/>
            <a:t>IC3</a:t>
          </a:r>
        </a:p>
      </xdr:txBody>
    </xdr:sp>
    <xdr:clientData/>
  </xdr:oneCellAnchor>
  <xdr:oneCellAnchor>
    <xdr:from>
      <xdr:col>18</xdr:col>
      <xdr:colOff>537881</xdr:colOff>
      <xdr:row>6</xdr:row>
      <xdr:rowOff>179293</xdr:rowOff>
    </xdr:from>
    <xdr:ext cx="366895" cy="242148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7B668C1F-2683-42E7-976D-303EFE550837}"/>
            </a:ext>
          </a:extLst>
        </xdr:cNvPr>
        <xdr:cNvSpPr txBox="1"/>
      </xdr:nvSpPr>
      <xdr:spPr>
        <a:xfrm>
          <a:off x="14926234" y="1322293"/>
          <a:ext cx="366895" cy="2421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PT" sz="1100"/>
            <a:t>IC4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17</xdr:row>
      <xdr:rowOff>0</xdr:rowOff>
    </xdr:from>
    <xdr:to>
      <xdr:col>41</xdr:col>
      <xdr:colOff>266700</xdr:colOff>
      <xdr:row>54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B14401D-9C5E-A2EA-7DC0-AA166C74F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49675" y="3238500"/>
          <a:ext cx="9410700" cy="7429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43</xdr:col>
      <xdr:colOff>0</xdr:colOff>
      <xdr:row>17</xdr:row>
      <xdr:rowOff>0</xdr:rowOff>
    </xdr:from>
    <xdr:to>
      <xdr:col>58</xdr:col>
      <xdr:colOff>266700</xdr:colOff>
      <xdr:row>54</xdr:row>
      <xdr:rowOff>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5136649-8FE7-F58F-A66B-042233174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12875" y="3238500"/>
          <a:ext cx="9410700" cy="7429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D8FF7-4E7E-4CAC-A990-46D7046271C9}">
  <dimension ref="A2:J36"/>
  <sheetViews>
    <sheetView topLeftCell="A7" zoomScale="85" zoomScaleNormal="85" workbookViewId="0">
      <selection activeCell="E35" sqref="E35:F35"/>
    </sheetView>
  </sheetViews>
  <sheetFormatPr defaultRowHeight="15" x14ac:dyDescent="0.25"/>
  <cols>
    <col min="2" max="2" width="16.5703125" customWidth="1"/>
    <col min="4" max="4" width="4.140625" customWidth="1"/>
    <col min="5" max="5" width="12.42578125" customWidth="1"/>
    <col min="6" max="6" width="8.5703125" customWidth="1"/>
    <col min="9" max="9" width="56" bestFit="1" customWidth="1"/>
  </cols>
  <sheetData>
    <row r="2" spans="2:6" x14ac:dyDescent="0.25">
      <c r="B2" s="1" t="s">
        <v>0</v>
      </c>
      <c r="C2" s="51" t="s">
        <v>1</v>
      </c>
      <c r="D2" s="51"/>
      <c r="E2" s="51"/>
      <c r="F2" s="52"/>
    </row>
    <row r="3" spans="2:6" x14ac:dyDescent="0.25">
      <c r="B3" s="53" t="s">
        <v>2</v>
      </c>
      <c r="C3" s="51"/>
      <c r="D3" s="51"/>
      <c r="E3" s="2">
        <v>2</v>
      </c>
      <c r="F3" s="3" t="s">
        <v>3</v>
      </c>
    </row>
    <row r="4" spans="2:6" x14ac:dyDescent="0.25">
      <c r="B4" s="4" t="s">
        <v>4</v>
      </c>
      <c r="C4" s="2">
        <v>2</v>
      </c>
      <c r="D4" s="2" t="s">
        <v>5</v>
      </c>
      <c r="E4" s="2">
        <v>10</v>
      </c>
      <c r="F4" s="3">
        <v>2</v>
      </c>
    </row>
    <row r="5" spans="2:6" x14ac:dyDescent="0.25">
      <c r="B5" s="53" t="s">
        <v>6</v>
      </c>
      <c r="C5" s="51"/>
      <c r="D5" s="51"/>
      <c r="E5" s="51"/>
      <c r="F5" s="52"/>
    </row>
    <row r="9" spans="2:6" x14ac:dyDescent="0.25">
      <c r="B9" s="5" t="s">
        <v>7</v>
      </c>
      <c r="C9" s="54" t="s">
        <v>8</v>
      </c>
      <c r="D9" s="54"/>
      <c r="E9" s="54" t="s">
        <v>9</v>
      </c>
      <c r="F9" s="54"/>
    </row>
    <row r="10" spans="2:6" x14ac:dyDescent="0.25">
      <c r="B10" s="5" t="s">
        <v>10</v>
      </c>
      <c r="C10" s="5">
        <v>183.41</v>
      </c>
      <c r="D10" s="5" t="s">
        <v>11</v>
      </c>
      <c r="E10" s="5">
        <v>5</v>
      </c>
      <c r="F10" s="5" t="s">
        <v>11</v>
      </c>
    </row>
    <row r="11" spans="2:6" x14ac:dyDescent="0.25">
      <c r="B11" s="5" t="s">
        <v>12</v>
      </c>
      <c r="C11" s="5">
        <v>183.41</v>
      </c>
      <c r="D11" s="5" t="s">
        <v>11</v>
      </c>
      <c r="E11" s="5">
        <v>5</v>
      </c>
      <c r="F11" s="5" t="s">
        <v>11</v>
      </c>
    </row>
    <row r="12" spans="2:6" x14ac:dyDescent="0.25">
      <c r="B12" s="5" t="s">
        <v>13</v>
      </c>
      <c r="C12" s="5">
        <v>156.44999999999999</v>
      </c>
      <c r="D12" s="5" t="s">
        <v>11</v>
      </c>
      <c r="E12" s="5">
        <v>5</v>
      </c>
      <c r="F12" s="5" t="s">
        <v>11</v>
      </c>
    </row>
    <row r="13" spans="2:6" x14ac:dyDescent="0.25">
      <c r="B13" s="5" t="s">
        <v>14</v>
      </c>
      <c r="C13" s="5">
        <v>156.44999999999999</v>
      </c>
      <c r="D13" s="5" t="s">
        <v>11</v>
      </c>
      <c r="E13" s="5">
        <v>5</v>
      </c>
      <c r="F13" s="5" t="s">
        <v>11</v>
      </c>
    </row>
    <row r="14" spans="2:6" x14ac:dyDescent="0.25">
      <c r="B14" s="5"/>
      <c r="C14" s="5">
        <v>2</v>
      </c>
      <c r="D14" s="5" t="s">
        <v>11</v>
      </c>
      <c r="E14" s="5">
        <v>5</v>
      </c>
      <c r="F14" s="5" t="s">
        <v>11</v>
      </c>
    </row>
    <row r="15" spans="2:6" x14ac:dyDescent="0.25">
      <c r="B15" s="5"/>
      <c r="C15" s="5">
        <v>2</v>
      </c>
      <c r="D15" s="5" t="s">
        <v>11</v>
      </c>
      <c r="E15" s="5">
        <v>5</v>
      </c>
      <c r="F15" s="5" t="s">
        <v>11</v>
      </c>
    </row>
    <row r="16" spans="2:6" x14ac:dyDescent="0.25">
      <c r="B16" s="5"/>
      <c r="C16" s="5">
        <v>2</v>
      </c>
      <c r="D16" s="5" t="s">
        <v>11</v>
      </c>
      <c r="E16" s="5">
        <v>5</v>
      </c>
      <c r="F16" s="5" t="s">
        <v>11</v>
      </c>
    </row>
    <row r="17" spans="1:10" x14ac:dyDescent="0.25">
      <c r="B17" s="5"/>
      <c r="C17" s="5">
        <v>2</v>
      </c>
      <c r="D17" s="5" t="s">
        <v>11</v>
      </c>
      <c r="E17" s="5">
        <v>5</v>
      </c>
      <c r="F17" s="5" t="s">
        <v>11</v>
      </c>
    </row>
    <row r="18" spans="1:10" x14ac:dyDescent="0.25">
      <c r="B18" s="5"/>
      <c r="C18" s="5">
        <v>2</v>
      </c>
      <c r="D18" s="5" t="s">
        <v>11</v>
      </c>
      <c r="E18" s="5">
        <v>5</v>
      </c>
      <c r="F18" s="5" t="s">
        <v>11</v>
      </c>
    </row>
    <row r="19" spans="1:10" x14ac:dyDescent="0.25">
      <c r="B19" s="6" t="s">
        <v>15</v>
      </c>
      <c r="C19" s="7">
        <f>SUM(C10:C18)</f>
        <v>689.72</v>
      </c>
      <c r="D19" s="7" t="s">
        <v>11</v>
      </c>
      <c r="E19" s="7">
        <f>SUM(E10:E18)</f>
        <v>45</v>
      </c>
      <c r="F19" s="7" t="s">
        <v>11</v>
      </c>
    </row>
    <row r="22" spans="1:10" x14ac:dyDescent="0.25">
      <c r="A22" s="7" t="s">
        <v>16</v>
      </c>
      <c r="B22" s="7" t="s">
        <v>7</v>
      </c>
      <c r="C22" s="46" t="s">
        <v>17</v>
      </c>
      <c r="D22" s="46"/>
      <c r="E22" s="46"/>
      <c r="F22" s="7" t="s">
        <v>18</v>
      </c>
      <c r="G22" s="7" t="s">
        <v>8</v>
      </c>
      <c r="H22" s="7"/>
      <c r="J22" s="72"/>
    </row>
    <row r="23" spans="1:10" x14ac:dyDescent="0.25">
      <c r="A23" s="8" t="s">
        <v>110</v>
      </c>
      <c r="B23" s="5" t="s">
        <v>110</v>
      </c>
      <c r="C23" s="55" t="s">
        <v>119</v>
      </c>
      <c r="D23" s="56"/>
      <c r="E23" s="57"/>
      <c r="F23" s="5" t="s">
        <v>19</v>
      </c>
      <c r="G23" s="5">
        <v>43.28</v>
      </c>
      <c r="H23" s="5" t="s">
        <v>11</v>
      </c>
      <c r="I23" s="71"/>
      <c r="J23" s="72"/>
    </row>
    <row r="24" spans="1:10" x14ac:dyDescent="0.25">
      <c r="A24" s="8"/>
      <c r="B24" s="5" t="s">
        <v>14</v>
      </c>
      <c r="C24" s="55" t="s">
        <v>111</v>
      </c>
      <c r="D24" s="56"/>
      <c r="E24" s="57"/>
      <c r="F24" s="5" t="s">
        <v>19</v>
      </c>
      <c r="G24" s="5">
        <v>156.44999999999999</v>
      </c>
      <c r="H24" s="5" t="s">
        <v>11</v>
      </c>
      <c r="I24" s="71"/>
      <c r="J24" s="72"/>
    </row>
    <row r="25" spans="1:10" x14ac:dyDescent="0.25">
      <c r="A25" s="9"/>
      <c r="B25" s="5" t="s">
        <v>10</v>
      </c>
      <c r="C25" s="55" t="s">
        <v>112</v>
      </c>
      <c r="D25" s="56"/>
      <c r="E25" s="57"/>
      <c r="F25" s="5" t="s">
        <v>19</v>
      </c>
      <c r="G25" s="9">
        <v>183.41</v>
      </c>
      <c r="H25" s="5" t="s">
        <v>11</v>
      </c>
      <c r="I25" s="71"/>
      <c r="J25" s="72"/>
    </row>
    <row r="26" spans="1:10" x14ac:dyDescent="0.25">
      <c r="A26" s="9"/>
      <c r="B26" s="5" t="s">
        <v>12</v>
      </c>
      <c r="C26" s="55" t="s">
        <v>113</v>
      </c>
      <c r="D26" s="56"/>
      <c r="E26" s="57"/>
      <c r="F26" s="5" t="s">
        <v>19</v>
      </c>
      <c r="G26" s="5">
        <v>156.44999999999999</v>
      </c>
      <c r="H26" s="5" t="s">
        <v>11</v>
      </c>
      <c r="I26" s="71"/>
      <c r="J26" s="72"/>
    </row>
    <row r="27" spans="1:10" x14ac:dyDescent="0.25">
      <c r="A27" s="9"/>
      <c r="B27" s="5" t="s">
        <v>13</v>
      </c>
      <c r="C27" s="55" t="s">
        <v>114</v>
      </c>
      <c r="D27" s="56"/>
      <c r="E27" s="57"/>
      <c r="F27" s="5" t="s">
        <v>19</v>
      </c>
      <c r="G27" s="9">
        <v>183.41</v>
      </c>
      <c r="H27" s="5" t="s">
        <v>11</v>
      </c>
      <c r="I27" s="71"/>
      <c r="J27" s="72"/>
    </row>
    <row r="28" spans="1:10" x14ac:dyDescent="0.25">
      <c r="A28" s="9"/>
      <c r="B28" s="5" t="s">
        <v>12</v>
      </c>
      <c r="C28" s="55" t="s">
        <v>115</v>
      </c>
      <c r="D28" s="56"/>
      <c r="E28" s="57"/>
      <c r="F28" s="5" t="s">
        <v>19</v>
      </c>
      <c r="G28" s="5">
        <v>2</v>
      </c>
      <c r="H28" s="5" t="s">
        <v>11</v>
      </c>
      <c r="I28" s="71"/>
      <c r="J28" s="72"/>
    </row>
    <row r="29" spans="1:10" x14ac:dyDescent="0.25">
      <c r="A29" s="9"/>
      <c r="B29" s="5" t="s">
        <v>12</v>
      </c>
      <c r="C29" s="55" t="s">
        <v>116</v>
      </c>
      <c r="D29" s="56"/>
      <c r="E29" s="57"/>
      <c r="F29" s="5" t="s">
        <v>19</v>
      </c>
      <c r="G29" s="5">
        <v>2</v>
      </c>
      <c r="H29" s="5" t="s">
        <v>11</v>
      </c>
      <c r="I29" s="71"/>
      <c r="J29" s="72"/>
    </row>
    <row r="30" spans="1:10" x14ac:dyDescent="0.25">
      <c r="A30" s="9"/>
      <c r="B30" s="5" t="s">
        <v>14</v>
      </c>
      <c r="C30" s="55" t="s">
        <v>117</v>
      </c>
      <c r="D30" s="56"/>
      <c r="E30" s="57"/>
      <c r="F30" s="5" t="s">
        <v>19</v>
      </c>
      <c r="G30" s="5">
        <v>2</v>
      </c>
      <c r="H30" s="5" t="s">
        <v>11</v>
      </c>
      <c r="I30" s="71"/>
      <c r="J30" s="72"/>
    </row>
    <row r="31" spans="1:10" x14ac:dyDescent="0.25">
      <c r="A31" s="9"/>
      <c r="B31" s="5" t="s">
        <v>14</v>
      </c>
      <c r="C31" s="55" t="s">
        <v>118</v>
      </c>
      <c r="D31" s="56"/>
      <c r="E31" s="57"/>
      <c r="F31" s="5" t="s">
        <v>19</v>
      </c>
      <c r="G31" s="5">
        <v>2</v>
      </c>
      <c r="H31" s="5" t="s">
        <v>11</v>
      </c>
      <c r="I31" s="71"/>
      <c r="J31" s="72"/>
    </row>
    <row r="32" spans="1:10" x14ac:dyDescent="0.25">
      <c r="A32" s="9"/>
      <c r="B32" s="5"/>
      <c r="C32" s="55"/>
      <c r="D32" s="56"/>
      <c r="E32" s="57"/>
      <c r="F32" s="5"/>
      <c r="G32" s="5"/>
      <c r="H32" s="5"/>
      <c r="I32" s="71"/>
      <c r="J32" s="72"/>
    </row>
    <row r="33" spans="2:10" x14ac:dyDescent="0.25">
      <c r="E33" s="50" t="s">
        <v>109</v>
      </c>
      <c r="F33" s="50"/>
      <c r="G33" s="5">
        <f>SUM(G23:G32)</f>
        <v>730.99999999999989</v>
      </c>
      <c r="H33" s="5" t="s">
        <v>11</v>
      </c>
      <c r="I33" s="71"/>
      <c r="J33" s="72"/>
    </row>
    <row r="34" spans="2:10" x14ac:dyDescent="0.25">
      <c r="B34" s="47" t="s">
        <v>106</v>
      </c>
      <c r="C34" s="49"/>
      <c r="D34" s="49"/>
      <c r="E34" s="49"/>
      <c r="F34" s="48"/>
      <c r="G34" s="5">
        <f>3.5*5</f>
        <v>17.5</v>
      </c>
      <c r="H34" s="5" t="s">
        <v>11</v>
      </c>
      <c r="J34" s="72"/>
    </row>
    <row r="35" spans="2:10" x14ac:dyDescent="0.25">
      <c r="E35" s="47" t="s">
        <v>107</v>
      </c>
      <c r="F35" s="48"/>
      <c r="G35" s="5">
        <f>G34*2</f>
        <v>35</v>
      </c>
      <c r="H35" s="5" t="s">
        <v>11</v>
      </c>
    </row>
    <row r="36" spans="2:10" x14ac:dyDescent="0.25">
      <c r="F36" s="45" t="s">
        <v>108</v>
      </c>
      <c r="G36" s="7">
        <f>SUM(G35,G33)</f>
        <v>765.99999999999989</v>
      </c>
      <c r="H36" s="7" t="s">
        <v>11</v>
      </c>
    </row>
  </sheetData>
  <mergeCells count="19">
    <mergeCell ref="C26:E26"/>
    <mergeCell ref="C27:E27"/>
    <mergeCell ref="C28:E28"/>
    <mergeCell ref="C22:E22"/>
    <mergeCell ref="E35:F35"/>
    <mergeCell ref="B34:F34"/>
    <mergeCell ref="E33:F33"/>
    <mergeCell ref="C2:F2"/>
    <mergeCell ref="B3:D3"/>
    <mergeCell ref="B5:F5"/>
    <mergeCell ref="C9:D9"/>
    <mergeCell ref="E9:F9"/>
    <mergeCell ref="C29:E29"/>
    <mergeCell ref="C30:E30"/>
    <mergeCell ref="C31:E31"/>
    <mergeCell ref="C32:E32"/>
    <mergeCell ref="C23:E23"/>
    <mergeCell ref="C24:E24"/>
    <mergeCell ref="C25:E2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DB971-6328-438B-BEA4-98E2808E843A}">
  <dimension ref="A1:AD50"/>
  <sheetViews>
    <sheetView topLeftCell="A16" zoomScaleNormal="100" workbookViewId="0">
      <selection activeCell="K43" sqref="K43:M50"/>
    </sheetView>
  </sheetViews>
  <sheetFormatPr defaultRowHeight="12.75" x14ac:dyDescent="0.2"/>
  <cols>
    <col min="1" max="1" width="14.5703125" style="10" bestFit="1" customWidth="1"/>
    <col min="2" max="2" width="9" style="10" bestFit="1" customWidth="1"/>
    <col min="3" max="3" width="8.42578125" style="10" bestFit="1" customWidth="1"/>
    <col min="4" max="4" width="8.5703125" style="10" bestFit="1" customWidth="1"/>
    <col min="5" max="5" width="9.7109375" style="10" bestFit="1" customWidth="1"/>
    <col min="6" max="6" width="8.28515625" style="10" bestFit="1" customWidth="1"/>
    <col min="7" max="7" width="12.28515625" style="10" bestFit="1" customWidth="1"/>
    <col min="8" max="8" width="13.7109375" style="10" bestFit="1" customWidth="1"/>
    <col min="9" max="10" width="9.140625" style="10"/>
    <col min="11" max="11" width="12.42578125" style="10" bestFit="1" customWidth="1"/>
    <col min="12" max="12" width="9" style="10" bestFit="1" customWidth="1"/>
    <col min="13" max="13" width="8.42578125" style="10" bestFit="1" customWidth="1"/>
    <col min="14" max="14" width="8.5703125" style="10" bestFit="1" customWidth="1"/>
    <col min="15" max="16" width="9.85546875" style="10" bestFit="1" customWidth="1"/>
    <col min="17" max="17" width="12.28515625" style="10" bestFit="1" customWidth="1"/>
    <col min="18" max="18" width="13.7109375" style="10" bestFit="1" customWidth="1"/>
    <col min="19" max="19" width="9.140625" style="10"/>
    <col min="20" max="20" width="3" style="65" customWidth="1"/>
    <col min="21" max="16384" width="9.140625" style="10"/>
  </cols>
  <sheetData>
    <row r="1" spans="1:30" x14ac:dyDescent="0.2">
      <c r="A1" s="59" t="s">
        <v>20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U1" s="59" t="s">
        <v>21</v>
      </c>
      <c r="V1" s="59"/>
      <c r="W1" s="59"/>
      <c r="X1" s="59"/>
      <c r="Y1" s="59"/>
      <c r="Z1" s="59"/>
      <c r="AA1" s="59"/>
      <c r="AB1" s="59"/>
      <c r="AC1" s="59"/>
      <c r="AD1" s="59"/>
    </row>
    <row r="3" spans="1:30" x14ac:dyDescent="0.2">
      <c r="A3" s="1" t="s">
        <v>0</v>
      </c>
      <c r="B3" s="51" t="s">
        <v>1</v>
      </c>
      <c r="C3" s="51"/>
      <c r="D3" s="51"/>
      <c r="E3" s="52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</row>
    <row r="4" spans="1:30" x14ac:dyDescent="0.2">
      <c r="A4" s="53" t="s">
        <v>2</v>
      </c>
      <c r="B4" s="51"/>
      <c r="C4" s="51"/>
      <c r="D4" s="2">
        <v>2</v>
      </c>
      <c r="E4" s="3" t="s">
        <v>3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</row>
    <row r="5" spans="1:30" x14ac:dyDescent="0.2">
      <c r="A5" s="4" t="s">
        <v>4</v>
      </c>
      <c r="B5" s="2">
        <v>2</v>
      </c>
      <c r="C5" s="2" t="s">
        <v>5</v>
      </c>
      <c r="D5" s="2">
        <v>10</v>
      </c>
      <c r="E5" s="3" t="s">
        <v>22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</row>
    <row r="6" spans="1:30" x14ac:dyDescent="0.2">
      <c r="A6" s="53" t="s">
        <v>23</v>
      </c>
      <c r="B6" s="51"/>
      <c r="C6" s="51"/>
      <c r="D6" s="51"/>
      <c r="E6" s="52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</row>
    <row r="7" spans="1:30" x14ac:dyDescent="0.2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spans="1:30" x14ac:dyDescent="0.2">
      <c r="A8" s="12" t="s">
        <v>24</v>
      </c>
      <c r="B8" s="13">
        <v>0</v>
      </c>
      <c r="C8" s="14" t="s">
        <v>3</v>
      </c>
      <c r="D8" s="11"/>
      <c r="E8" s="11"/>
      <c r="F8" s="11"/>
      <c r="G8" s="11"/>
      <c r="H8" s="11"/>
      <c r="I8" s="11"/>
      <c r="J8" s="11"/>
      <c r="K8" s="12" t="s">
        <v>24</v>
      </c>
      <c r="L8" s="13">
        <v>1</v>
      </c>
      <c r="M8" s="14" t="s">
        <v>3</v>
      </c>
      <c r="N8" s="11"/>
      <c r="O8" s="11"/>
      <c r="P8" s="11"/>
      <c r="Q8" s="11"/>
      <c r="R8" s="11"/>
      <c r="S8" s="11"/>
    </row>
    <row r="9" spans="1:30" x14ac:dyDescent="0.2">
      <c r="A9" s="15" t="s">
        <v>25</v>
      </c>
      <c r="B9" s="3">
        <v>7</v>
      </c>
      <c r="C9" s="3" t="s">
        <v>3</v>
      </c>
      <c r="D9" s="11"/>
      <c r="E9" s="11"/>
      <c r="F9" s="11"/>
      <c r="G9" s="11"/>
      <c r="H9" s="11"/>
      <c r="I9" s="11"/>
      <c r="J9" s="11"/>
      <c r="K9" s="15" t="s">
        <v>25</v>
      </c>
      <c r="L9" s="3">
        <v>7</v>
      </c>
      <c r="M9" s="3" t="s">
        <v>3</v>
      </c>
      <c r="N9" s="11"/>
      <c r="O9" s="11"/>
      <c r="P9" s="11"/>
      <c r="Q9" s="11"/>
      <c r="R9" s="11"/>
      <c r="S9" s="11"/>
    </row>
    <row r="10" spans="1:30" x14ac:dyDescent="0.2">
      <c r="A10" s="15" t="s">
        <v>26</v>
      </c>
      <c r="B10" s="16">
        <v>4</v>
      </c>
      <c r="C10" s="3" t="s">
        <v>11</v>
      </c>
      <c r="D10" s="11"/>
      <c r="E10" s="11"/>
      <c r="F10" s="11"/>
      <c r="G10" s="11"/>
      <c r="H10" s="11"/>
      <c r="I10" s="11"/>
      <c r="J10" s="11"/>
      <c r="K10" s="15" t="s">
        <v>27</v>
      </c>
      <c r="L10" s="16">
        <v>3</v>
      </c>
      <c r="M10" s="3" t="s">
        <v>11</v>
      </c>
      <c r="N10" s="11"/>
      <c r="O10" s="11"/>
      <c r="P10" s="11"/>
      <c r="Q10" s="11"/>
      <c r="R10" s="11"/>
      <c r="S10" s="11"/>
    </row>
    <row r="11" spans="1:30" x14ac:dyDescent="0.2">
      <c r="A11" s="15" t="s">
        <v>28</v>
      </c>
      <c r="B11" s="16">
        <v>20</v>
      </c>
      <c r="C11" s="3" t="s">
        <v>11</v>
      </c>
      <c r="D11" s="11"/>
      <c r="E11" s="11"/>
      <c r="F11" s="11"/>
      <c r="G11" s="11"/>
      <c r="H11" s="11"/>
      <c r="I11" s="11"/>
      <c r="J11" s="11"/>
      <c r="K11" s="15" t="s">
        <v>28</v>
      </c>
      <c r="L11" s="3">
        <v>20</v>
      </c>
      <c r="M11" s="3" t="s">
        <v>11</v>
      </c>
      <c r="N11" s="11"/>
      <c r="O11" s="11"/>
      <c r="P11" s="11"/>
      <c r="Q11" s="11"/>
      <c r="R11" s="11"/>
      <c r="S11" s="11"/>
    </row>
    <row r="12" spans="1:30" x14ac:dyDescent="0.2">
      <c r="A12" s="15" t="s">
        <v>29</v>
      </c>
      <c r="B12" s="16">
        <v>20</v>
      </c>
      <c r="C12" s="3" t="s">
        <v>11</v>
      </c>
      <c r="D12" s="11"/>
      <c r="E12" s="11"/>
      <c r="F12" s="11"/>
      <c r="G12" s="11"/>
      <c r="H12" s="11"/>
      <c r="I12" s="11"/>
      <c r="J12" s="11"/>
      <c r="K12" s="15" t="s">
        <v>29</v>
      </c>
      <c r="L12" s="3">
        <v>20</v>
      </c>
      <c r="M12" s="3" t="s">
        <v>11</v>
      </c>
      <c r="N12" s="11"/>
      <c r="O12" s="11"/>
      <c r="P12" s="11"/>
      <c r="Q12" s="11"/>
      <c r="R12" s="11"/>
      <c r="S12" s="11"/>
    </row>
    <row r="13" spans="1:30" x14ac:dyDescent="0.2">
      <c r="A13" s="15" t="s">
        <v>30</v>
      </c>
      <c r="B13" s="3">
        <f>B11*B12</f>
        <v>400</v>
      </c>
      <c r="C13" s="3" t="s">
        <v>22</v>
      </c>
      <c r="D13" s="11"/>
      <c r="E13" s="11"/>
      <c r="F13" s="11"/>
      <c r="G13" s="11"/>
      <c r="H13" s="11"/>
      <c r="I13" s="11"/>
      <c r="J13" s="11"/>
      <c r="K13" s="15" t="s">
        <v>30</v>
      </c>
      <c r="L13" s="3">
        <f>L12*L11</f>
        <v>400</v>
      </c>
      <c r="M13" s="3" t="s">
        <v>22</v>
      </c>
      <c r="N13" s="11"/>
      <c r="O13" s="11"/>
      <c r="P13" s="11"/>
      <c r="Q13" s="11"/>
      <c r="R13" s="11"/>
      <c r="S13" s="11"/>
    </row>
    <row r="14" spans="1:30" x14ac:dyDescent="0.2">
      <c r="A14" s="15" t="s">
        <v>31</v>
      </c>
      <c r="B14" s="3">
        <f>SUM(D18:D24)</f>
        <v>168.74439999999998</v>
      </c>
      <c r="C14" s="3" t="s">
        <v>22</v>
      </c>
      <c r="D14" s="11"/>
      <c r="E14" s="11"/>
      <c r="F14" s="11"/>
      <c r="G14" s="11"/>
      <c r="H14" s="11"/>
      <c r="I14" s="11"/>
      <c r="J14" s="11"/>
      <c r="K14" s="15" t="s">
        <v>31</v>
      </c>
      <c r="L14" s="3">
        <f>SUM(N18:N25)</f>
        <v>224.72569999999999</v>
      </c>
      <c r="M14" s="3" t="s">
        <v>22</v>
      </c>
      <c r="N14" s="11"/>
      <c r="O14" s="11"/>
      <c r="P14" s="11"/>
      <c r="Q14" s="11"/>
      <c r="R14" s="11"/>
      <c r="S14" s="11"/>
    </row>
    <row r="15" spans="1:30" x14ac:dyDescent="0.2">
      <c r="A15" s="12" t="s">
        <v>32</v>
      </c>
      <c r="B15" s="12">
        <f>B13-B14</f>
        <v>231.25560000000002</v>
      </c>
      <c r="C15" s="3" t="s">
        <v>22</v>
      </c>
      <c r="D15" s="11"/>
      <c r="E15" s="11"/>
      <c r="F15" s="11"/>
      <c r="G15" s="11"/>
      <c r="H15" s="11"/>
      <c r="I15" s="11"/>
      <c r="J15" s="11"/>
      <c r="K15" s="12" t="s">
        <v>32</v>
      </c>
      <c r="L15" s="12">
        <f>L13-L14</f>
        <v>175.27430000000001</v>
      </c>
      <c r="M15" s="3" t="s">
        <v>22</v>
      </c>
      <c r="N15" s="11"/>
      <c r="O15" s="11"/>
      <c r="P15" s="11"/>
      <c r="Q15" s="11"/>
      <c r="R15" s="11"/>
      <c r="S15" s="11"/>
    </row>
    <row r="16" spans="1:30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ht="51" x14ac:dyDescent="0.2">
      <c r="A17" s="17" t="s">
        <v>33</v>
      </c>
      <c r="B17" s="18" t="s">
        <v>8</v>
      </c>
      <c r="C17" s="18" t="s">
        <v>34</v>
      </c>
      <c r="D17" s="18" t="s">
        <v>35</v>
      </c>
      <c r="E17" s="18" t="s">
        <v>33</v>
      </c>
      <c r="F17" s="19" t="s">
        <v>36</v>
      </c>
      <c r="G17" s="18" t="s">
        <v>37</v>
      </c>
      <c r="H17" s="18" t="s">
        <v>38</v>
      </c>
      <c r="I17" s="11"/>
      <c r="J17" s="11"/>
      <c r="K17" s="17" t="s">
        <v>33</v>
      </c>
      <c r="L17" s="18" t="s">
        <v>8</v>
      </c>
      <c r="M17" s="18" t="s">
        <v>34</v>
      </c>
      <c r="N17" s="18" t="s">
        <v>35</v>
      </c>
      <c r="O17" s="18" t="s">
        <v>33</v>
      </c>
      <c r="P17" s="19" t="s">
        <v>36</v>
      </c>
      <c r="Q17" s="18" t="s">
        <v>37</v>
      </c>
      <c r="R17" s="18" t="s">
        <v>38</v>
      </c>
      <c r="S17" s="11"/>
    </row>
    <row r="18" spans="1:19" x14ac:dyDescent="0.2">
      <c r="A18" s="20" t="s">
        <v>39</v>
      </c>
      <c r="B18" s="21">
        <f>(B44*$C$40)/$B$40</f>
        <v>5</v>
      </c>
      <c r="C18" s="21">
        <f>(C44*$C$40)/$B$40</f>
        <v>5.2</v>
      </c>
      <c r="D18" s="22">
        <f>C18*B18</f>
        <v>26</v>
      </c>
      <c r="E18" s="20"/>
      <c r="F18" s="20" t="s">
        <v>3</v>
      </c>
      <c r="G18" s="22" t="s">
        <v>3</v>
      </c>
      <c r="H18" s="22">
        <f>IF($E18="Storage",0,_xlfn.CEILING.MATH((D18/$D$5)*$B$5,2))</f>
        <v>6</v>
      </c>
      <c r="I18" s="11"/>
      <c r="J18" s="11"/>
      <c r="K18" s="20" t="s">
        <v>40</v>
      </c>
      <c r="L18" s="21">
        <f>(L44*$C$40)/$B$40</f>
        <v>7</v>
      </c>
      <c r="M18" s="21">
        <f>(M44*$C$40)/$B$40</f>
        <v>3.58</v>
      </c>
      <c r="N18" s="22">
        <f>M18*L18</f>
        <v>25.060000000000002</v>
      </c>
      <c r="O18" s="20"/>
      <c r="P18" s="20"/>
      <c r="Q18" s="22" t="s">
        <v>3</v>
      </c>
      <c r="R18" s="22">
        <f t="shared" ref="R18:R25" si="0">IF($O18="Storage",0,_xlfn.CEILING.MATH((N18/$D$5)*$B$5,2))</f>
        <v>6</v>
      </c>
      <c r="S18" s="11"/>
    </row>
    <row r="19" spans="1:19" x14ac:dyDescent="0.2">
      <c r="A19" s="20" t="s">
        <v>42</v>
      </c>
      <c r="B19" s="21">
        <f>(B45*$C$40)/$B$40</f>
        <v>5</v>
      </c>
      <c r="C19" s="21">
        <f>(C45*$C$40)/$B$40</f>
        <v>3.55</v>
      </c>
      <c r="D19" s="22">
        <f t="shared" ref="D19:D23" si="1">C19*B19</f>
        <v>17.75</v>
      </c>
      <c r="E19" s="18"/>
      <c r="F19" s="22" t="s">
        <v>3</v>
      </c>
      <c r="G19" s="22" t="s">
        <v>3</v>
      </c>
      <c r="H19" s="22">
        <f>IF($E19="Storage",0,_xlfn.CEILING.MATH((D19/$D$5)*$B$5,2))</f>
        <v>4</v>
      </c>
      <c r="I19" s="11"/>
      <c r="J19" s="11"/>
      <c r="K19" s="20" t="s">
        <v>43</v>
      </c>
      <c r="L19" s="21">
        <f>(L45*$C$40)/$B$40</f>
        <v>7</v>
      </c>
      <c r="M19" s="21">
        <f>(M45*$C$40)/$B$40</f>
        <v>3.58</v>
      </c>
      <c r="N19" s="22">
        <f t="shared" ref="N19:N24" si="2">M19*L19</f>
        <v>25.060000000000002</v>
      </c>
      <c r="O19" s="18" t="s">
        <v>3</v>
      </c>
      <c r="P19" s="22" t="s">
        <v>3</v>
      </c>
      <c r="Q19" s="22" t="s">
        <v>3</v>
      </c>
      <c r="R19" s="22">
        <f t="shared" si="0"/>
        <v>6</v>
      </c>
      <c r="S19" s="11"/>
    </row>
    <row r="20" spans="1:19" x14ac:dyDescent="0.2">
      <c r="A20" s="20" t="s">
        <v>44</v>
      </c>
      <c r="B20" s="21">
        <f>(B46*$C$40)/$B$40</f>
        <v>5</v>
      </c>
      <c r="C20" s="21">
        <f>(C46*$C$40)/$B$40</f>
        <v>4.6500000000000004</v>
      </c>
      <c r="D20" s="22">
        <f t="shared" si="1"/>
        <v>23.25</v>
      </c>
      <c r="E20" s="22"/>
      <c r="F20" s="22" t="s">
        <v>3</v>
      </c>
      <c r="G20" s="22" t="s">
        <v>3</v>
      </c>
      <c r="H20" s="22">
        <f t="shared" ref="H20:H24" si="3">IF($E20="Storage",0,_xlfn.CEILING.MATH((D20/$D$5)*$B$5,2))</f>
        <v>6</v>
      </c>
      <c r="I20" s="11"/>
      <c r="J20" s="11"/>
      <c r="K20" s="20" t="s">
        <v>45</v>
      </c>
      <c r="L20" s="21">
        <f>(L46*$C$40)/$B$40</f>
        <v>7</v>
      </c>
      <c r="M20" s="21">
        <f>(M46*$C$40)/$B$40</f>
        <v>3.58</v>
      </c>
      <c r="N20" s="22">
        <f t="shared" si="2"/>
        <v>25.060000000000002</v>
      </c>
      <c r="O20" s="22" t="s">
        <v>3</v>
      </c>
      <c r="P20" s="22" t="s">
        <v>3</v>
      </c>
      <c r="Q20" s="22" t="s">
        <v>3</v>
      </c>
      <c r="R20" s="22">
        <f t="shared" si="0"/>
        <v>6</v>
      </c>
      <c r="S20" s="11"/>
    </row>
    <row r="21" spans="1:19" x14ac:dyDescent="0.2">
      <c r="A21" s="20" t="s">
        <v>46</v>
      </c>
      <c r="B21" s="21">
        <f>(B47*$C$40)/$B$40</f>
        <v>7.07</v>
      </c>
      <c r="C21" s="21">
        <f>(C47*$C$40)/$B$40</f>
        <v>5</v>
      </c>
      <c r="D21" s="22">
        <f t="shared" si="1"/>
        <v>35.35</v>
      </c>
      <c r="E21" s="22" t="s">
        <v>41</v>
      </c>
      <c r="F21" s="22" t="s">
        <v>3</v>
      </c>
      <c r="G21" s="22">
        <v>2</v>
      </c>
      <c r="H21" s="22">
        <f t="shared" si="3"/>
        <v>0</v>
      </c>
      <c r="I21" s="11"/>
      <c r="J21" s="11"/>
      <c r="K21" s="20" t="s">
        <v>47</v>
      </c>
      <c r="L21" s="21">
        <f>(L47*$C$40)/$B$40</f>
        <v>7</v>
      </c>
      <c r="M21" s="21">
        <f>(M47*$C$40)/$B$40</f>
        <v>8</v>
      </c>
      <c r="N21" s="22">
        <f t="shared" si="2"/>
        <v>56</v>
      </c>
      <c r="O21" s="22" t="s">
        <v>41</v>
      </c>
      <c r="P21" s="22" t="s">
        <v>3</v>
      </c>
      <c r="Q21" s="22">
        <v>3</v>
      </c>
      <c r="R21" s="22">
        <f t="shared" si="0"/>
        <v>0</v>
      </c>
      <c r="S21" s="11"/>
    </row>
    <row r="22" spans="1:19" x14ac:dyDescent="0.2">
      <c r="A22" s="20" t="s">
        <v>48</v>
      </c>
      <c r="B22" s="21">
        <f>(B48*$C$40)/$B$40</f>
        <v>5.8</v>
      </c>
      <c r="C22" s="21">
        <f>(C48*$C$40)/$B$40</f>
        <v>4.4000000000000004</v>
      </c>
      <c r="D22" s="22">
        <f t="shared" si="1"/>
        <v>25.52</v>
      </c>
      <c r="E22" s="22"/>
      <c r="F22" s="22" t="s">
        <v>3</v>
      </c>
      <c r="G22" s="22" t="s">
        <v>3</v>
      </c>
      <c r="H22" s="22">
        <f t="shared" si="3"/>
        <v>6</v>
      </c>
      <c r="I22" s="11"/>
      <c r="J22" s="11"/>
      <c r="K22" s="20" t="s">
        <v>49</v>
      </c>
      <c r="L22" s="21">
        <f>(L48*$C$40)/$B$40</f>
        <v>4.3099999999999996</v>
      </c>
      <c r="M22" s="21">
        <f>(M48*$C$40)/$B$40</f>
        <v>5.67</v>
      </c>
      <c r="N22" s="22">
        <f t="shared" si="2"/>
        <v>24.437699999999996</v>
      </c>
      <c r="O22" s="22" t="s">
        <v>3</v>
      </c>
      <c r="P22" s="22" t="s">
        <v>3</v>
      </c>
      <c r="Q22" s="22" t="s">
        <v>3</v>
      </c>
      <c r="R22" s="22">
        <f t="shared" si="0"/>
        <v>6</v>
      </c>
      <c r="S22" s="11"/>
    </row>
    <row r="23" spans="1:19" x14ac:dyDescent="0.2">
      <c r="A23" s="20" t="s">
        <v>50</v>
      </c>
      <c r="B23" s="21">
        <f>(B49*$C$40)/$B$40</f>
        <v>5.6769999999999996</v>
      </c>
      <c r="C23" s="21">
        <f>(C49*$C$40)/$B$40</f>
        <v>7.2</v>
      </c>
      <c r="D23" s="22">
        <f t="shared" si="1"/>
        <v>40.874400000000001</v>
      </c>
      <c r="E23" s="22"/>
      <c r="F23" s="22" t="s">
        <v>3</v>
      </c>
      <c r="G23" s="22" t="s">
        <v>3</v>
      </c>
      <c r="H23" s="22">
        <f t="shared" si="3"/>
        <v>10</v>
      </c>
      <c r="I23" s="11"/>
      <c r="J23" s="11"/>
      <c r="K23" s="20" t="s">
        <v>51</v>
      </c>
      <c r="L23" s="21">
        <f>(L49*$C$40)/$B$40</f>
        <v>7.2</v>
      </c>
      <c r="M23" s="21">
        <f>(M49*$C$40)/$B$40</f>
        <v>5.7649999999999997</v>
      </c>
      <c r="N23" s="22">
        <f t="shared" si="2"/>
        <v>41.507999999999996</v>
      </c>
      <c r="O23" s="22"/>
      <c r="P23" s="22" t="s">
        <v>3</v>
      </c>
      <c r="Q23" s="22" t="s">
        <v>3</v>
      </c>
      <c r="R23" s="22">
        <f t="shared" si="0"/>
        <v>10</v>
      </c>
      <c r="S23" s="11"/>
    </row>
    <row r="24" spans="1:19" x14ac:dyDescent="0.2">
      <c r="A24" s="68"/>
      <c r="B24" s="69"/>
      <c r="C24" s="69"/>
      <c r="D24" s="70"/>
      <c r="E24" s="70"/>
      <c r="F24" s="70" t="s">
        <v>3</v>
      </c>
      <c r="G24" s="70" t="s">
        <v>3</v>
      </c>
      <c r="H24" s="22">
        <f t="shared" si="3"/>
        <v>0</v>
      </c>
      <c r="I24" s="11"/>
      <c r="J24" s="11"/>
      <c r="K24" s="20" t="s">
        <v>52</v>
      </c>
      <c r="L24" s="21">
        <f>(L50*$C$40)/$B$40</f>
        <v>6</v>
      </c>
      <c r="M24" s="21">
        <f>(M50*$C$40)/$B$40</f>
        <v>4.5999999999999996</v>
      </c>
      <c r="N24" s="22">
        <f t="shared" si="2"/>
        <v>27.599999999999998</v>
      </c>
      <c r="O24" s="22" t="s">
        <v>3</v>
      </c>
      <c r="P24" s="22" t="s">
        <v>3</v>
      </c>
      <c r="Q24" s="22" t="s">
        <v>3</v>
      </c>
      <c r="R24" s="22">
        <f t="shared" si="0"/>
        <v>6</v>
      </c>
      <c r="S24" s="11"/>
    </row>
    <row r="25" spans="1:19" ht="15" x14ac:dyDescent="0.25">
      <c r="A25" s="11"/>
      <c r="B25" s="11"/>
      <c r="C25"/>
      <c r="D25"/>
      <c r="E25" s="11"/>
      <c r="F25" s="11"/>
      <c r="G25" s="12" t="s">
        <v>15</v>
      </c>
      <c r="H25" s="12">
        <f>SUM(H18:H24)</f>
        <v>32</v>
      </c>
      <c r="I25" s="11"/>
      <c r="J25" s="11"/>
      <c r="K25" s="68"/>
      <c r="L25" s="69"/>
      <c r="M25" s="69"/>
      <c r="N25" s="70"/>
      <c r="O25" s="70"/>
      <c r="P25" s="70"/>
      <c r="Q25" s="70"/>
      <c r="R25" s="22">
        <f t="shared" si="0"/>
        <v>0</v>
      </c>
      <c r="S25" s="11"/>
    </row>
    <row r="26" spans="1:19" ht="15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23"/>
      <c r="L26" s="23"/>
      <c r="M26"/>
      <c r="N26"/>
      <c r="O26" s="23"/>
      <c r="P26" s="23"/>
      <c r="Q26" s="17" t="s">
        <v>15</v>
      </c>
      <c r="R26" s="17">
        <f>SUM(R18:R25)</f>
        <v>40</v>
      </c>
      <c r="S26" s="11"/>
    </row>
    <row r="27" spans="1:19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23"/>
      <c r="L27" s="23"/>
      <c r="M27" s="11"/>
      <c r="N27" s="11"/>
      <c r="O27" s="23"/>
      <c r="P27" s="23"/>
      <c r="Q27" s="23"/>
      <c r="R27" s="23"/>
      <c r="S27" s="11"/>
    </row>
    <row r="28" spans="1:19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23"/>
      <c r="L28" s="23"/>
      <c r="M28" s="11"/>
      <c r="N28" s="11"/>
      <c r="O28" s="23"/>
      <c r="P28" s="23"/>
      <c r="Q28" s="23"/>
      <c r="R28" s="23"/>
      <c r="S28" s="11"/>
    </row>
    <row r="29" spans="1:19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23"/>
      <c r="L29" s="23"/>
      <c r="M29" s="11"/>
      <c r="N29" s="11"/>
      <c r="O29" s="23"/>
      <c r="P29" s="23"/>
      <c r="Q29" s="23"/>
      <c r="R29" s="23"/>
      <c r="S29" s="11"/>
    </row>
    <row r="30" spans="1:19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23"/>
      <c r="L30" s="23"/>
      <c r="M30" s="11"/>
      <c r="N30" s="11"/>
      <c r="O30" s="23"/>
      <c r="P30" s="23"/>
      <c r="Q30" s="23"/>
      <c r="R30" s="23"/>
      <c r="S30" s="11"/>
    </row>
    <row r="31" spans="1:19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23"/>
      <c r="L31" s="23"/>
      <c r="M31" s="11"/>
      <c r="N31" s="11"/>
      <c r="O31" s="23"/>
      <c r="P31" s="23"/>
      <c r="Q31" s="23"/>
      <c r="R31" s="23"/>
      <c r="S31" s="11"/>
    </row>
    <row r="32" spans="1:19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23"/>
      <c r="L32" s="23"/>
      <c r="M32" s="11"/>
      <c r="N32" s="11"/>
      <c r="O32" s="23"/>
      <c r="P32" s="23"/>
      <c r="Q32" s="23"/>
      <c r="R32" s="23"/>
      <c r="S32" s="11"/>
    </row>
    <row r="33" spans="1:30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23"/>
      <c r="L33" s="23"/>
      <c r="M33" s="11"/>
      <c r="N33" s="11"/>
      <c r="O33" s="23"/>
      <c r="P33" s="23"/>
      <c r="Q33" s="23"/>
      <c r="R33" s="23"/>
      <c r="S33" s="11"/>
    </row>
    <row r="34" spans="1:30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23"/>
      <c r="L34" s="23"/>
      <c r="M34" s="11"/>
      <c r="N34" s="11"/>
      <c r="O34" s="23"/>
      <c r="P34" s="23"/>
      <c r="Q34" s="23"/>
      <c r="R34" s="23"/>
      <c r="S34" s="11"/>
    </row>
    <row r="35" spans="1:30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23"/>
      <c r="L35" s="23"/>
      <c r="M35" s="11"/>
      <c r="N35" s="11"/>
      <c r="O35" s="23"/>
      <c r="P35" s="23"/>
      <c r="Q35" s="23"/>
      <c r="R35" s="23"/>
      <c r="S35" s="11"/>
    </row>
    <row r="36" spans="1:30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23"/>
      <c r="L36" s="23"/>
      <c r="M36" s="11"/>
      <c r="N36" s="11"/>
      <c r="O36" s="23"/>
      <c r="P36" s="23"/>
      <c r="Q36" s="23"/>
      <c r="R36" s="23"/>
      <c r="S36" s="11"/>
    </row>
    <row r="37" spans="1:30" ht="13.5" customHeight="1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23"/>
      <c r="L37" s="23"/>
      <c r="M37" s="11"/>
      <c r="N37" s="11"/>
      <c r="O37" s="23"/>
      <c r="P37" s="23"/>
      <c r="Q37" s="23"/>
      <c r="R37" s="23"/>
      <c r="S37" s="11"/>
    </row>
    <row r="38" spans="1:30" s="24" customFormat="1" ht="15" customHeight="1" x14ac:dyDescent="0.2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</row>
    <row r="39" spans="1:30" ht="15" x14ac:dyDescent="0.25">
      <c r="A39" s="11"/>
      <c r="B39" s="12" t="s">
        <v>54</v>
      </c>
      <c r="C39" s="12" t="s">
        <v>55</v>
      </c>
      <c r="D39" s="11"/>
      <c r="E39" s="11"/>
      <c r="F39" s="11"/>
      <c r="G39" s="11"/>
      <c r="H39" s="11"/>
      <c r="I39" s="11"/>
      <c r="J39" s="11"/>
      <c r="K39"/>
      <c r="L39"/>
      <c r="M39"/>
      <c r="N39"/>
      <c r="O39"/>
      <c r="P39"/>
      <c r="Q39" s="23"/>
      <c r="R39" s="23"/>
      <c r="S39" s="11"/>
    </row>
    <row r="40" spans="1:30" ht="15" x14ac:dyDescent="0.25">
      <c r="A40" s="12" t="s">
        <v>56</v>
      </c>
      <c r="B40" s="25">
        <v>1</v>
      </c>
      <c r="C40" s="25">
        <v>1</v>
      </c>
      <c r="D40" s="11"/>
      <c r="E40" s="11"/>
      <c r="F40" s="11"/>
      <c r="G40" s="11"/>
      <c r="H40" s="11"/>
      <c r="I40" s="11"/>
      <c r="J40" s="11"/>
      <c r="K40"/>
      <c r="L40"/>
      <c r="M40"/>
      <c r="N40"/>
      <c r="O40"/>
      <c r="P40"/>
      <c r="Q40" s="23"/>
      <c r="R40" s="23"/>
      <c r="S40" s="11"/>
    </row>
    <row r="41" spans="1:30" ht="15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/>
      <c r="L41"/>
      <c r="M41"/>
      <c r="N41"/>
      <c r="O41"/>
      <c r="P41"/>
      <c r="Q41" s="23"/>
      <c r="R41" s="23"/>
      <c r="S41" s="11"/>
    </row>
    <row r="42" spans="1:30" ht="15" x14ac:dyDescent="0.25">
      <c r="A42" s="58" t="s">
        <v>57</v>
      </c>
      <c r="B42" s="58"/>
      <c r="C42" s="58"/>
      <c r="K42" s="58" t="s">
        <v>57</v>
      </c>
      <c r="L42" s="58"/>
      <c r="M42" s="58"/>
      <c r="N42"/>
      <c r="O42"/>
      <c r="P42"/>
    </row>
    <row r="43" spans="1:30" x14ac:dyDescent="0.2">
      <c r="A43" s="17" t="s">
        <v>33</v>
      </c>
      <c r="B43" s="18" t="s">
        <v>8</v>
      </c>
      <c r="C43" s="18" t="s">
        <v>34</v>
      </c>
      <c r="K43" s="17" t="s">
        <v>33</v>
      </c>
      <c r="L43" s="18" t="s">
        <v>8</v>
      </c>
      <c r="M43" s="18" t="s">
        <v>34</v>
      </c>
    </row>
    <row r="44" spans="1:30" x14ac:dyDescent="0.2">
      <c r="A44" s="20" t="s">
        <v>39</v>
      </c>
      <c r="B44" s="21">
        <v>5</v>
      </c>
      <c r="C44" s="21">
        <v>5.2</v>
      </c>
      <c r="K44" s="20" t="s">
        <v>40</v>
      </c>
      <c r="L44" s="21">
        <v>7</v>
      </c>
      <c r="M44" s="21">
        <v>3.58</v>
      </c>
    </row>
    <row r="45" spans="1:30" x14ac:dyDescent="0.2">
      <c r="A45" s="20" t="s">
        <v>42</v>
      </c>
      <c r="B45" s="21">
        <v>5</v>
      </c>
      <c r="C45" s="21">
        <v>3.55</v>
      </c>
      <c r="K45" s="20" t="s">
        <v>43</v>
      </c>
      <c r="L45" s="21">
        <v>7</v>
      </c>
      <c r="M45" s="21">
        <v>3.58</v>
      </c>
    </row>
    <row r="46" spans="1:30" x14ac:dyDescent="0.2">
      <c r="A46" s="20" t="s">
        <v>44</v>
      </c>
      <c r="B46" s="21">
        <v>5</v>
      </c>
      <c r="C46" s="21">
        <v>4.6500000000000004</v>
      </c>
      <c r="K46" s="20" t="s">
        <v>45</v>
      </c>
      <c r="L46" s="21">
        <v>7</v>
      </c>
      <c r="M46" s="21">
        <v>3.58</v>
      </c>
    </row>
    <row r="47" spans="1:30" x14ac:dyDescent="0.2">
      <c r="A47" s="20" t="s">
        <v>46</v>
      </c>
      <c r="B47" s="21">
        <v>7.07</v>
      </c>
      <c r="C47" s="21">
        <v>5</v>
      </c>
      <c r="K47" s="20" t="s">
        <v>47</v>
      </c>
      <c r="L47" s="21">
        <v>7</v>
      </c>
      <c r="M47" s="21">
        <v>8</v>
      </c>
    </row>
    <row r="48" spans="1:30" x14ac:dyDescent="0.2">
      <c r="A48" s="17" t="s">
        <v>48</v>
      </c>
      <c r="B48" s="67">
        <v>5.8</v>
      </c>
      <c r="C48" s="67">
        <v>4.4000000000000004</v>
      </c>
      <c r="K48" s="20" t="s">
        <v>49</v>
      </c>
      <c r="L48" s="21">
        <v>4.3099999999999996</v>
      </c>
      <c r="M48" s="21">
        <v>5.67</v>
      </c>
    </row>
    <row r="49" spans="1:13" x14ac:dyDescent="0.2">
      <c r="A49" s="17" t="s">
        <v>50</v>
      </c>
      <c r="B49" s="67">
        <v>5.6769999999999996</v>
      </c>
      <c r="C49" s="67">
        <v>7.2</v>
      </c>
      <c r="K49" s="20" t="s">
        <v>51</v>
      </c>
      <c r="L49" s="21">
        <v>7.2</v>
      </c>
      <c r="M49" s="21">
        <v>5.7649999999999997</v>
      </c>
    </row>
    <row r="50" spans="1:13" x14ac:dyDescent="0.2">
      <c r="A50" s="66"/>
      <c r="B50" s="66"/>
      <c r="C50" s="66"/>
      <c r="K50" s="20" t="s">
        <v>52</v>
      </c>
      <c r="L50" s="21">
        <v>6</v>
      </c>
      <c r="M50" s="21">
        <v>4.5999999999999996</v>
      </c>
    </row>
  </sheetData>
  <mergeCells count="8">
    <mergeCell ref="A42:C42"/>
    <mergeCell ref="K42:M42"/>
    <mergeCell ref="A1:S1"/>
    <mergeCell ref="U1:AD1"/>
    <mergeCell ref="B3:E3"/>
    <mergeCell ref="A4:C4"/>
    <mergeCell ref="A6:E6"/>
    <mergeCell ref="A38:AD3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4AAB5-DE67-4BCF-A603-B282F9E94634}">
  <dimension ref="A2:V75"/>
  <sheetViews>
    <sheetView tabSelected="1" zoomScale="85" zoomScaleNormal="85" workbookViewId="0">
      <selection activeCell="AR18" sqref="AR18"/>
    </sheetView>
  </sheetViews>
  <sheetFormatPr defaultRowHeight="15" x14ac:dyDescent="0.25"/>
  <cols>
    <col min="1" max="1" width="14.28515625" bestFit="1" customWidth="1"/>
    <col min="2" max="2" width="10.28515625" bestFit="1" customWidth="1"/>
    <col min="14" max="14" width="9.85546875" bestFit="1" customWidth="1"/>
    <col min="15" max="15" width="11.140625" bestFit="1" customWidth="1"/>
  </cols>
  <sheetData>
    <row r="2" spans="1:11" x14ac:dyDescent="0.25">
      <c r="A2" s="26" t="s">
        <v>0</v>
      </c>
      <c r="B2" s="56" t="s">
        <v>1</v>
      </c>
      <c r="C2" s="56"/>
      <c r="D2" s="56"/>
      <c r="E2" s="57"/>
    </row>
    <row r="3" spans="1:11" x14ac:dyDescent="0.25">
      <c r="A3" s="55" t="s">
        <v>2</v>
      </c>
      <c r="B3" s="56"/>
      <c r="C3" s="56"/>
      <c r="D3" s="27">
        <v>2</v>
      </c>
      <c r="E3" s="28"/>
    </row>
    <row r="4" spans="1:11" x14ac:dyDescent="0.25">
      <c r="A4" s="26" t="s">
        <v>4</v>
      </c>
      <c r="B4" s="27">
        <v>2</v>
      </c>
      <c r="C4" s="27" t="s">
        <v>5</v>
      </c>
      <c r="D4" s="27">
        <v>10</v>
      </c>
      <c r="E4" s="28" t="s">
        <v>22</v>
      </c>
    </row>
    <row r="5" spans="1:11" x14ac:dyDescent="0.25">
      <c r="A5" s="55" t="s">
        <v>23</v>
      </c>
      <c r="B5" s="56"/>
      <c r="C5" s="56"/>
      <c r="D5" s="56"/>
      <c r="E5" s="57"/>
    </row>
    <row r="7" spans="1:11" x14ac:dyDescent="0.25">
      <c r="A7" s="5" t="s">
        <v>24</v>
      </c>
      <c r="B7" s="29">
        <v>0</v>
      </c>
      <c r="C7" s="5"/>
      <c r="I7" s="5" t="s">
        <v>24</v>
      </c>
      <c r="J7" s="29">
        <v>1</v>
      </c>
      <c r="K7" s="5"/>
    </row>
    <row r="8" spans="1:11" x14ac:dyDescent="0.25">
      <c r="A8" s="5" t="s">
        <v>25</v>
      </c>
      <c r="B8" s="5">
        <v>4</v>
      </c>
      <c r="C8" s="5"/>
      <c r="I8" s="5" t="s">
        <v>25</v>
      </c>
      <c r="J8" s="5">
        <v>7</v>
      </c>
      <c r="K8" s="5"/>
    </row>
    <row r="9" spans="1:11" x14ac:dyDescent="0.25">
      <c r="A9" s="5" t="s">
        <v>26</v>
      </c>
      <c r="B9" s="29">
        <v>4</v>
      </c>
      <c r="C9" s="5" t="s">
        <v>11</v>
      </c>
      <c r="I9" s="5" t="s">
        <v>27</v>
      </c>
      <c r="J9" s="29">
        <v>3</v>
      </c>
      <c r="K9" s="5" t="s">
        <v>11</v>
      </c>
    </row>
    <row r="10" spans="1:11" x14ac:dyDescent="0.25">
      <c r="A10" s="5" t="s">
        <v>28</v>
      </c>
      <c r="B10" s="29">
        <v>20</v>
      </c>
      <c r="C10" s="5" t="s">
        <v>11</v>
      </c>
      <c r="I10" s="5" t="s">
        <v>28</v>
      </c>
      <c r="J10" s="5">
        <f>B10</f>
        <v>20</v>
      </c>
      <c r="K10" s="5" t="s">
        <v>11</v>
      </c>
    </row>
    <row r="11" spans="1:11" x14ac:dyDescent="0.25">
      <c r="A11" s="5" t="s">
        <v>29</v>
      </c>
      <c r="B11" s="29">
        <v>20</v>
      </c>
      <c r="C11" s="5" t="s">
        <v>11</v>
      </c>
      <c r="I11" s="5" t="s">
        <v>29</v>
      </c>
      <c r="J11" s="5">
        <f>B11</f>
        <v>20</v>
      </c>
      <c r="K11" s="5" t="s">
        <v>11</v>
      </c>
    </row>
    <row r="12" spans="1:11" x14ac:dyDescent="0.25">
      <c r="A12" s="5" t="s">
        <v>30</v>
      </c>
      <c r="B12" s="5">
        <f>B10*B11</f>
        <v>400</v>
      </c>
      <c r="C12" s="5" t="s">
        <v>22</v>
      </c>
      <c r="I12" s="5" t="s">
        <v>30</v>
      </c>
      <c r="J12" s="5">
        <f>J10*J11</f>
        <v>400</v>
      </c>
      <c r="K12" s="5" t="s">
        <v>22</v>
      </c>
    </row>
    <row r="13" spans="1:11" x14ac:dyDescent="0.25">
      <c r="A13" s="5" t="s">
        <v>58</v>
      </c>
      <c r="B13" s="30">
        <f>SUM(D16:D29)</f>
        <v>42.600000000000009</v>
      </c>
      <c r="C13" s="5" t="s">
        <v>22</v>
      </c>
      <c r="I13" s="5" t="s">
        <v>58</v>
      </c>
      <c r="J13" s="30">
        <f>SUM(L16:L31)</f>
        <v>0</v>
      </c>
      <c r="K13" s="5" t="s">
        <v>22</v>
      </c>
    </row>
    <row r="17" spans="1:22" x14ac:dyDescent="0.25">
      <c r="A17" s="61" t="s">
        <v>59</v>
      </c>
      <c r="B17" s="61"/>
      <c r="N17" s="61" t="s">
        <v>59</v>
      </c>
      <c r="O17" s="61"/>
    </row>
    <row r="18" spans="1:22" ht="45" x14ac:dyDescent="0.25">
      <c r="A18" s="31" t="s">
        <v>60</v>
      </c>
      <c r="B18" s="31" t="s">
        <v>61</v>
      </c>
      <c r="C18" s="31" t="s">
        <v>18</v>
      </c>
      <c r="D18" s="31" t="s">
        <v>62</v>
      </c>
      <c r="E18" s="31" t="s">
        <v>63</v>
      </c>
      <c r="F18" s="31" t="s">
        <v>64</v>
      </c>
      <c r="G18" s="31" t="s">
        <v>65</v>
      </c>
      <c r="H18" s="31" t="s">
        <v>66</v>
      </c>
      <c r="I18" s="32" t="s">
        <v>67</v>
      </c>
      <c r="N18" s="31" t="s">
        <v>60</v>
      </c>
      <c r="O18" s="31" t="s">
        <v>61</v>
      </c>
      <c r="P18" s="31" t="s">
        <v>18</v>
      </c>
      <c r="Q18" s="31" t="s">
        <v>62</v>
      </c>
      <c r="R18" s="31" t="s">
        <v>63</v>
      </c>
      <c r="S18" s="31" t="s">
        <v>64</v>
      </c>
      <c r="T18" s="31" t="s">
        <v>65</v>
      </c>
      <c r="U18" s="31" t="s">
        <v>66</v>
      </c>
      <c r="V18" s="32" t="s">
        <v>67</v>
      </c>
    </row>
    <row r="19" spans="1:22" x14ac:dyDescent="0.25">
      <c r="A19" s="31" t="s">
        <v>69</v>
      </c>
      <c r="B19" s="31" t="s">
        <v>71</v>
      </c>
      <c r="C19" s="31" t="s">
        <v>19</v>
      </c>
      <c r="D19" s="31">
        <v>6</v>
      </c>
      <c r="E19" s="31">
        <v>1</v>
      </c>
      <c r="F19" s="31"/>
      <c r="G19" s="31"/>
      <c r="H19" s="33">
        <f t="shared" ref="H19:H64" si="0">SUM(D19:G19)</f>
        <v>7</v>
      </c>
      <c r="I19" s="36">
        <f>_xlfn.CEILING.MATH(H19,0.5)</f>
        <v>7</v>
      </c>
      <c r="N19" s="31" t="s">
        <v>68</v>
      </c>
      <c r="O19" s="34" t="s">
        <v>69</v>
      </c>
      <c r="P19" s="34" t="s">
        <v>19</v>
      </c>
      <c r="Q19" s="35">
        <v>1</v>
      </c>
      <c r="R19" s="36">
        <v>1</v>
      </c>
      <c r="S19" s="36">
        <v>4.4000000000000004</v>
      </c>
      <c r="T19" s="36">
        <v>0.2</v>
      </c>
      <c r="U19" s="33">
        <f t="shared" ref="U19:U49" si="1">SUM(Q19:T19)</f>
        <v>6.6000000000000005</v>
      </c>
      <c r="V19" s="36">
        <f>_xlfn.CEILING.MATH(U19,0.5)</f>
        <v>7</v>
      </c>
    </row>
    <row r="20" spans="1:22" x14ac:dyDescent="0.25">
      <c r="A20" s="76" t="s">
        <v>71</v>
      </c>
      <c r="B20" s="34" t="s">
        <v>105</v>
      </c>
      <c r="C20" s="76" t="s">
        <v>19</v>
      </c>
      <c r="D20" s="35">
        <v>1</v>
      </c>
      <c r="E20" s="36"/>
      <c r="F20" s="36"/>
      <c r="G20" s="36"/>
      <c r="H20" s="33">
        <f t="shared" si="0"/>
        <v>1</v>
      </c>
      <c r="I20" s="36">
        <f>_xlfn.CEILING.MATH(H20,0.5)</f>
        <v>1</v>
      </c>
      <c r="K20" s="66"/>
      <c r="L20" s="66"/>
      <c r="M20" s="66"/>
      <c r="N20" s="76" t="s">
        <v>69</v>
      </c>
      <c r="O20" s="34" t="s">
        <v>70</v>
      </c>
      <c r="P20" s="34" t="s">
        <v>19</v>
      </c>
      <c r="Q20" s="37">
        <v>4</v>
      </c>
      <c r="R20" s="36">
        <v>7.4</v>
      </c>
      <c r="S20" s="36"/>
      <c r="T20" s="36"/>
      <c r="U20" s="33">
        <f t="shared" si="1"/>
        <v>11.4</v>
      </c>
      <c r="V20" s="36">
        <f t="shared" ref="V20:V49" si="2">_xlfn.CEILING.MATH(U20,0.5)</f>
        <v>11.5</v>
      </c>
    </row>
    <row r="21" spans="1:22" x14ac:dyDescent="0.25">
      <c r="A21" s="79" t="s">
        <v>105</v>
      </c>
      <c r="B21" s="79" t="s">
        <v>121</v>
      </c>
      <c r="C21" s="76" t="s">
        <v>19</v>
      </c>
      <c r="D21" s="37">
        <v>13</v>
      </c>
      <c r="E21" s="36"/>
      <c r="F21" s="36"/>
      <c r="G21" s="36"/>
      <c r="H21" s="33">
        <f t="shared" si="0"/>
        <v>13</v>
      </c>
      <c r="I21" s="36">
        <f t="shared" ref="I21:I65" si="3">_xlfn.CEILING.MATH(H21,0.5)</f>
        <v>13</v>
      </c>
      <c r="K21" s="66"/>
      <c r="L21" s="66"/>
      <c r="M21" s="66"/>
      <c r="N21" s="79" t="s">
        <v>70</v>
      </c>
      <c r="O21" s="79" t="s">
        <v>72</v>
      </c>
      <c r="P21" s="79" t="s">
        <v>19</v>
      </c>
      <c r="Q21" s="37">
        <v>1</v>
      </c>
      <c r="R21" s="37"/>
      <c r="S21" s="37"/>
      <c r="T21" s="36"/>
      <c r="U21" s="33">
        <f t="shared" si="1"/>
        <v>1</v>
      </c>
      <c r="V21" s="36">
        <f t="shared" si="2"/>
        <v>1</v>
      </c>
    </row>
    <row r="22" spans="1:22" x14ac:dyDescent="0.25">
      <c r="A22" s="76" t="s">
        <v>71</v>
      </c>
      <c r="B22" s="79" t="s">
        <v>122</v>
      </c>
      <c r="C22" s="76" t="s">
        <v>19</v>
      </c>
      <c r="D22" s="37">
        <v>8</v>
      </c>
      <c r="E22" s="37">
        <v>4</v>
      </c>
      <c r="F22" s="37"/>
      <c r="G22" s="36"/>
      <c r="H22" s="33">
        <f t="shared" si="0"/>
        <v>12</v>
      </c>
      <c r="I22" s="36">
        <f t="shared" si="3"/>
        <v>12</v>
      </c>
      <c r="K22" s="66"/>
      <c r="L22" s="66"/>
      <c r="M22" s="66"/>
      <c r="N22" s="79" t="s">
        <v>72</v>
      </c>
      <c r="O22" s="79" t="s">
        <v>124</v>
      </c>
      <c r="P22" s="79" t="s">
        <v>19</v>
      </c>
      <c r="Q22" s="37">
        <v>11</v>
      </c>
      <c r="R22" s="37"/>
      <c r="S22" s="36"/>
      <c r="T22" s="36"/>
      <c r="U22" s="33">
        <f t="shared" si="1"/>
        <v>11</v>
      </c>
      <c r="V22" s="36">
        <f t="shared" si="2"/>
        <v>11</v>
      </c>
    </row>
    <row r="23" spans="1:22" x14ac:dyDescent="0.25">
      <c r="A23" s="79" t="s">
        <v>122</v>
      </c>
      <c r="B23" s="34" t="s">
        <v>123</v>
      </c>
      <c r="C23" s="76" t="s">
        <v>19</v>
      </c>
      <c r="D23" s="37">
        <v>5</v>
      </c>
      <c r="E23" s="37">
        <v>2</v>
      </c>
      <c r="F23" s="36"/>
      <c r="G23" s="36"/>
      <c r="H23" s="33">
        <f t="shared" si="0"/>
        <v>7</v>
      </c>
      <c r="I23" s="36">
        <f t="shared" si="3"/>
        <v>7</v>
      </c>
      <c r="K23" s="66"/>
      <c r="L23" s="66"/>
      <c r="M23" s="66"/>
      <c r="N23" s="79" t="s">
        <v>124</v>
      </c>
      <c r="O23" s="79" t="s">
        <v>129</v>
      </c>
      <c r="P23" s="79" t="s">
        <v>19</v>
      </c>
      <c r="Q23" s="37">
        <v>9.6999999999999993</v>
      </c>
      <c r="R23" s="37"/>
      <c r="S23" s="36"/>
      <c r="T23" s="36"/>
      <c r="U23" s="33">
        <f t="shared" si="1"/>
        <v>9.6999999999999993</v>
      </c>
      <c r="V23" s="36">
        <f t="shared" si="2"/>
        <v>10</v>
      </c>
    </row>
    <row r="24" spans="1:22" x14ac:dyDescent="0.25">
      <c r="A24" s="79" t="s">
        <v>121</v>
      </c>
      <c r="B24" s="34" t="s">
        <v>130</v>
      </c>
      <c r="C24" s="34" t="s">
        <v>73</v>
      </c>
      <c r="D24" s="37">
        <v>1.6</v>
      </c>
      <c r="E24" s="37">
        <v>1</v>
      </c>
      <c r="F24" s="36">
        <v>5.2</v>
      </c>
      <c r="G24" s="36"/>
      <c r="H24" s="33">
        <f t="shared" si="0"/>
        <v>7.8000000000000007</v>
      </c>
      <c r="I24" s="36">
        <f t="shared" si="3"/>
        <v>8</v>
      </c>
      <c r="K24" s="66"/>
      <c r="L24" s="66"/>
      <c r="M24" s="66"/>
      <c r="N24" s="79" t="s">
        <v>70</v>
      </c>
      <c r="O24" s="79" t="s">
        <v>125</v>
      </c>
      <c r="P24" s="79" t="s">
        <v>19</v>
      </c>
      <c r="Q24" s="37">
        <v>8.2100000000000009</v>
      </c>
      <c r="R24" s="37"/>
      <c r="S24" s="36"/>
      <c r="T24" s="36"/>
      <c r="U24" s="33">
        <f t="shared" si="1"/>
        <v>8.2100000000000009</v>
      </c>
      <c r="V24" s="36">
        <f t="shared" si="2"/>
        <v>8.5</v>
      </c>
    </row>
    <row r="25" spans="1:22" x14ac:dyDescent="0.25">
      <c r="A25" s="79" t="s">
        <v>121</v>
      </c>
      <c r="B25" s="79" t="s">
        <v>131</v>
      </c>
      <c r="C25" s="79" t="s">
        <v>73</v>
      </c>
      <c r="D25" s="37">
        <v>1.6</v>
      </c>
      <c r="E25" s="37">
        <v>1</v>
      </c>
      <c r="F25" s="36"/>
      <c r="G25" s="36"/>
      <c r="H25" s="33">
        <f t="shared" si="0"/>
        <v>2.6</v>
      </c>
      <c r="I25" s="36">
        <f t="shared" si="3"/>
        <v>3</v>
      </c>
      <c r="K25" s="66"/>
      <c r="L25" s="66"/>
      <c r="M25" s="66"/>
      <c r="N25" s="79" t="s">
        <v>125</v>
      </c>
      <c r="O25" s="79" t="s">
        <v>126</v>
      </c>
      <c r="P25" s="79" t="s">
        <v>19</v>
      </c>
      <c r="Q25" s="37">
        <v>4.84</v>
      </c>
      <c r="R25" s="37"/>
      <c r="S25" s="37"/>
      <c r="T25" s="36"/>
      <c r="U25" s="33">
        <f t="shared" si="1"/>
        <v>4.84</v>
      </c>
      <c r="V25" s="36">
        <f t="shared" si="2"/>
        <v>5</v>
      </c>
    </row>
    <row r="26" spans="1:22" x14ac:dyDescent="0.25">
      <c r="A26" s="79" t="s">
        <v>121</v>
      </c>
      <c r="B26" s="79" t="s">
        <v>132</v>
      </c>
      <c r="C26" s="79" t="s">
        <v>73</v>
      </c>
      <c r="D26" s="37">
        <v>1.6</v>
      </c>
      <c r="E26" s="37">
        <v>1</v>
      </c>
      <c r="F26" s="37"/>
      <c r="G26" s="36"/>
      <c r="H26" s="33">
        <f t="shared" si="0"/>
        <v>2.6</v>
      </c>
      <c r="I26" s="36">
        <f t="shared" si="3"/>
        <v>3</v>
      </c>
      <c r="K26" s="66"/>
      <c r="L26" s="66"/>
      <c r="M26" s="66"/>
      <c r="N26" s="79" t="s">
        <v>72</v>
      </c>
      <c r="O26" s="34" t="s">
        <v>147</v>
      </c>
      <c r="P26" s="87" t="s">
        <v>73</v>
      </c>
      <c r="Q26" s="37">
        <v>1</v>
      </c>
      <c r="R26" s="21">
        <v>3.58</v>
      </c>
      <c r="S26" s="21">
        <v>7</v>
      </c>
      <c r="T26" s="36"/>
      <c r="U26" s="33">
        <f t="shared" si="1"/>
        <v>11.58</v>
      </c>
      <c r="V26" s="36">
        <f t="shared" si="2"/>
        <v>12</v>
      </c>
    </row>
    <row r="27" spans="1:22" x14ac:dyDescent="0.25">
      <c r="A27" s="79" t="s">
        <v>121</v>
      </c>
      <c r="B27" s="79" t="s">
        <v>133</v>
      </c>
      <c r="C27" s="79" t="s">
        <v>73</v>
      </c>
      <c r="D27" s="37">
        <v>1.6</v>
      </c>
      <c r="E27" s="37">
        <v>1</v>
      </c>
      <c r="F27" s="36"/>
      <c r="G27" s="36"/>
      <c r="H27" s="33">
        <f t="shared" si="0"/>
        <v>2.6</v>
      </c>
      <c r="I27" s="36">
        <f t="shared" si="3"/>
        <v>3</v>
      </c>
      <c r="K27" s="66"/>
      <c r="L27" s="66"/>
      <c r="M27" s="66"/>
      <c r="N27" s="79" t="s">
        <v>72</v>
      </c>
      <c r="O27" s="79" t="s">
        <v>148</v>
      </c>
      <c r="P27" s="87" t="s">
        <v>73</v>
      </c>
      <c r="Q27" s="37">
        <v>1</v>
      </c>
      <c r="R27" s="37"/>
      <c r="S27" s="36"/>
      <c r="T27" s="36"/>
      <c r="U27" s="33">
        <f t="shared" si="1"/>
        <v>1</v>
      </c>
      <c r="V27" s="36">
        <f t="shared" si="2"/>
        <v>1</v>
      </c>
    </row>
    <row r="28" spans="1:22" x14ac:dyDescent="0.25">
      <c r="A28" s="79" t="s">
        <v>121</v>
      </c>
      <c r="B28" s="79" t="s">
        <v>134</v>
      </c>
      <c r="C28" s="79" t="s">
        <v>73</v>
      </c>
      <c r="D28" s="37">
        <v>1.6</v>
      </c>
      <c r="E28" s="37">
        <v>1</v>
      </c>
      <c r="F28" s="36"/>
      <c r="G28" s="36"/>
      <c r="H28" s="33">
        <f t="shared" si="0"/>
        <v>2.6</v>
      </c>
      <c r="I28" s="36">
        <f t="shared" si="3"/>
        <v>3</v>
      </c>
      <c r="N28" s="79" t="s">
        <v>72</v>
      </c>
      <c r="O28" s="79" t="s">
        <v>149</v>
      </c>
      <c r="P28" s="87" t="s">
        <v>73</v>
      </c>
      <c r="Q28" s="37">
        <v>1</v>
      </c>
      <c r="R28" s="37"/>
      <c r="S28" s="37"/>
      <c r="T28" s="36"/>
      <c r="U28" s="33">
        <f t="shared" si="1"/>
        <v>1</v>
      </c>
      <c r="V28" s="36">
        <f t="shared" si="2"/>
        <v>1</v>
      </c>
    </row>
    <row r="29" spans="1:22" x14ac:dyDescent="0.25">
      <c r="A29" s="79" t="s">
        <v>121</v>
      </c>
      <c r="B29" s="79" t="s">
        <v>135</v>
      </c>
      <c r="C29" s="79" t="s">
        <v>73</v>
      </c>
      <c r="D29" s="37">
        <v>1.6</v>
      </c>
      <c r="E29" s="37">
        <v>1</v>
      </c>
      <c r="F29" s="37"/>
      <c r="G29" s="36"/>
      <c r="H29" s="33">
        <f t="shared" si="0"/>
        <v>2.6</v>
      </c>
      <c r="I29" s="36">
        <f t="shared" si="3"/>
        <v>3</v>
      </c>
      <c r="N29" s="79" t="s">
        <v>72</v>
      </c>
      <c r="O29" s="79" t="s">
        <v>150</v>
      </c>
      <c r="P29" s="87" t="s">
        <v>73</v>
      </c>
      <c r="Q29" s="37">
        <v>1</v>
      </c>
      <c r="R29" s="38"/>
      <c r="S29" s="39"/>
      <c r="T29" s="36"/>
      <c r="U29" s="33">
        <f t="shared" si="1"/>
        <v>1</v>
      </c>
      <c r="V29" s="36">
        <f t="shared" si="2"/>
        <v>1</v>
      </c>
    </row>
    <row r="30" spans="1:22" x14ac:dyDescent="0.25">
      <c r="A30" s="79" t="s">
        <v>127</v>
      </c>
      <c r="B30" s="79" t="s">
        <v>136</v>
      </c>
      <c r="C30" s="79" t="s">
        <v>73</v>
      </c>
      <c r="D30" s="37">
        <v>2.5</v>
      </c>
      <c r="E30" s="38">
        <v>1</v>
      </c>
      <c r="F30" s="39">
        <v>3.5</v>
      </c>
      <c r="G30" s="36"/>
      <c r="H30" s="33">
        <f t="shared" si="0"/>
        <v>7</v>
      </c>
      <c r="I30" s="36">
        <f t="shared" si="3"/>
        <v>7</v>
      </c>
      <c r="N30" s="79" t="s">
        <v>72</v>
      </c>
      <c r="O30" s="79" t="s">
        <v>151</v>
      </c>
      <c r="P30" s="87" t="s">
        <v>73</v>
      </c>
      <c r="Q30" s="37">
        <v>1</v>
      </c>
      <c r="R30" s="37"/>
      <c r="S30" s="36"/>
      <c r="T30" s="36"/>
      <c r="U30" s="33">
        <f t="shared" si="1"/>
        <v>1</v>
      </c>
      <c r="V30" s="36">
        <f t="shared" si="2"/>
        <v>1</v>
      </c>
    </row>
    <row r="31" spans="1:22" x14ac:dyDescent="0.25">
      <c r="A31" s="79" t="s">
        <v>127</v>
      </c>
      <c r="B31" s="79" t="s">
        <v>137</v>
      </c>
      <c r="C31" s="79" t="s">
        <v>73</v>
      </c>
      <c r="D31" s="37">
        <v>2.5</v>
      </c>
      <c r="E31" s="37">
        <v>1</v>
      </c>
      <c r="F31" s="36"/>
      <c r="G31" s="36"/>
      <c r="H31" s="33">
        <f t="shared" si="0"/>
        <v>3.5</v>
      </c>
      <c r="I31" s="36">
        <f t="shared" si="3"/>
        <v>3.5</v>
      </c>
      <c r="N31" s="79" t="s">
        <v>72</v>
      </c>
      <c r="O31" s="79" t="s">
        <v>152</v>
      </c>
      <c r="P31" s="87" t="s">
        <v>73</v>
      </c>
      <c r="Q31" s="37">
        <v>1</v>
      </c>
      <c r="R31" s="40"/>
      <c r="S31" s="41"/>
      <c r="T31" s="36"/>
      <c r="U31" s="33">
        <f t="shared" si="1"/>
        <v>1</v>
      </c>
      <c r="V31" s="36">
        <f t="shared" si="2"/>
        <v>1</v>
      </c>
    </row>
    <row r="32" spans="1:22" x14ac:dyDescent="0.25">
      <c r="A32" s="79" t="s">
        <v>127</v>
      </c>
      <c r="B32" s="79" t="s">
        <v>138</v>
      </c>
      <c r="C32" s="79" t="s">
        <v>73</v>
      </c>
      <c r="D32" s="37">
        <v>2.5</v>
      </c>
      <c r="E32" s="40">
        <v>1</v>
      </c>
      <c r="F32" s="41"/>
      <c r="G32" s="36"/>
      <c r="H32" s="33">
        <f t="shared" si="0"/>
        <v>3.5</v>
      </c>
      <c r="I32" s="36">
        <f t="shared" si="3"/>
        <v>3.5</v>
      </c>
      <c r="N32" s="79" t="s">
        <v>124</v>
      </c>
      <c r="O32" s="79" t="s">
        <v>153</v>
      </c>
      <c r="P32" s="87" t="s">
        <v>73</v>
      </c>
      <c r="Q32" s="37">
        <v>1</v>
      </c>
      <c r="R32" s="21">
        <v>3.58</v>
      </c>
      <c r="S32" s="21">
        <v>7</v>
      </c>
      <c r="T32" s="42"/>
      <c r="U32" s="33">
        <f t="shared" si="1"/>
        <v>11.58</v>
      </c>
      <c r="V32" s="36">
        <f t="shared" si="2"/>
        <v>12</v>
      </c>
    </row>
    <row r="33" spans="1:22" x14ac:dyDescent="0.25">
      <c r="A33" s="79" t="s">
        <v>127</v>
      </c>
      <c r="B33" s="79" t="s">
        <v>139</v>
      </c>
      <c r="C33" s="79" t="s">
        <v>73</v>
      </c>
      <c r="D33" s="37">
        <v>2.5</v>
      </c>
      <c r="E33" s="40">
        <v>1</v>
      </c>
      <c r="F33" s="36"/>
      <c r="G33" s="42"/>
      <c r="H33" s="33">
        <f t="shared" si="0"/>
        <v>3.5</v>
      </c>
      <c r="I33" s="36">
        <f t="shared" si="3"/>
        <v>3.5</v>
      </c>
      <c r="N33" s="79" t="s">
        <v>124</v>
      </c>
      <c r="O33" s="79" t="s">
        <v>154</v>
      </c>
      <c r="P33" s="87" t="s">
        <v>73</v>
      </c>
      <c r="Q33" s="37">
        <v>1</v>
      </c>
      <c r="R33" s="37"/>
      <c r="S33" s="77"/>
      <c r="T33" s="36"/>
      <c r="U33" s="33">
        <f t="shared" si="1"/>
        <v>1</v>
      </c>
      <c r="V33" s="36">
        <f t="shared" si="2"/>
        <v>1</v>
      </c>
    </row>
    <row r="34" spans="1:22" x14ac:dyDescent="0.25">
      <c r="A34" s="79" t="s">
        <v>105</v>
      </c>
      <c r="B34" s="79" t="s">
        <v>74</v>
      </c>
      <c r="C34" s="79" t="s">
        <v>73</v>
      </c>
      <c r="D34" s="37">
        <v>1.6</v>
      </c>
      <c r="E34" s="37">
        <v>1</v>
      </c>
      <c r="F34" s="77">
        <v>5.2</v>
      </c>
      <c r="G34" s="36"/>
      <c r="H34" s="33">
        <f t="shared" si="0"/>
        <v>7.8000000000000007</v>
      </c>
      <c r="I34" s="36">
        <f t="shared" si="3"/>
        <v>8</v>
      </c>
      <c r="N34" s="79" t="s">
        <v>124</v>
      </c>
      <c r="O34" s="79" t="s">
        <v>155</v>
      </c>
      <c r="P34" s="87" t="s">
        <v>73</v>
      </c>
      <c r="Q34" s="37">
        <v>1</v>
      </c>
      <c r="R34" s="37"/>
      <c r="S34" s="37"/>
      <c r="T34" s="36"/>
      <c r="U34" s="33">
        <f t="shared" si="1"/>
        <v>1</v>
      </c>
      <c r="V34" s="36">
        <f t="shared" si="2"/>
        <v>1</v>
      </c>
    </row>
    <row r="35" spans="1:22" x14ac:dyDescent="0.25">
      <c r="A35" s="79" t="s">
        <v>105</v>
      </c>
      <c r="B35" s="79" t="s">
        <v>75</v>
      </c>
      <c r="C35" s="79" t="s">
        <v>73</v>
      </c>
      <c r="D35" s="37">
        <v>1.6</v>
      </c>
      <c r="E35" s="37">
        <v>1</v>
      </c>
      <c r="F35" s="37"/>
      <c r="G35" s="36"/>
      <c r="H35" s="33">
        <f t="shared" si="0"/>
        <v>2.6</v>
      </c>
      <c r="I35" s="36">
        <f t="shared" si="3"/>
        <v>3</v>
      </c>
      <c r="N35" s="79" t="s">
        <v>124</v>
      </c>
      <c r="O35" s="79" t="s">
        <v>156</v>
      </c>
      <c r="P35" s="87" t="s">
        <v>73</v>
      </c>
      <c r="Q35" s="37">
        <v>1</v>
      </c>
      <c r="R35" s="38"/>
      <c r="S35" s="39"/>
      <c r="T35" s="36"/>
      <c r="U35" s="33">
        <f t="shared" si="1"/>
        <v>1</v>
      </c>
      <c r="V35" s="36">
        <f t="shared" si="2"/>
        <v>1</v>
      </c>
    </row>
    <row r="36" spans="1:22" x14ac:dyDescent="0.25">
      <c r="A36" s="79" t="s">
        <v>105</v>
      </c>
      <c r="B36" s="79" t="s">
        <v>76</v>
      </c>
      <c r="C36" s="79" t="s">
        <v>73</v>
      </c>
      <c r="D36" s="37">
        <v>1.6</v>
      </c>
      <c r="E36" s="37">
        <v>1</v>
      </c>
      <c r="F36" s="37"/>
      <c r="G36" s="36"/>
      <c r="H36" s="33">
        <f t="shared" si="0"/>
        <v>2.6</v>
      </c>
      <c r="I36" s="36">
        <f t="shared" si="3"/>
        <v>3</v>
      </c>
      <c r="N36" s="79" t="s">
        <v>124</v>
      </c>
      <c r="O36" s="79" t="s">
        <v>157</v>
      </c>
      <c r="P36" s="87" t="s">
        <v>73</v>
      </c>
      <c r="Q36" s="37">
        <v>1</v>
      </c>
      <c r="R36" s="37"/>
      <c r="S36" s="77"/>
      <c r="T36" s="36"/>
      <c r="U36" s="33">
        <f t="shared" si="1"/>
        <v>1</v>
      </c>
      <c r="V36" s="36">
        <f t="shared" si="2"/>
        <v>1</v>
      </c>
    </row>
    <row r="37" spans="1:22" x14ac:dyDescent="0.25">
      <c r="A37" s="79" t="s">
        <v>105</v>
      </c>
      <c r="B37" s="79" t="s">
        <v>77</v>
      </c>
      <c r="C37" s="79" t="s">
        <v>73</v>
      </c>
      <c r="D37" s="37">
        <v>1.6</v>
      </c>
      <c r="E37" s="37">
        <v>1</v>
      </c>
      <c r="F37" s="37"/>
      <c r="G37" s="36"/>
      <c r="H37" s="33">
        <f t="shared" si="0"/>
        <v>2.6</v>
      </c>
      <c r="I37" s="36">
        <f t="shared" si="3"/>
        <v>3</v>
      </c>
      <c r="N37" s="79" t="s">
        <v>124</v>
      </c>
      <c r="O37" s="79" t="s">
        <v>158</v>
      </c>
      <c r="P37" s="87" t="s">
        <v>73</v>
      </c>
      <c r="Q37" s="37">
        <v>1</v>
      </c>
      <c r="R37" s="40"/>
      <c r="S37" s="41"/>
      <c r="T37" s="36"/>
      <c r="U37" s="33">
        <f t="shared" si="1"/>
        <v>1</v>
      </c>
      <c r="V37" s="36">
        <f t="shared" si="2"/>
        <v>1</v>
      </c>
    </row>
    <row r="38" spans="1:22" x14ac:dyDescent="0.25">
      <c r="A38" s="79" t="s">
        <v>105</v>
      </c>
      <c r="B38" s="79" t="s">
        <v>78</v>
      </c>
      <c r="C38" s="79" t="s">
        <v>73</v>
      </c>
      <c r="D38" s="37">
        <v>1.6</v>
      </c>
      <c r="E38" s="37">
        <v>1</v>
      </c>
      <c r="F38" s="37"/>
      <c r="G38" s="36"/>
      <c r="H38" s="33">
        <f t="shared" si="0"/>
        <v>2.6</v>
      </c>
      <c r="I38" s="36">
        <f t="shared" si="3"/>
        <v>3</v>
      </c>
      <c r="N38" s="79" t="s">
        <v>128</v>
      </c>
      <c r="O38" s="79" t="s">
        <v>159</v>
      </c>
      <c r="P38" s="87" t="s">
        <v>73</v>
      </c>
      <c r="Q38" s="37">
        <v>1</v>
      </c>
      <c r="R38" s="21">
        <v>3.58</v>
      </c>
      <c r="S38" s="21">
        <v>7</v>
      </c>
      <c r="T38" s="36"/>
      <c r="U38" s="33">
        <f t="shared" si="1"/>
        <v>11.58</v>
      </c>
      <c r="V38" s="36">
        <f t="shared" si="2"/>
        <v>12</v>
      </c>
    </row>
    <row r="39" spans="1:22" x14ac:dyDescent="0.25">
      <c r="A39" s="79" t="s">
        <v>105</v>
      </c>
      <c r="B39" s="79" t="s">
        <v>79</v>
      </c>
      <c r="C39" s="79" t="s">
        <v>73</v>
      </c>
      <c r="D39" s="37">
        <v>1.6</v>
      </c>
      <c r="E39" s="37">
        <v>1</v>
      </c>
      <c r="F39" s="37"/>
      <c r="G39" s="36"/>
      <c r="H39" s="33">
        <f t="shared" si="0"/>
        <v>2.6</v>
      </c>
      <c r="I39" s="36">
        <f t="shared" si="3"/>
        <v>3</v>
      </c>
      <c r="N39" s="79" t="s">
        <v>128</v>
      </c>
      <c r="O39" s="79" t="s">
        <v>160</v>
      </c>
      <c r="P39" s="87" t="s">
        <v>73</v>
      </c>
      <c r="Q39" s="37">
        <v>1</v>
      </c>
      <c r="R39" s="37"/>
      <c r="S39" s="77"/>
      <c r="T39" s="36"/>
      <c r="U39" s="33">
        <f t="shared" si="1"/>
        <v>1</v>
      </c>
      <c r="V39" s="36">
        <f t="shared" si="2"/>
        <v>1</v>
      </c>
    </row>
    <row r="40" spans="1:22" x14ac:dyDescent="0.25">
      <c r="A40" s="87" t="s">
        <v>122</v>
      </c>
      <c r="B40" s="87" t="s">
        <v>74</v>
      </c>
      <c r="C40" s="87" t="s">
        <v>73</v>
      </c>
      <c r="D40" s="37">
        <v>1.6</v>
      </c>
      <c r="E40" s="37">
        <v>1</v>
      </c>
      <c r="F40" s="77">
        <v>5.2</v>
      </c>
      <c r="G40" s="77"/>
      <c r="H40" s="86">
        <f t="shared" si="0"/>
        <v>7.8000000000000007</v>
      </c>
      <c r="I40" s="77">
        <f t="shared" si="3"/>
        <v>8</v>
      </c>
      <c r="N40" s="79" t="s">
        <v>128</v>
      </c>
      <c r="O40" s="79" t="s">
        <v>161</v>
      </c>
      <c r="P40" s="87" t="s">
        <v>73</v>
      </c>
      <c r="Q40" s="37">
        <v>1</v>
      </c>
      <c r="R40" s="37"/>
      <c r="S40" s="37"/>
      <c r="T40" s="36"/>
      <c r="U40" s="33">
        <f t="shared" si="1"/>
        <v>1</v>
      </c>
      <c r="V40" s="36">
        <f t="shared" si="2"/>
        <v>1</v>
      </c>
    </row>
    <row r="41" spans="1:22" x14ac:dyDescent="0.25">
      <c r="A41" s="87" t="s">
        <v>122</v>
      </c>
      <c r="B41" s="87" t="s">
        <v>75</v>
      </c>
      <c r="C41" s="87" t="s">
        <v>73</v>
      </c>
      <c r="D41" s="37">
        <v>1.6</v>
      </c>
      <c r="E41" s="37">
        <v>1</v>
      </c>
      <c r="F41" s="37"/>
      <c r="G41" s="77"/>
      <c r="H41" s="86">
        <f t="shared" si="0"/>
        <v>2.6</v>
      </c>
      <c r="I41" s="77">
        <f t="shared" si="3"/>
        <v>3</v>
      </c>
      <c r="N41" s="79" t="s">
        <v>128</v>
      </c>
      <c r="O41" s="79" t="s">
        <v>162</v>
      </c>
      <c r="P41" s="87" t="s">
        <v>73</v>
      </c>
      <c r="Q41" s="37">
        <v>1</v>
      </c>
      <c r="R41" s="38"/>
      <c r="S41" s="39"/>
      <c r="T41" s="36"/>
      <c r="U41" s="33">
        <f t="shared" si="1"/>
        <v>1</v>
      </c>
      <c r="V41" s="36">
        <f t="shared" si="2"/>
        <v>1</v>
      </c>
    </row>
    <row r="42" spans="1:22" x14ac:dyDescent="0.25">
      <c r="A42" s="87" t="s">
        <v>122</v>
      </c>
      <c r="B42" s="87" t="s">
        <v>76</v>
      </c>
      <c r="C42" s="87" t="s">
        <v>73</v>
      </c>
      <c r="D42" s="37">
        <v>1.6</v>
      </c>
      <c r="E42" s="37">
        <v>1</v>
      </c>
      <c r="F42" s="37"/>
      <c r="G42" s="77"/>
      <c r="H42" s="86">
        <f t="shared" si="0"/>
        <v>2.6</v>
      </c>
      <c r="I42" s="77">
        <f t="shared" si="3"/>
        <v>3</v>
      </c>
      <c r="N42" s="79" t="s">
        <v>128</v>
      </c>
      <c r="O42" s="79" t="s">
        <v>163</v>
      </c>
      <c r="P42" s="87" t="s">
        <v>73</v>
      </c>
      <c r="Q42" s="37">
        <v>1</v>
      </c>
      <c r="R42" s="37"/>
      <c r="S42" s="77"/>
      <c r="T42" s="36"/>
      <c r="U42" s="33">
        <f t="shared" si="1"/>
        <v>1</v>
      </c>
      <c r="V42" s="36">
        <f t="shared" si="2"/>
        <v>1</v>
      </c>
    </row>
    <row r="43" spans="1:22" x14ac:dyDescent="0.25">
      <c r="A43" s="87" t="s">
        <v>122</v>
      </c>
      <c r="B43" s="87" t="s">
        <v>77</v>
      </c>
      <c r="C43" s="87" t="s">
        <v>73</v>
      </c>
      <c r="D43" s="37">
        <v>1.6</v>
      </c>
      <c r="E43" s="37">
        <v>1</v>
      </c>
      <c r="F43" s="37"/>
      <c r="G43" s="77"/>
      <c r="H43" s="86">
        <f t="shared" si="0"/>
        <v>2.6</v>
      </c>
      <c r="I43" s="77">
        <f t="shared" si="3"/>
        <v>3</v>
      </c>
      <c r="N43" s="79" t="s">
        <v>128</v>
      </c>
      <c r="O43" s="79" t="s">
        <v>164</v>
      </c>
      <c r="P43" s="87" t="s">
        <v>73</v>
      </c>
      <c r="Q43" s="37">
        <v>1</v>
      </c>
      <c r="R43" s="40"/>
      <c r="S43" s="41"/>
      <c r="T43" s="36"/>
      <c r="U43" s="33">
        <f t="shared" si="1"/>
        <v>1</v>
      </c>
      <c r="V43" s="36">
        <f t="shared" si="2"/>
        <v>1</v>
      </c>
    </row>
    <row r="44" spans="1:22" x14ac:dyDescent="0.25">
      <c r="A44" s="87" t="s">
        <v>122</v>
      </c>
      <c r="B44" s="87" t="s">
        <v>78</v>
      </c>
      <c r="C44" s="87" t="s">
        <v>73</v>
      </c>
      <c r="D44" s="37">
        <v>1.6</v>
      </c>
      <c r="E44" s="37">
        <v>1</v>
      </c>
      <c r="F44" s="37"/>
      <c r="G44" s="77"/>
      <c r="H44" s="86">
        <f t="shared" si="0"/>
        <v>2.6</v>
      </c>
      <c r="I44" s="77">
        <f t="shared" si="3"/>
        <v>3</v>
      </c>
      <c r="N44" s="79" t="s">
        <v>125</v>
      </c>
      <c r="O44" s="79" t="s">
        <v>165</v>
      </c>
      <c r="P44" s="87" t="s">
        <v>73</v>
      </c>
      <c r="Q44" s="37">
        <v>1</v>
      </c>
      <c r="R44" s="21">
        <v>5.67</v>
      </c>
      <c r="S44" s="21">
        <v>4.3099999999999996</v>
      </c>
      <c r="T44" s="36"/>
      <c r="U44" s="33">
        <f t="shared" si="1"/>
        <v>10.98</v>
      </c>
      <c r="V44" s="36">
        <f t="shared" si="2"/>
        <v>11</v>
      </c>
    </row>
    <row r="45" spans="1:22" x14ac:dyDescent="0.25">
      <c r="A45" s="87" t="s">
        <v>122</v>
      </c>
      <c r="B45" s="87" t="s">
        <v>79</v>
      </c>
      <c r="C45" s="87" t="s">
        <v>73</v>
      </c>
      <c r="D45" s="37">
        <v>1.6</v>
      </c>
      <c r="E45" s="37">
        <v>1</v>
      </c>
      <c r="F45" s="37"/>
      <c r="G45" s="37"/>
      <c r="H45" s="86">
        <f t="shared" si="0"/>
        <v>2.6</v>
      </c>
      <c r="I45" s="77">
        <f t="shared" si="3"/>
        <v>3</v>
      </c>
      <c r="N45" s="79" t="s">
        <v>125</v>
      </c>
      <c r="O45" s="79" t="s">
        <v>166</v>
      </c>
      <c r="P45" s="87" t="s">
        <v>73</v>
      </c>
      <c r="Q45" s="37">
        <v>1</v>
      </c>
      <c r="R45" s="37"/>
      <c r="S45" s="37"/>
      <c r="T45" s="37"/>
      <c r="U45" s="33">
        <f t="shared" si="1"/>
        <v>1</v>
      </c>
      <c r="V45" s="36">
        <f t="shared" si="2"/>
        <v>1</v>
      </c>
    </row>
    <row r="46" spans="1:22" x14ac:dyDescent="0.25">
      <c r="A46" s="87" t="s">
        <v>122</v>
      </c>
      <c r="B46" s="88" t="s">
        <v>140</v>
      </c>
      <c r="C46" s="87" t="s">
        <v>73</v>
      </c>
      <c r="D46" s="37">
        <v>3</v>
      </c>
      <c r="E46" s="37"/>
      <c r="F46" s="37"/>
      <c r="G46" s="37"/>
      <c r="H46" s="86">
        <f t="shared" si="0"/>
        <v>3</v>
      </c>
      <c r="I46" s="77">
        <f t="shared" si="3"/>
        <v>3</v>
      </c>
      <c r="N46" s="79" t="s">
        <v>125</v>
      </c>
      <c r="O46" s="79" t="s">
        <v>167</v>
      </c>
      <c r="P46" s="87" t="s">
        <v>73</v>
      </c>
      <c r="Q46" s="37">
        <v>1</v>
      </c>
      <c r="R46" s="37"/>
      <c r="S46" s="37"/>
      <c r="T46" s="37"/>
      <c r="U46" s="33">
        <f t="shared" si="1"/>
        <v>1</v>
      </c>
      <c r="V46" s="36">
        <f t="shared" si="2"/>
        <v>1</v>
      </c>
    </row>
    <row r="47" spans="1:22" x14ac:dyDescent="0.25">
      <c r="A47" s="87" t="s">
        <v>123</v>
      </c>
      <c r="B47" s="87" t="s">
        <v>80</v>
      </c>
      <c r="C47" s="87" t="s">
        <v>73</v>
      </c>
      <c r="D47" s="37">
        <v>2.2000000000000002</v>
      </c>
      <c r="E47" s="37">
        <v>3</v>
      </c>
      <c r="F47" s="37">
        <v>7.4</v>
      </c>
      <c r="G47" s="37"/>
      <c r="H47" s="33">
        <f t="shared" si="0"/>
        <v>12.600000000000001</v>
      </c>
      <c r="I47" s="36">
        <f t="shared" si="3"/>
        <v>13</v>
      </c>
      <c r="N47" s="79" t="s">
        <v>125</v>
      </c>
      <c r="O47" s="79" t="s">
        <v>168</v>
      </c>
      <c r="P47" s="87" t="s">
        <v>73</v>
      </c>
      <c r="Q47" s="37">
        <v>1</v>
      </c>
      <c r="R47" s="37"/>
      <c r="S47" s="37"/>
      <c r="T47" s="37"/>
      <c r="U47" s="33">
        <f t="shared" si="1"/>
        <v>1</v>
      </c>
      <c r="V47" s="36">
        <f t="shared" si="2"/>
        <v>1</v>
      </c>
    </row>
    <row r="48" spans="1:22" x14ac:dyDescent="0.25">
      <c r="A48" s="87" t="s">
        <v>123</v>
      </c>
      <c r="B48" s="87" t="s">
        <v>81</v>
      </c>
      <c r="C48" s="87" t="s">
        <v>73</v>
      </c>
      <c r="D48" s="37">
        <v>2.2000000000000002</v>
      </c>
      <c r="E48" s="37"/>
      <c r="F48" s="37"/>
      <c r="G48" s="37"/>
      <c r="H48" s="33">
        <f t="shared" si="0"/>
        <v>2.2000000000000002</v>
      </c>
      <c r="I48" s="36">
        <f t="shared" si="3"/>
        <v>2.5</v>
      </c>
      <c r="N48" s="79" t="s">
        <v>125</v>
      </c>
      <c r="O48" s="79" t="s">
        <v>169</v>
      </c>
      <c r="P48" s="87" t="s">
        <v>73</v>
      </c>
      <c r="Q48" s="37">
        <v>1</v>
      </c>
      <c r="R48" s="37"/>
      <c r="S48" s="37"/>
      <c r="T48" s="37"/>
      <c r="U48" s="33">
        <f t="shared" si="1"/>
        <v>1</v>
      </c>
      <c r="V48" s="36">
        <f t="shared" si="2"/>
        <v>1</v>
      </c>
    </row>
    <row r="49" spans="1:22" x14ac:dyDescent="0.25">
      <c r="A49" s="87" t="s">
        <v>123</v>
      </c>
      <c r="B49" s="87" t="s">
        <v>82</v>
      </c>
      <c r="C49" s="87" t="s">
        <v>73</v>
      </c>
      <c r="D49" s="37">
        <v>2.5</v>
      </c>
      <c r="E49" s="37"/>
      <c r="F49" s="37"/>
      <c r="G49" s="36"/>
      <c r="H49" s="33">
        <f t="shared" si="0"/>
        <v>2.5</v>
      </c>
      <c r="I49" s="36">
        <f t="shared" si="3"/>
        <v>2.5</v>
      </c>
      <c r="N49" s="79" t="s">
        <v>125</v>
      </c>
      <c r="O49" s="79" t="s">
        <v>170</v>
      </c>
      <c r="P49" s="87" t="s">
        <v>73</v>
      </c>
      <c r="Q49" s="37">
        <v>1</v>
      </c>
      <c r="R49" s="21">
        <v>5.67</v>
      </c>
      <c r="S49" s="37"/>
      <c r="T49" s="36"/>
      <c r="U49" s="33">
        <f t="shared" si="1"/>
        <v>6.67</v>
      </c>
      <c r="V49" s="36">
        <f t="shared" si="2"/>
        <v>7</v>
      </c>
    </row>
    <row r="50" spans="1:22" s="75" customFormat="1" x14ac:dyDescent="0.25">
      <c r="A50" s="87" t="s">
        <v>123</v>
      </c>
      <c r="B50" s="87" t="s">
        <v>83</v>
      </c>
      <c r="C50" s="87" t="s">
        <v>73</v>
      </c>
      <c r="D50" s="37">
        <v>2.5</v>
      </c>
      <c r="E50" s="37"/>
      <c r="F50" s="37"/>
      <c r="G50" s="77"/>
      <c r="H50" s="78">
        <f>SUM(D50:G50)</f>
        <v>2.5</v>
      </c>
      <c r="I50" s="77">
        <f>_xlfn.CEILING.MATH(H50,0.5)</f>
        <v>2.5</v>
      </c>
      <c r="N50" s="79" t="s">
        <v>126</v>
      </c>
      <c r="O50" s="79" t="s">
        <v>171</v>
      </c>
      <c r="P50" s="87" t="s">
        <v>73</v>
      </c>
      <c r="Q50" s="37">
        <v>1</v>
      </c>
      <c r="R50" s="37"/>
      <c r="S50" s="37"/>
      <c r="T50" s="77"/>
      <c r="U50" s="78">
        <f t="shared" ref="U50:U57" si="4">SUM(Q50:T50)</f>
        <v>1</v>
      </c>
      <c r="V50" s="77">
        <f t="shared" ref="V50:V59" si="5">_xlfn.CEILING.MATH(U50,0.5)</f>
        <v>1</v>
      </c>
    </row>
    <row r="51" spans="1:22" x14ac:dyDescent="0.25">
      <c r="A51" s="87" t="s">
        <v>123</v>
      </c>
      <c r="B51" s="87" t="s">
        <v>141</v>
      </c>
      <c r="C51" s="87" t="s">
        <v>73</v>
      </c>
      <c r="D51" s="37">
        <v>1</v>
      </c>
      <c r="E51" s="37"/>
      <c r="F51" s="37"/>
      <c r="G51" s="77"/>
      <c r="H51" s="78">
        <f t="shared" ref="H51:H56" si="6">SUM(D51:G51)</f>
        <v>1</v>
      </c>
      <c r="I51" s="77">
        <f t="shared" ref="I51:I56" si="7">_xlfn.CEILING.MATH(H51,0.5)</f>
        <v>1</v>
      </c>
      <c r="N51" s="79" t="s">
        <v>126</v>
      </c>
      <c r="O51" s="79" t="s">
        <v>172</v>
      </c>
      <c r="P51" s="87" t="s">
        <v>73</v>
      </c>
      <c r="Q51" s="37">
        <v>1</v>
      </c>
      <c r="R51" s="37">
        <v>5</v>
      </c>
      <c r="S51" s="37"/>
      <c r="T51" s="77"/>
      <c r="U51" s="78">
        <f t="shared" si="4"/>
        <v>6</v>
      </c>
      <c r="V51" s="77">
        <f t="shared" si="5"/>
        <v>6</v>
      </c>
    </row>
    <row r="52" spans="1:22" s="75" customFormat="1" x14ac:dyDescent="0.25">
      <c r="A52" s="87" t="s">
        <v>123</v>
      </c>
      <c r="B52" s="87" t="s">
        <v>142</v>
      </c>
      <c r="C52" s="87" t="s">
        <v>73</v>
      </c>
      <c r="D52" s="37">
        <v>3</v>
      </c>
      <c r="E52" s="37"/>
      <c r="F52" s="37"/>
      <c r="G52" s="77"/>
      <c r="H52" s="78">
        <f t="shared" si="6"/>
        <v>3</v>
      </c>
      <c r="I52" s="77">
        <f t="shared" si="7"/>
        <v>3</v>
      </c>
      <c r="N52" s="79" t="s">
        <v>126</v>
      </c>
      <c r="O52" s="79" t="s">
        <v>173</v>
      </c>
      <c r="P52" s="87" t="s">
        <v>73</v>
      </c>
      <c r="Q52" s="37">
        <v>1</v>
      </c>
      <c r="R52" s="37"/>
      <c r="S52" s="37"/>
      <c r="T52" s="77"/>
      <c r="U52" s="78">
        <f t="shared" si="4"/>
        <v>1</v>
      </c>
      <c r="V52" s="77">
        <f t="shared" si="5"/>
        <v>1</v>
      </c>
    </row>
    <row r="53" spans="1:22" s="75" customFormat="1" x14ac:dyDescent="0.25">
      <c r="A53" s="87" t="s">
        <v>123</v>
      </c>
      <c r="B53" s="87" t="s">
        <v>143</v>
      </c>
      <c r="C53" s="87" t="s">
        <v>73</v>
      </c>
      <c r="D53" s="37">
        <v>3</v>
      </c>
      <c r="E53" s="37"/>
      <c r="F53" s="77"/>
      <c r="G53" s="77"/>
      <c r="H53" s="78">
        <f t="shared" si="6"/>
        <v>3</v>
      </c>
      <c r="I53" s="77">
        <f t="shared" si="7"/>
        <v>3</v>
      </c>
      <c r="N53" s="79" t="s">
        <v>126</v>
      </c>
      <c r="O53" s="79" t="s">
        <v>174</v>
      </c>
      <c r="P53" s="87" t="s">
        <v>73</v>
      </c>
      <c r="Q53" s="37">
        <v>1</v>
      </c>
      <c r="R53" s="37"/>
      <c r="S53" s="77"/>
      <c r="T53" s="77"/>
      <c r="U53" s="78">
        <f t="shared" si="4"/>
        <v>1</v>
      </c>
      <c r="V53" s="77">
        <f t="shared" si="5"/>
        <v>1</v>
      </c>
    </row>
    <row r="54" spans="1:22" s="75" customFormat="1" x14ac:dyDescent="0.25">
      <c r="A54" s="87" t="s">
        <v>123</v>
      </c>
      <c r="B54" s="87" t="s">
        <v>144</v>
      </c>
      <c r="C54" s="87" t="s">
        <v>73</v>
      </c>
      <c r="D54" s="37">
        <v>1</v>
      </c>
      <c r="E54" s="37"/>
      <c r="F54" s="77"/>
      <c r="G54" s="77"/>
      <c r="H54" s="78">
        <f t="shared" si="6"/>
        <v>1</v>
      </c>
      <c r="I54" s="77">
        <f t="shared" si="7"/>
        <v>1</v>
      </c>
      <c r="N54" s="79" t="s">
        <v>126</v>
      </c>
      <c r="O54" s="79" t="s">
        <v>175</v>
      </c>
      <c r="P54" s="87" t="s">
        <v>73</v>
      </c>
      <c r="Q54" s="37">
        <v>1</v>
      </c>
      <c r="R54" s="37"/>
      <c r="S54" s="77"/>
      <c r="T54" s="77"/>
      <c r="U54" s="78">
        <f t="shared" si="4"/>
        <v>1</v>
      </c>
      <c r="V54" s="77">
        <f t="shared" si="5"/>
        <v>1</v>
      </c>
    </row>
    <row r="55" spans="1:22" s="75" customFormat="1" x14ac:dyDescent="0.25">
      <c r="A55" s="87" t="s">
        <v>123</v>
      </c>
      <c r="B55" s="87" t="s">
        <v>145</v>
      </c>
      <c r="C55" s="87" t="s">
        <v>73</v>
      </c>
      <c r="D55" s="37">
        <v>2.2000000000000002</v>
      </c>
      <c r="E55" s="37"/>
      <c r="F55" s="77"/>
      <c r="G55" s="77"/>
      <c r="H55" s="78">
        <f t="shared" si="6"/>
        <v>2.2000000000000002</v>
      </c>
      <c r="I55" s="77">
        <f t="shared" si="7"/>
        <v>2.5</v>
      </c>
      <c r="N55" s="79" t="s">
        <v>126</v>
      </c>
      <c r="O55" s="79" t="s">
        <v>176</v>
      </c>
      <c r="P55" s="87" t="s">
        <v>73</v>
      </c>
      <c r="Q55" s="37">
        <v>1</v>
      </c>
      <c r="R55" s="37">
        <v>5.5</v>
      </c>
      <c r="S55" s="77"/>
      <c r="T55" s="77"/>
      <c r="U55" s="78">
        <f t="shared" si="4"/>
        <v>6.5</v>
      </c>
      <c r="V55" s="77">
        <f t="shared" si="5"/>
        <v>6.5</v>
      </c>
    </row>
    <row r="56" spans="1:22" x14ac:dyDescent="0.25">
      <c r="A56" s="87" t="s">
        <v>123</v>
      </c>
      <c r="B56" s="87" t="s">
        <v>146</v>
      </c>
      <c r="C56" s="87" t="s">
        <v>73</v>
      </c>
      <c r="D56" s="37">
        <v>1</v>
      </c>
      <c r="E56" s="37">
        <v>7.2</v>
      </c>
      <c r="F56" s="77">
        <v>2.5</v>
      </c>
      <c r="G56" s="77"/>
      <c r="H56" s="78">
        <f t="shared" si="6"/>
        <v>10.7</v>
      </c>
      <c r="I56" s="77">
        <f t="shared" si="7"/>
        <v>11</v>
      </c>
      <c r="N56" s="79" t="s">
        <v>126</v>
      </c>
      <c r="O56" s="79" t="s">
        <v>177</v>
      </c>
      <c r="P56" s="87" t="s">
        <v>73</v>
      </c>
      <c r="Q56" s="37">
        <v>1</v>
      </c>
      <c r="R56" s="37"/>
      <c r="S56" s="77"/>
      <c r="T56" s="77"/>
      <c r="U56" s="78">
        <f t="shared" si="4"/>
        <v>1</v>
      </c>
      <c r="V56" s="77">
        <f t="shared" si="5"/>
        <v>1</v>
      </c>
    </row>
    <row r="57" spans="1:22" s="75" customFormat="1" x14ac:dyDescent="0.25">
      <c r="A57" s="87"/>
      <c r="B57" s="87"/>
      <c r="C57" s="87"/>
      <c r="D57" s="37"/>
      <c r="E57" s="37"/>
      <c r="F57" s="37"/>
      <c r="G57" s="77"/>
      <c r="H57" s="78"/>
      <c r="I57" s="77"/>
      <c r="N57" s="79" t="s">
        <v>126</v>
      </c>
      <c r="O57" s="79" t="s">
        <v>178</v>
      </c>
      <c r="P57" s="87" t="s">
        <v>73</v>
      </c>
      <c r="Q57" s="37">
        <v>1</v>
      </c>
      <c r="R57" s="77"/>
      <c r="S57" s="37"/>
      <c r="T57" s="77"/>
      <c r="U57" s="78">
        <f t="shared" si="4"/>
        <v>1</v>
      </c>
      <c r="V57" s="77">
        <f t="shared" si="5"/>
        <v>1</v>
      </c>
    </row>
    <row r="58" spans="1:22" x14ac:dyDescent="0.25">
      <c r="A58" s="87"/>
      <c r="B58" s="87"/>
      <c r="C58" s="87"/>
      <c r="D58" s="37"/>
      <c r="E58" s="37"/>
      <c r="F58" s="37"/>
      <c r="G58" s="36"/>
      <c r="H58" s="33"/>
      <c r="I58" s="36"/>
      <c r="N58" s="79" t="s">
        <v>126</v>
      </c>
      <c r="O58" s="79" t="s">
        <v>179</v>
      </c>
      <c r="P58" s="87" t="s">
        <v>73</v>
      </c>
      <c r="Q58" s="37">
        <v>1</v>
      </c>
      <c r="R58" s="37"/>
      <c r="S58" s="77"/>
      <c r="T58" s="77"/>
      <c r="U58" s="78">
        <f t="shared" ref="U58:U59" si="8">SUM(Q58:T58)</f>
        <v>1</v>
      </c>
      <c r="V58" s="77">
        <f t="shared" si="5"/>
        <v>1</v>
      </c>
    </row>
    <row r="59" spans="1:22" x14ac:dyDescent="0.25">
      <c r="A59" s="87"/>
      <c r="B59" s="87"/>
      <c r="C59" s="87"/>
      <c r="D59" s="37"/>
      <c r="E59" s="37"/>
      <c r="F59" s="36"/>
      <c r="G59" s="36"/>
      <c r="H59" s="33"/>
      <c r="I59" s="36"/>
      <c r="N59" s="79" t="s">
        <v>126</v>
      </c>
      <c r="O59" s="79" t="s">
        <v>180</v>
      </c>
      <c r="P59" s="87" t="s">
        <v>73</v>
      </c>
      <c r="Q59" s="37">
        <v>1</v>
      </c>
      <c r="R59" s="37">
        <v>5</v>
      </c>
      <c r="S59" s="77">
        <v>7.2</v>
      </c>
      <c r="T59" s="77"/>
      <c r="U59" s="78">
        <f t="shared" si="8"/>
        <v>13.2</v>
      </c>
      <c r="V59" s="77">
        <f t="shared" si="5"/>
        <v>13.5</v>
      </c>
    </row>
    <row r="60" spans="1:22" x14ac:dyDescent="0.25">
      <c r="A60" s="87"/>
      <c r="B60" s="87"/>
      <c r="C60" s="87"/>
      <c r="D60" s="37"/>
      <c r="E60" s="37"/>
      <c r="F60" s="36"/>
      <c r="G60" s="36"/>
      <c r="H60" s="33"/>
      <c r="I60" s="36"/>
      <c r="N60" s="79" t="s">
        <v>129</v>
      </c>
      <c r="O60" s="79" t="s">
        <v>181</v>
      </c>
      <c r="P60" s="87" t="s">
        <v>73</v>
      </c>
      <c r="Q60" s="37">
        <v>1</v>
      </c>
      <c r="R60" s="37">
        <v>4.75</v>
      </c>
      <c r="S60" s="36"/>
      <c r="T60" s="36"/>
      <c r="U60" s="33"/>
      <c r="V60" s="36"/>
    </row>
    <row r="61" spans="1:22" x14ac:dyDescent="0.25">
      <c r="A61" s="87"/>
      <c r="B61" s="87"/>
      <c r="C61" s="87"/>
      <c r="D61" s="37"/>
      <c r="E61" s="37"/>
      <c r="F61" s="36"/>
      <c r="G61" s="36"/>
      <c r="H61" s="33"/>
      <c r="I61" s="36"/>
      <c r="N61" s="79" t="s">
        <v>129</v>
      </c>
      <c r="O61" s="79" t="s">
        <v>182</v>
      </c>
      <c r="P61" s="87" t="s">
        <v>73</v>
      </c>
      <c r="Q61" s="37">
        <v>1</v>
      </c>
      <c r="R61" s="37">
        <v>3.69</v>
      </c>
      <c r="S61" s="36"/>
      <c r="T61" s="36"/>
      <c r="U61" s="33"/>
      <c r="V61" s="36"/>
    </row>
    <row r="62" spans="1:22" x14ac:dyDescent="0.25">
      <c r="A62" s="87"/>
      <c r="B62" s="87"/>
      <c r="C62" s="87"/>
      <c r="D62" s="37"/>
      <c r="E62" s="37"/>
      <c r="F62" s="36"/>
      <c r="G62" s="36"/>
      <c r="H62" s="33"/>
      <c r="I62" s="36"/>
      <c r="N62" s="79" t="s">
        <v>129</v>
      </c>
      <c r="O62" s="79" t="s">
        <v>183</v>
      </c>
      <c r="P62" s="87" t="s">
        <v>73</v>
      </c>
      <c r="Q62" s="37">
        <v>1</v>
      </c>
      <c r="R62" s="37"/>
      <c r="S62" s="36"/>
      <c r="T62" s="36"/>
      <c r="U62" s="33"/>
      <c r="V62" s="36"/>
    </row>
    <row r="63" spans="1:22" s="75" customFormat="1" x14ac:dyDescent="0.25">
      <c r="A63" s="87"/>
      <c r="B63" s="87"/>
      <c r="C63" s="87"/>
      <c r="D63" s="37"/>
      <c r="E63" s="37"/>
      <c r="F63" s="77"/>
      <c r="G63" s="77"/>
      <c r="H63" s="78"/>
      <c r="I63" s="77"/>
      <c r="N63" s="79" t="s">
        <v>129</v>
      </c>
      <c r="O63" s="79" t="s">
        <v>184</v>
      </c>
      <c r="P63" s="87" t="s">
        <v>73</v>
      </c>
      <c r="Q63" s="37">
        <v>1</v>
      </c>
      <c r="R63" s="77"/>
      <c r="S63" s="37"/>
      <c r="T63" s="77"/>
      <c r="U63" s="78"/>
      <c r="V63" s="77"/>
    </row>
    <row r="64" spans="1:22" x14ac:dyDescent="0.25">
      <c r="A64" s="34"/>
      <c r="B64" s="31"/>
      <c r="C64" s="34"/>
      <c r="D64" s="37"/>
      <c r="E64" s="37"/>
      <c r="F64" s="37"/>
      <c r="G64" s="36"/>
      <c r="H64" s="33">
        <f t="shared" si="0"/>
        <v>0</v>
      </c>
      <c r="I64" s="36">
        <f t="shared" si="3"/>
        <v>0</v>
      </c>
      <c r="N64" s="79" t="s">
        <v>129</v>
      </c>
      <c r="O64" s="79" t="s">
        <v>185</v>
      </c>
      <c r="P64" s="87" t="s">
        <v>73</v>
      </c>
      <c r="Q64" s="37">
        <v>1</v>
      </c>
      <c r="R64" s="37"/>
      <c r="S64" s="77"/>
      <c r="T64" s="77"/>
      <c r="U64" s="78"/>
      <c r="V64" s="77"/>
    </row>
    <row r="65" spans="1:22" x14ac:dyDescent="0.25">
      <c r="A65" s="47" t="s">
        <v>107</v>
      </c>
      <c r="B65" s="48"/>
      <c r="C65" s="87" t="s">
        <v>73</v>
      </c>
      <c r="D65" s="37">
        <v>5</v>
      </c>
      <c r="E65" s="37">
        <v>5</v>
      </c>
      <c r="F65" s="36">
        <v>5</v>
      </c>
      <c r="G65" s="36">
        <v>5</v>
      </c>
      <c r="H65" s="33">
        <f t="shared" ref="H65:H67" si="9">SUM(D65:G65)</f>
        <v>20</v>
      </c>
      <c r="I65" s="36">
        <f t="shared" si="3"/>
        <v>20</v>
      </c>
      <c r="N65" s="79" t="s">
        <v>129</v>
      </c>
      <c r="O65" s="79" t="s">
        <v>186</v>
      </c>
      <c r="P65" s="87" t="s">
        <v>73</v>
      </c>
      <c r="Q65" s="37">
        <v>1</v>
      </c>
      <c r="R65" s="37">
        <v>4.75</v>
      </c>
      <c r="S65" s="77"/>
      <c r="T65" s="77"/>
      <c r="U65" s="78"/>
      <c r="V65" s="77"/>
    </row>
    <row r="66" spans="1:22" x14ac:dyDescent="0.25">
      <c r="A66" s="34"/>
      <c r="B66" s="31"/>
      <c r="C66" s="34"/>
      <c r="D66" s="37"/>
      <c r="E66" s="37"/>
      <c r="F66" s="36"/>
      <c r="G66" s="36"/>
      <c r="H66" s="33">
        <f t="shared" si="9"/>
        <v>0</v>
      </c>
      <c r="I66" s="36">
        <f t="shared" ref="I66:I67" si="10">_xlfn.CEILING.MATH(H66,0.5)</f>
        <v>0</v>
      </c>
      <c r="N66" s="79" t="s">
        <v>129</v>
      </c>
      <c r="O66" s="88" t="s">
        <v>140</v>
      </c>
      <c r="P66" s="87" t="s">
        <v>73</v>
      </c>
      <c r="Q66" s="37">
        <v>1.5</v>
      </c>
      <c r="R66" s="37"/>
      <c r="S66" s="36"/>
      <c r="T66" s="36"/>
      <c r="U66" s="33"/>
      <c r="V66" s="36"/>
    </row>
    <row r="67" spans="1:22" x14ac:dyDescent="0.25">
      <c r="A67" s="34"/>
      <c r="B67" s="34"/>
      <c r="C67" s="76" t="s">
        <v>120</v>
      </c>
      <c r="D67" s="37" t="s">
        <v>53</v>
      </c>
      <c r="E67" s="37" t="s">
        <v>53</v>
      </c>
      <c r="F67" s="37" t="s">
        <v>53</v>
      </c>
      <c r="G67" s="37" t="s">
        <v>53</v>
      </c>
      <c r="H67" s="33">
        <f t="shared" si="9"/>
        <v>0</v>
      </c>
      <c r="I67" s="36">
        <f t="shared" si="10"/>
        <v>0</v>
      </c>
      <c r="N67" s="47" t="s">
        <v>107</v>
      </c>
      <c r="O67" s="48"/>
      <c r="P67" s="87" t="s">
        <v>73</v>
      </c>
      <c r="Q67" s="37">
        <v>5</v>
      </c>
      <c r="R67" s="37">
        <v>5</v>
      </c>
      <c r="S67" s="77">
        <v>5</v>
      </c>
      <c r="T67" s="77">
        <v>5</v>
      </c>
      <c r="U67" s="78">
        <f t="shared" ref="U67" si="11">SUM(Q67:T67)</f>
        <v>20</v>
      </c>
      <c r="V67" s="77">
        <f t="shared" ref="V67" si="12">_xlfn.CEILING.MATH(U67,0.5)</f>
        <v>20</v>
      </c>
    </row>
    <row r="68" spans="1:22" x14ac:dyDescent="0.25">
      <c r="I68" t="s">
        <v>15</v>
      </c>
      <c r="N68" s="74"/>
      <c r="O68" s="34"/>
      <c r="P68" s="76" t="s">
        <v>120</v>
      </c>
      <c r="Q68" s="37" t="s">
        <v>53</v>
      </c>
      <c r="R68" s="37" t="s">
        <v>53</v>
      </c>
      <c r="S68" s="37" t="s">
        <v>53</v>
      </c>
      <c r="T68" s="37" t="s">
        <v>53</v>
      </c>
      <c r="U68" s="33">
        <f t="shared" ref="U68" si="13">SUM(Q68:T68)</f>
        <v>0</v>
      </c>
      <c r="V68" s="36">
        <f t="shared" ref="V68" si="14">_xlfn.CEILING.MATH(U68,0.5)</f>
        <v>0</v>
      </c>
    </row>
    <row r="69" spans="1:22" x14ac:dyDescent="0.25">
      <c r="H69" t="s">
        <v>19</v>
      </c>
      <c r="I69">
        <f>SUMIF(C19:C67,H69,I19:I67)</f>
        <v>40</v>
      </c>
      <c r="V69" t="s">
        <v>15</v>
      </c>
    </row>
    <row r="70" spans="1:22" x14ac:dyDescent="0.25">
      <c r="H70" t="s">
        <v>73</v>
      </c>
      <c r="I70">
        <f>SUMIF(C19:C68,H70,I19:I68)</f>
        <v>151.5</v>
      </c>
      <c r="U70" t="s">
        <v>19</v>
      </c>
      <c r="V70">
        <f>SUMIF(P19:P67,U70,V19:V67)</f>
        <v>54</v>
      </c>
    </row>
    <row r="71" spans="1:22" x14ac:dyDescent="0.25">
      <c r="U71" t="s">
        <v>73</v>
      </c>
      <c r="V71">
        <f>SUMIF(P19:P69,U71,V19:V69)</f>
        <v>126</v>
      </c>
    </row>
    <row r="73" spans="1:22" x14ac:dyDescent="0.25">
      <c r="P73" t="s">
        <v>84</v>
      </c>
    </row>
    <row r="74" spans="1:22" x14ac:dyDescent="0.25">
      <c r="L74" t="s">
        <v>85</v>
      </c>
      <c r="O74">
        <f>SUM(I69,V70)</f>
        <v>94</v>
      </c>
      <c r="P74">
        <f>O74*2</f>
        <v>188</v>
      </c>
    </row>
    <row r="75" spans="1:22" x14ac:dyDescent="0.25">
      <c r="L75" t="s">
        <v>86</v>
      </c>
      <c r="O75">
        <f>SUM(I70,V71)</f>
        <v>277.5</v>
      </c>
    </row>
  </sheetData>
  <mergeCells count="7">
    <mergeCell ref="A65:B65"/>
    <mergeCell ref="N67:O67"/>
    <mergeCell ref="B2:E2"/>
    <mergeCell ref="A3:C3"/>
    <mergeCell ref="A5:E5"/>
    <mergeCell ref="A17:B17"/>
    <mergeCell ref="N17:O17"/>
  </mergeCells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4E6A-1B00-4666-B8EE-5578B713F836}">
  <dimension ref="A1:G41"/>
  <sheetViews>
    <sheetView workbookViewId="0">
      <selection activeCell="G38" sqref="G38"/>
    </sheetView>
  </sheetViews>
  <sheetFormatPr defaultRowHeight="15" x14ac:dyDescent="0.25"/>
  <cols>
    <col min="1" max="1" width="11.5703125" bestFit="1" customWidth="1"/>
    <col min="2" max="3" width="14.42578125" bestFit="1" customWidth="1"/>
    <col min="4" max="4" width="12.42578125" bestFit="1" customWidth="1"/>
    <col min="5" max="5" width="16" bestFit="1" customWidth="1"/>
    <col min="6" max="6" width="16.5703125" bestFit="1" customWidth="1"/>
    <col min="7" max="7" width="7.28515625" bestFit="1" customWidth="1"/>
  </cols>
  <sheetData>
    <row r="1" spans="1:7" x14ac:dyDescent="0.25">
      <c r="A1" s="31" t="s">
        <v>87</v>
      </c>
      <c r="B1" s="31" t="s">
        <v>88</v>
      </c>
      <c r="C1" s="31" t="s">
        <v>89</v>
      </c>
      <c r="D1" s="31" t="s">
        <v>90</v>
      </c>
      <c r="E1" s="31" t="s">
        <v>91</v>
      </c>
      <c r="F1" s="31" t="s">
        <v>92</v>
      </c>
      <c r="G1" s="31" t="s">
        <v>93</v>
      </c>
    </row>
    <row r="2" spans="1:7" x14ac:dyDescent="0.25">
      <c r="A2" s="62" t="s">
        <v>70</v>
      </c>
      <c r="B2" s="73" t="s">
        <v>124</v>
      </c>
      <c r="C2" s="43">
        <v>6</v>
      </c>
      <c r="D2" s="43">
        <v>0</v>
      </c>
      <c r="E2" s="31">
        <v>1</v>
      </c>
      <c r="F2" s="31">
        <v>1</v>
      </c>
      <c r="G2" s="31">
        <v>0</v>
      </c>
    </row>
    <row r="3" spans="1:7" x14ac:dyDescent="0.25">
      <c r="A3" s="63"/>
      <c r="B3" s="73" t="s">
        <v>128</v>
      </c>
      <c r="C3" s="43">
        <v>6</v>
      </c>
      <c r="D3" s="43">
        <v>0</v>
      </c>
      <c r="E3" s="31">
        <v>1</v>
      </c>
      <c r="F3" s="31">
        <v>1</v>
      </c>
      <c r="G3" s="31">
        <v>0</v>
      </c>
    </row>
    <row r="4" spans="1:7" s="75" customFormat="1" x14ac:dyDescent="0.25">
      <c r="A4" s="63"/>
      <c r="B4" s="73" t="s">
        <v>72</v>
      </c>
      <c r="C4" s="80">
        <v>6</v>
      </c>
      <c r="D4" s="80"/>
      <c r="E4" s="76"/>
      <c r="F4" s="76"/>
      <c r="G4" s="76"/>
    </row>
    <row r="5" spans="1:7" s="75" customFormat="1" x14ac:dyDescent="0.25">
      <c r="A5" s="63"/>
      <c r="B5" s="73" t="s">
        <v>125</v>
      </c>
      <c r="C5" s="80">
        <v>6</v>
      </c>
      <c r="D5" s="80"/>
      <c r="E5" s="76"/>
      <c r="F5" s="76"/>
      <c r="G5" s="76"/>
    </row>
    <row r="6" spans="1:7" s="75" customFormat="1" x14ac:dyDescent="0.25">
      <c r="A6" s="63"/>
      <c r="B6" s="73" t="s">
        <v>125</v>
      </c>
      <c r="C6" s="80">
        <v>6</v>
      </c>
      <c r="D6" s="80"/>
      <c r="E6" s="76"/>
      <c r="F6" s="76"/>
      <c r="G6" s="76"/>
    </row>
    <row r="7" spans="1:7" x14ac:dyDescent="0.25">
      <c r="A7" s="63"/>
      <c r="B7" s="73" t="s">
        <v>129</v>
      </c>
      <c r="C7" s="43">
        <v>10</v>
      </c>
      <c r="D7" s="43">
        <v>0</v>
      </c>
      <c r="E7" s="31">
        <v>1</v>
      </c>
      <c r="F7" s="31">
        <v>1</v>
      </c>
      <c r="G7" s="31">
        <v>0</v>
      </c>
    </row>
    <row r="8" spans="1:7" x14ac:dyDescent="0.25">
      <c r="A8" s="63"/>
      <c r="B8" s="73"/>
      <c r="C8" s="84"/>
      <c r="D8" s="84"/>
      <c r="E8" s="85"/>
      <c r="F8" s="85"/>
      <c r="G8" s="85"/>
    </row>
    <row r="9" spans="1:7" x14ac:dyDescent="0.25">
      <c r="A9" s="64"/>
      <c r="B9" s="73" t="s">
        <v>70</v>
      </c>
      <c r="C9" s="43">
        <f>SUM(C2:C8)</f>
        <v>40</v>
      </c>
      <c r="D9" s="80">
        <f t="shared" ref="D9:G9" si="0">SUM(D2:D8)</f>
        <v>0</v>
      </c>
      <c r="E9" s="80">
        <f t="shared" si="0"/>
        <v>3</v>
      </c>
      <c r="F9" s="80">
        <f t="shared" si="0"/>
        <v>3</v>
      </c>
      <c r="G9" s="80">
        <f t="shared" si="0"/>
        <v>0</v>
      </c>
    </row>
    <row r="10" spans="1:7" x14ac:dyDescent="0.25">
      <c r="A10" s="62" t="s">
        <v>71</v>
      </c>
      <c r="B10" s="82" t="s">
        <v>121</v>
      </c>
      <c r="C10" s="43">
        <v>6</v>
      </c>
      <c r="D10" s="43">
        <v>0</v>
      </c>
      <c r="E10" s="31">
        <v>1</v>
      </c>
      <c r="F10" s="31">
        <v>1</v>
      </c>
      <c r="G10" s="31">
        <v>0</v>
      </c>
    </row>
    <row r="11" spans="1:7" x14ac:dyDescent="0.25">
      <c r="A11" s="63"/>
      <c r="B11" s="82" t="s">
        <v>127</v>
      </c>
      <c r="C11" s="43">
        <v>4</v>
      </c>
      <c r="D11" s="43">
        <v>0</v>
      </c>
      <c r="E11" s="31">
        <v>1</v>
      </c>
      <c r="F11" s="31">
        <v>1</v>
      </c>
      <c r="G11" s="31">
        <v>0</v>
      </c>
    </row>
    <row r="12" spans="1:7" s="75" customFormat="1" x14ac:dyDescent="0.25">
      <c r="A12" s="63"/>
      <c r="B12" s="82" t="s">
        <v>105</v>
      </c>
      <c r="C12" s="80">
        <v>6</v>
      </c>
      <c r="D12" s="80">
        <v>0</v>
      </c>
      <c r="E12" s="76">
        <v>1</v>
      </c>
      <c r="F12" s="76">
        <v>1</v>
      </c>
      <c r="G12" s="76">
        <v>0</v>
      </c>
    </row>
    <row r="13" spans="1:7" s="75" customFormat="1" x14ac:dyDescent="0.25">
      <c r="A13" s="63"/>
      <c r="B13" s="82" t="s">
        <v>122</v>
      </c>
      <c r="C13" s="80">
        <v>6</v>
      </c>
      <c r="D13" s="80">
        <v>0</v>
      </c>
      <c r="E13" s="76">
        <v>1</v>
      </c>
      <c r="F13" s="76">
        <v>1</v>
      </c>
      <c r="G13" s="76">
        <v>0</v>
      </c>
    </row>
    <row r="14" spans="1:7" s="75" customFormat="1" x14ac:dyDescent="0.25">
      <c r="A14" s="63"/>
      <c r="B14" s="82" t="s">
        <v>123</v>
      </c>
      <c r="C14" s="80">
        <v>10</v>
      </c>
      <c r="D14" s="80">
        <v>0</v>
      </c>
      <c r="E14" s="76">
        <v>1</v>
      </c>
      <c r="F14" s="76">
        <v>1</v>
      </c>
      <c r="G14" s="76">
        <v>0</v>
      </c>
    </row>
    <row r="15" spans="1:7" x14ac:dyDescent="0.25">
      <c r="A15" s="63"/>
      <c r="B15" s="83"/>
      <c r="C15" s="84"/>
      <c r="D15" s="84"/>
      <c r="E15" s="85"/>
      <c r="F15" s="85"/>
      <c r="G15" s="85"/>
    </row>
    <row r="16" spans="1:7" x14ac:dyDescent="0.25">
      <c r="A16" s="64"/>
      <c r="B16" s="81" t="s">
        <v>71</v>
      </c>
      <c r="C16" s="43">
        <f>SUM(C10:C15)</f>
        <v>32</v>
      </c>
      <c r="D16" s="80">
        <f t="shared" ref="D16:G16" si="1">SUM(D10:D15)</f>
        <v>0</v>
      </c>
      <c r="E16" s="80">
        <f t="shared" si="1"/>
        <v>5</v>
      </c>
      <c r="F16" s="80">
        <f t="shared" si="1"/>
        <v>5</v>
      </c>
      <c r="G16" s="80">
        <f t="shared" si="1"/>
        <v>0</v>
      </c>
    </row>
    <row r="17" spans="1:7" x14ac:dyDescent="0.25">
      <c r="A17" s="31" t="s">
        <v>69</v>
      </c>
      <c r="B17" s="31" t="s">
        <v>69</v>
      </c>
      <c r="C17" s="36">
        <v>0</v>
      </c>
      <c r="D17" s="43">
        <v>2</v>
      </c>
      <c r="E17" s="31">
        <v>0</v>
      </c>
      <c r="F17" s="31">
        <v>1</v>
      </c>
      <c r="G17" s="31">
        <v>1</v>
      </c>
    </row>
    <row r="18" spans="1:7" x14ac:dyDescent="0.25">
      <c r="A18" s="31" t="s">
        <v>68</v>
      </c>
      <c r="B18" s="31" t="s">
        <v>68</v>
      </c>
      <c r="C18" s="36">
        <v>0</v>
      </c>
      <c r="D18" s="43">
        <v>10</v>
      </c>
      <c r="E18" s="31">
        <v>0</v>
      </c>
      <c r="F18" s="31">
        <v>1</v>
      </c>
      <c r="G18" s="31">
        <v>1</v>
      </c>
    </row>
    <row r="20" spans="1:7" x14ac:dyDescent="0.25">
      <c r="A20" s="31"/>
      <c r="B20" s="61" t="s">
        <v>94</v>
      </c>
      <c r="C20" s="61"/>
      <c r="D20" s="61"/>
      <c r="E20" s="5"/>
    </row>
    <row r="21" spans="1:7" x14ac:dyDescent="0.25">
      <c r="A21" s="31" t="s">
        <v>88</v>
      </c>
      <c r="B21" s="31" t="s">
        <v>95</v>
      </c>
      <c r="C21" s="31" t="s">
        <v>96</v>
      </c>
      <c r="D21" s="31" t="s">
        <v>97</v>
      </c>
      <c r="E21" s="31" t="s">
        <v>98</v>
      </c>
    </row>
    <row r="22" spans="1:7" x14ac:dyDescent="0.25">
      <c r="A22" s="31" t="s">
        <v>68</v>
      </c>
      <c r="B22" s="31">
        <v>0</v>
      </c>
      <c r="C22" s="31">
        <v>0</v>
      </c>
      <c r="D22" s="31">
        <v>1</v>
      </c>
      <c r="E22" s="5">
        <f>(SUM(B22:D22)*2)</f>
        <v>2</v>
      </c>
    </row>
    <row r="23" spans="1:7" x14ac:dyDescent="0.25">
      <c r="A23" s="31" t="s">
        <v>69</v>
      </c>
      <c r="B23" s="31">
        <v>0</v>
      </c>
      <c r="C23" s="31">
        <v>0</v>
      </c>
      <c r="D23" s="31">
        <v>1</v>
      </c>
      <c r="E23" s="5">
        <f>(SUM(B23:D23)*2)</f>
        <v>2</v>
      </c>
    </row>
    <row r="24" spans="1:7" x14ac:dyDescent="0.25">
      <c r="A24" s="31" t="s">
        <v>99</v>
      </c>
      <c r="B24" s="31">
        <v>0</v>
      </c>
      <c r="C24" s="31">
        <v>1</v>
      </c>
      <c r="D24" s="31">
        <v>1</v>
      </c>
      <c r="E24" s="5">
        <f t="shared" ref="E24:E33" si="2">(SUM(B24:D24)*2)</f>
        <v>4</v>
      </c>
    </row>
    <row r="25" spans="1:7" x14ac:dyDescent="0.25">
      <c r="A25" s="31" t="s">
        <v>100</v>
      </c>
      <c r="B25" s="31">
        <v>0</v>
      </c>
      <c r="C25" s="31">
        <v>1</v>
      </c>
      <c r="D25" s="31">
        <v>1</v>
      </c>
      <c r="E25" s="5">
        <f t="shared" si="2"/>
        <v>4</v>
      </c>
    </row>
    <row r="26" spans="1:7" x14ac:dyDescent="0.25">
      <c r="A26" s="81" t="s">
        <v>121</v>
      </c>
      <c r="B26" s="31">
        <v>0</v>
      </c>
      <c r="C26" s="31">
        <v>1</v>
      </c>
      <c r="D26" s="31">
        <v>0</v>
      </c>
      <c r="E26" s="5">
        <f t="shared" si="2"/>
        <v>2</v>
      </c>
    </row>
    <row r="27" spans="1:7" x14ac:dyDescent="0.25">
      <c r="A27" s="82" t="s">
        <v>105</v>
      </c>
      <c r="B27" s="31">
        <v>0</v>
      </c>
      <c r="C27" s="31">
        <v>1</v>
      </c>
      <c r="D27" s="31">
        <v>0</v>
      </c>
      <c r="E27" s="5">
        <f t="shared" si="2"/>
        <v>2</v>
      </c>
    </row>
    <row r="28" spans="1:7" x14ac:dyDescent="0.25">
      <c r="A28" s="82" t="s">
        <v>122</v>
      </c>
      <c r="B28" s="31">
        <v>0</v>
      </c>
      <c r="C28" s="31">
        <v>1</v>
      </c>
      <c r="D28" s="31">
        <v>0</v>
      </c>
      <c r="E28" s="5">
        <f t="shared" si="2"/>
        <v>2</v>
      </c>
    </row>
    <row r="29" spans="1:7" x14ac:dyDescent="0.25">
      <c r="A29" s="82" t="s">
        <v>123</v>
      </c>
      <c r="B29" s="31">
        <v>0</v>
      </c>
      <c r="C29" s="31">
        <v>1</v>
      </c>
      <c r="D29" s="31">
        <v>0</v>
      </c>
      <c r="E29" s="5">
        <f t="shared" si="2"/>
        <v>2</v>
      </c>
    </row>
    <row r="30" spans="1:7" x14ac:dyDescent="0.25">
      <c r="A30" s="73" t="s">
        <v>124</v>
      </c>
      <c r="B30" s="31">
        <v>0</v>
      </c>
      <c r="C30" s="31">
        <v>1</v>
      </c>
      <c r="D30" s="31">
        <v>0</v>
      </c>
      <c r="E30" s="5">
        <f t="shared" si="2"/>
        <v>2</v>
      </c>
    </row>
    <row r="31" spans="1:7" x14ac:dyDescent="0.25">
      <c r="A31" s="73" t="s">
        <v>72</v>
      </c>
      <c r="B31" s="31">
        <v>0</v>
      </c>
      <c r="C31" s="31">
        <v>1</v>
      </c>
      <c r="D31" s="31">
        <v>0</v>
      </c>
      <c r="E31" s="5">
        <f t="shared" si="2"/>
        <v>2</v>
      </c>
    </row>
    <row r="32" spans="1:7" x14ac:dyDescent="0.25">
      <c r="A32" s="73" t="s">
        <v>125</v>
      </c>
      <c r="B32" s="31">
        <v>0</v>
      </c>
      <c r="C32" s="31">
        <v>1</v>
      </c>
      <c r="D32" s="31">
        <v>0</v>
      </c>
      <c r="E32" s="5">
        <f t="shared" si="2"/>
        <v>2</v>
      </c>
    </row>
    <row r="33" spans="1:6" x14ac:dyDescent="0.25">
      <c r="A33" s="73" t="s">
        <v>126</v>
      </c>
      <c r="B33" s="31">
        <v>0</v>
      </c>
      <c r="C33" s="31">
        <v>1</v>
      </c>
      <c r="D33" s="31">
        <v>0</v>
      </c>
      <c r="E33" s="5">
        <f t="shared" si="2"/>
        <v>2</v>
      </c>
    </row>
    <row r="35" spans="1:6" x14ac:dyDescent="0.25">
      <c r="A35" s="47" t="s">
        <v>101</v>
      </c>
      <c r="B35" s="49"/>
      <c r="C35" s="48"/>
      <c r="D35" s="5">
        <v>2</v>
      </c>
      <c r="E35" s="44"/>
    </row>
    <row r="36" spans="1:6" x14ac:dyDescent="0.25">
      <c r="E36" s="44"/>
    </row>
    <row r="37" spans="1:6" x14ac:dyDescent="0.25">
      <c r="A37" s="47" t="s">
        <v>102</v>
      </c>
      <c r="B37" s="49"/>
      <c r="C37" s="48"/>
      <c r="D37" s="5">
        <f>SUM(B22:B33)</f>
        <v>0</v>
      </c>
      <c r="E37" s="44"/>
    </row>
    <row r="38" spans="1:6" x14ac:dyDescent="0.25">
      <c r="E38" s="44"/>
    </row>
    <row r="39" spans="1:6" x14ac:dyDescent="0.25">
      <c r="A39" s="47" t="s">
        <v>103</v>
      </c>
      <c r="B39" s="49"/>
      <c r="C39" s="48"/>
      <c r="D39" s="5">
        <f>SUM(C22:C33)</f>
        <v>10</v>
      </c>
      <c r="E39" s="44"/>
    </row>
    <row r="40" spans="1:6" x14ac:dyDescent="0.25">
      <c r="E40" s="44"/>
    </row>
    <row r="41" spans="1:6" x14ac:dyDescent="0.25">
      <c r="A41" s="47" t="s">
        <v>104</v>
      </c>
      <c r="B41" s="49"/>
      <c r="C41" s="48"/>
      <c r="D41" s="5">
        <f>SUM(D22:D33)</f>
        <v>4</v>
      </c>
      <c r="E41" s="44"/>
      <c r="F41" s="44"/>
    </row>
  </sheetData>
  <mergeCells count="7">
    <mergeCell ref="A39:C39"/>
    <mergeCell ref="A41:C41"/>
    <mergeCell ref="A35:C35"/>
    <mergeCell ref="A37:C37"/>
    <mergeCell ref="A2:A9"/>
    <mergeCell ref="A10:A16"/>
    <mergeCell ref="B20:D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Outdoor</vt:lpstr>
      <vt:lpstr>Building 1</vt:lpstr>
      <vt:lpstr>Building 1 - Cables</vt:lpstr>
      <vt:lpstr>Building 1 - 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Oliveira</dc:creator>
  <cp:lastModifiedBy>Vânia Guimarães</cp:lastModifiedBy>
  <dcterms:created xsi:type="dcterms:W3CDTF">2022-03-20T21:14:34Z</dcterms:created>
  <dcterms:modified xsi:type="dcterms:W3CDTF">2024-03-10T19:52:33Z</dcterms:modified>
</cp:coreProperties>
</file>