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8_{CEBA0A9A-0232-496D-BCFF-053525F042F1}" xr6:coauthVersionLast="47" xr6:coauthVersionMax="47" xr10:uidLastSave="{00000000-0000-0000-0000-000000000000}"/>
  <bookViews>
    <workbookView xWindow="390" yWindow="390" windowWidth="28800" windowHeight="11385" xr2:uid="{F8D0F0A5-EAB9-4977-AAA6-D4F7F597A72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9" i="1" l="1"/>
  <c r="W29" i="1" s="1"/>
  <c r="X29" i="1" s="1"/>
  <c r="Y29" i="1" s="1"/>
  <c r="Z29" i="1" s="1"/>
  <c r="AA29" i="1" s="1"/>
  <c r="AB29" i="1" s="1"/>
  <c r="AC29" i="1" s="1"/>
  <c r="AD29" i="1" s="1"/>
  <c r="AE29" i="1" s="1"/>
  <c r="V30" i="1"/>
  <c r="W30" i="1"/>
  <c r="X30" i="1" s="1"/>
  <c r="Y30" i="1" s="1"/>
  <c r="Z30" i="1" s="1"/>
  <c r="AA30" i="1" s="1"/>
  <c r="AB30" i="1" s="1"/>
  <c r="AC30" i="1" s="1"/>
  <c r="AD30" i="1" s="1"/>
  <c r="AE30" i="1" s="1"/>
  <c r="V31" i="1"/>
  <c r="W31" i="1" s="1"/>
  <c r="X31" i="1" s="1"/>
  <c r="Y31" i="1" s="1"/>
  <c r="Z31" i="1" s="1"/>
  <c r="AA31" i="1" s="1"/>
  <c r="AB31" i="1" s="1"/>
  <c r="AC31" i="1" s="1"/>
  <c r="AD31" i="1" s="1"/>
  <c r="AE31" i="1" s="1"/>
  <c r="U30" i="1"/>
  <c r="U31" i="1"/>
  <c r="U29" i="1"/>
  <c r="T29" i="1"/>
  <c r="AE27" i="1"/>
  <c r="Y27" i="1"/>
  <c r="V27" i="1"/>
  <c r="W27" i="1"/>
  <c r="X27" i="1" s="1"/>
  <c r="Z27" i="1" s="1"/>
  <c r="AA27" i="1" s="1"/>
  <c r="AB27" i="1" s="1"/>
  <c r="AC27" i="1" s="1"/>
  <c r="AD27" i="1" s="1"/>
  <c r="U27" i="1"/>
  <c r="T27" i="1"/>
  <c r="Z26" i="1"/>
  <c r="Y26" i="1"/>
  <c r="V26" i="1"/>
  <c r="W26" i="1" s="1"/>
  <c r="X26" i="1" s="1"/>
  <c r="AA26" i="1" s="1"/>
  <c r="AB26" i="1" s="1"/>
  <c r="AC26" i="1" s="1"/>
  <c r="AD26" i="1" s="1"/>
  <c r="AE26" i="1" s="1"/>
  <c r="U26" i="1"/>
  <c r="T26" i="1"/>
  <c r="V25" i="1"/>
  <c r="W25" i="1" s="1"/>
  <c r="X25" i="1" s="1"/>
  <c r="Y25" i="1" s="1"/>
  <c r="Z25" i="1" s="1"/>
  <c r="AA25" i="1" s="1"/>
  <c r="AB25" i="1" s="1"/>
  <c r="AC25" i="1" s="1"/>
  <c r="AD25" i="1" s="1"/>
  <c r="AE25" i="1" s="1"/>
  <c r="U25" i="1"/>
  <c r="T25" i="1"/>
  <c r="T31" i="1"/>
  <c r="T23" i="1"/>
  <c r="T22" i="1"/>
  <c r="Q31" i="1"/>
  <c r="R31" i="1" s="1"/>
  <c r="P31" i="1"/>
  <c r="R23" i="1"/>
  <c r="Q23" i="1"/>
  <c r="P23" i="1"/>
  <c r="N31" i="1"/>
  <c r="O31" i="1"/>
  <c r="T30" i="1"/>
  <c r="P30" i="1"/>
  <c r="Q34" i="1"/>
  <c r="R34" i="1"/>
  <c r="P34" i="1"/>
  <c r="Q33" i="1"/>
  <c r="R33" i="1"/>
  <c r="S33" i="1"/>
  <c r="P33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1" i="1"/>
  <c r="I31" i="1"/>
  <c r="J31" i="1"/>
  <c r="K31" i="1"/>
  <c r="L31" i="1"/>
  <c r="M31" i="1"/>
  <c r="G30" i="1"/>
  <c r="G31" i="1"/>
  <c r="G29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P27" i="1"/>
  <c r="G26" i="1"/>
  <c r="G27" i="1"/>
  <c r="G25" i="1"/>
  <c r="P21" i="1"/>
  <c r="Q21" i="1" s="1"/>
  <c r="R21" i="1" s="1"/>
  <c r="T21" i="1" s="1"/>
  <c r="P22" i="1"/>
  <c r="Q22" i="1" s="1"/>
  <c r="R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S36" i="1"/>
  <c r="T36" i="1" s="1"/>
  <c r="U36" i="1" s="1"/>
  <c r="V36" i="1" s="1"/>
  <c r="W36" i="1" s="1"/>
  <c r="X36" i="1" s="1"/>
  <c r="Z36" i="1" s="1"/>
  <c r="AA36" i="1" s="1"/>
  <c r="AB36" i="1" s="1"/>
  <c r="AC36" i="1" s="1"/>
  <c r="A36" i="1"/>
  <c r="AF17" i="1"/>
  <c r="S17" i="1"/>
  <c r="AF16" i="1"/>
  <c r="R16" i="1"/>
  <c r="Q16" i="1"/>
  <c r="T15" i="1"/>
  <c r="S15" i="1"/>
  <c r="P14" i="1"/>
  <c r="O14" i="1"/>
  <c r="N14" i="1"/>
  <c r="N24" i="1" s="1"/>
  <c r="M14" i="1"/>
  <c r="L14" i="1"/>
  <c r="K14" i="1"/>
  <c r="J14" i="1"/>
  <c r="J24" i="1" s="1"/>
  <c r="I14" i="1"/>
  <c r="H14" i="1"/>
  <c r="G14" i="1"/>
  <c r="Y13" i="1"/>
  <c r="W13" i="1"/>
  <c r="S13" i="1"/>
  <c r="AF12" i="1"/>
  <c r="R12" i="1"/>
  <c r="R10" i="1" s="1"/>
  <c r="Q12" i="1"/>
  <c r="T11" i="1"/>
  <c r="U11" i="1" s="1"/>
  <c r="V11" i="1" s="1"/>
  <c r="S11" i="1"/>
  <c r="P10" i="1"/>
  <c r="O10" i="1"/>
  <c r="N10" i="1"/>
  <c r="M10" i="1"/>
  <c r="L10" i="1"/>
  <c r="K10" i="1"/>
  <c r="J10" i="1"/>
  <c r="I10" i="1"/>
  <c r="H10" i="1"/>
  <c r="G10" i="1"/>
  <c r="AF9" i="1"/>
  <c r="S9" i="1"/>
  <c r="AF8" i="1"/>
  <c r="S8" i="1"/>
  <c r="T7" i="1"/>
  <c r="T6" i="1" s="1"/>
  <c r="T5" i="1" s="1"/>
  <c r="S7" i="1"/>
  <c r="R6" i="1"/>
  <c r="Q6" i="1"/>
  <c r="Q5" i="1" s="1"/>
  <c r="P6" i="1"/>
  <c r="P5" i="1" s="1"/>
  <c r="O6" i="1"/>
  <c r="O5" i="1" s="1"/>
  <c r="N6" i="1"/>
  <c r="N5" i="1" s="1"/>
  <c r="M6" i="1"/>
  <c r="M5" i="1" s="1"/>
  <c r="L6" i="1"/>
  <c r="L5" i="1" s="1"/>
  <c r="K6" i="1"/>
  <c r="K5" i="1" s="1"/>
  <c r="J6" i="1"/>
  <c r="J5" i="1" s="1"/>
  <c r="I6" i="1"/>
  <c r="I5" i="1" s="1"/>
  <c r="H6" i="1"/>
  <c r="H5" i="1" s="1"/>
  <c r="G6" i="1"/>
  <c r="G5" i="1" s="1"/>
  <c r="R5" i="1"/>
  <c r="O4" i="1"/>
  <c r="Q27" i="1" l="1"/>
  <c r="R20" i="1"/>
  <c r="P35" i="1"/>
  <c r="Q35" i="1" s="1"/>
  <c r="S34" i="1"/>
  <c r="P28" i="1"/>
  <c r="R26" i="1"/>
  <c r="R27" i="1"/>
  <c r="Q26" i="1"/>
  <c r="S26" i="1" s="1"/>
  <c r="R30" i="1"/>
  <c r="P26" i="1"/>
  <c r="Q30" i="1"/>
  <c r="R29" i="1"/>
  <c r="P29" i="1"/>
  <c r="P25" i="1"/>
  <c r="R25" i="1"/>
  <c r="Q25" i="1"/>
  <c r="Q29" i="1"/>
  <c r="M32" i="1"/>
  <c r="I28" i="1"/>
  <c r="M28" i="1"/>
  <c r="Y36" i="1"/>
  <c r="AD36" i="1"/>
  <c r="H28" i="1"/>
  <c r="L28" i="1"/>
  <c r="J20" i="1"/>
  <c r="J19" i="1" s="1"/>
  <c r="N20" i="1"/>
  <c r="N19" i="1" s="1"/>
  <c r="S6" i="1"/>
  <c r="T10" i="1"/>
  <c r="I24" i="1"/>
  <c r="M24" i="1"/>
  <c r="M20" i="1"/>
  <c r="M19" i="1" s="1"/>
  <c r="P20" i="1"/>
  <c r="Q10" i="1"/>
  <c r="Z13" i="1"/>
  <c r="R14" i="1"/>
  <c r="I20" i="1"/>
  <c r="I19" i="1" s="1"/>
  <c r="H20" i="1"/>
  <c r="H19" i="1" s="1"/>
  <c r="L20" i="1"/>
  <c r="L19" i="1" s="1"/>
  <c r="G20" i="1"/>
  <c r="G19" i="1" s="1"/>
  <c r="K20" i="1"/>
  <c r="K19" i="1" s="1"/>
  <c r="O20" i="1"/>
  <c r="O19" i="1" s="1"/>
  <c r="S21" i="1"/>
  <c r="G24" i="1"/>
  <c r="K24" i="1"/>
  <c r="O24" i="1"/>
  <c r="G28" i="1"/>
  <c r="K28" i="1"/>
  <c r="O28" i="1"/>
  <c r="H24" i="1"/>
  <c r="L24" i="1"/>
  <c r="P24" i="1"/>
  <c r="J28" i="1"/>
  <c r="N28" i="1"/>
  <c r="S23" i="1"/>
  <c r="S22" i="1"/>
  <c r="AF22" i="1"/>
  <c r="S12" i="1"/>
  <c r="S10" i="1" s="1"/>
  <c r="U10" i="1"/>
  <c r="U7" i="1"/>
  <c r="U21" i="1" s="1"/>
  <c r="S16" i="1"/>
  <c r="Q14" i="1"/>
  <c r="W11" i="1"/>
  <c r="V10" i="1"/>
  <c r="T14" i="1"/>
  <c r="U15" i="1"/>
  <c r="T24" i="1" l="1"/>
  <c r="U23" i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R28" i="1"/>
  <c r="P19" i="1"/>
  <c r="R19" i="1"/>
  <c r="R35" i="1"/>
  <c r="S35" i="1"/>
  <c r="T34" i="1"/>
  <c r="S30" i="1"/>
  <c r="Q28" i="1"/>
  <c r="S29" i="1"/>
  <c r="Q20" i="1"/>
  <c r="T20" i="1"/>
  <c r="T19" i="1" s="1"/>
  <c r="S5" i="1"/>
  <c r="N32" i="1"/>
  <c r="AE36" i="1"/>
  <c r="R24" i="1"/>
  <c r="Q24" i="1"/>
  <c r="AA13" i="1"/>
  <c r="S25" i="1"/>
  <c r="S20" i="1"/>
  <c r="S19" i="1" s="1"/>
  <c r="V15" i="1"/>
  <c r="U14" i="1"/>
  <c r="X11" i="1"/>
  <c r="W10" i="1"/>
  <c r="S14" i="1"/>
  <c r="V7" i="1"/>
  <c r="V21" i="1" s="1"/>
  <c r="U6" i="1"/>
  <c r="AF30" i="1" l="1"/>
  <c r="U20" i="1"/>
  <c r="U19" i="1" s="1"/>
  <c r="Q19" i="1"/>
  <c r="S31" i="1"/>
  <c r="U34" i="1"/>
  <c r="T33" i="1"/>
  <c r="T35" i="1"/>
  <c r="V20" i="1"/>
  <c r="V19" i="1" s="1"/>
  <c r="U5" i="1"/>
  <c r="S27" i="1"/>
  <c r="O32" i="1"/>
  <c r="AB13" i="1"/>
  <c r="W7" i="1"/>
  <c r="W21" i="1" s="1"/>
  <c r="W20" i="1" s="1"/>
  <c r="W19" i="1" s="1"/>
  <c r="V6" i="1"/>
  <c r="X10" i="1"/>
  <c r="Y11" i="1"/>
  <c r="W15" i="1"/>
  <c r="V14" i="1"/>
  <c r="S28" i="1" l="1"/>
  <c r="T28" i="1"/>
  <c r="U33" i="1"/>
  <c r="U35" i="1"/>
  <c r="V34" i="1"/>
  <c r="S24" i="1"/>
  <c r="V5" i="1"/>
  <c r="P32" i="1"/>
  <c r="V24" i="1"/>
  <c r="AC13" i="1"/>
  <c r="W14" i="1"/>
  <c r="X15" i="1"/>
  <c r="Z11" i="1"/>
  <c r="Y10" i="1"/>
  <c r="X7" i="1"/>
  <c r="X21" i="1" s="1"/>
  <c r="W6" i="1"/>
  <c r="V28" i="1" l="1"/>
  <c r="U28" i="1"/>
  <c r="V35" i="1"/>
  <c r="W34" i="1"/>
  <c r="V33" i="1"/>
  <c r="W33" i="1"/>
  <c r="U24" i="1"/>
  <c r="X20" i="1"/>
  <c r="X19" i="1" s="1"/>
  <c r="W5" i="1"/>
  <c r="Q32" i="1"/>
  <c r="AD13" i="1"/>
  <c r="X6" i="1"/>
  <c r="Y7" i="1"/>
  <c r="Y21" i="1" s="1"/>
  <c r="AA11" i="1"/>
  <c r="Z10" i="1"/>
  <c r="X14" i="1"/>
  <c r="Y15" i="1"/>
  <c r="X28" i="1" l="1"/>
  <c r="W28" i="1"/>
  <c r="W24" i="1"/>
  <c r="X34" i="1"/>
  <c r="W35" i="1"/>
  <c r="X33" i="1"/>
  <c r="Y20" i="1"/>
  <c r="Y19" i="1" s="1"/>
  <c r="X5" i="1"/>
  <c r="R32" i="1"/>
  <c r="AE13" i="1"/>
  <c r="X24" i="1"/>
  <c r="Y14" i="1"/>
  <c r="Z15" i="1"/>
  <c r="Z7" i="1"/>
  <c r="Z21" i="1" s="1"/>
  <c r="Y6" i="1"/>
  <c r="AB11" i="1"/>
  <c r="AA10" i="1"/>
  <c r="Y28" i="1" l="1"/>
  <c r="AF31" i="1"/>
  <c r="Y34" i="1"/>
  <c r="X35" i="1"/>
  <c r="Y33" i="1"/>
  <c r="Y5" i="1"/>
  <c r="Z28" i="1"/>
  <c r="Y24" i="1"/>
  <c r="Z20" i="1"/>
  <c r="Z19" i="1" s="1"/>
  <c r="S32" i="1"/>
  <c r="AF13" i="1"/>
  <c r="AB10" i="1"/>
  <c r="AC11" i="1"/>
  <c r="AA15" i="1"/>
  <c r="Z14" i="1"/>
  <c r="AA7" i="1"/>
  <c r="AA21" i="1" s="1"/>
  <c r="Z6" i="1"/>
  <c r="Y35" i="1" l="1"/>
  <c r="Z34" i="1"/>
  <c r="Z33" i="1"/>
  <c r="AA28" i="1"/>
  <c r="AA20" i="1"/>
  <c r="AA19" i="1" s="1"/>
  <c r="Z5" i="1"/>
  <c r="Z24" i="1"/>
  <c r="T32" i="1"/>
  <c r="AF26" i="1"/>
  <c r="AA14" i="1"/>
  <c r="AB15" i="1"/>
  <c r="AD11" i="1"/>
  <c r="AC10" i="1"/>
  <c r="AB7" i="1"/>
  <c r="AB21" i="1" s="1"/>
  <c r="AA6" i="1"/>
  <c r="AA33" i="1" s="1"/>
  <c r="AA34" i="1" l="1"/>
  <c r="Z35" i="1"/>
  <c r="AB28" i="1"/>
  <c r="AB20" i="1"/>
  <c r="AB19" i="1" s="1"/>
  <c r="AA24" i="1"/>
  <c r="AA5" i="1"/>
  <c r="U32" i="1"/>
  <c r="AE11" i="1"/>
  <c r="AF25" i="1" s="1"/>
  <c r="AD10" i="1"/>
  <c r="AB14" i="1"/>
  <c r="AC15" i="1"/>
  <c r="AB6" i="1"/>
  <c r="AB33" i="1" s="1"/>
  <c r="AC7" i="1"/>
  <c r="AC21" i="1" s="1"/>
  <c r="AB34" i="1" l="1"/>
  <c r="AA35" i="1"/>
  <c r="AC28" i="1"/>
  <c r="AC20" i="1"/>
  <c r="AC19" i="1" s="1"/>
  <c r="AB5" i="1"/>
  <c r="AB24" i="1"/>
  <c r="V32" i="1"/>
  <c r="AD15" i="1"/>
  <c r="AD28" i="1" s="1"/>
  <c r="AC14" i="1"/>
  <c r="AD7" i="1"/>
  <c r="AD21" i="1" s="1"/>
  <c r="AC6" i="1"/>
  <c r="AC33" i="1" s="1"/>
  <c r="AE10" i="1"/>
  <c r="AF11" i="1"/>
  <c r="AC34" i="1" l="1"/>
  <c r="AB35" i="1"/>
  <c r="AD20" i="1"/>
  <c r="AD19" i="1" s="1"/>
  <c r="AC24" i="1"/>
  <c r="AC5" i="1"/>
  <c r="W32" i="1"/>
  <c r="AF23" i="1"/>
  <c r="AF10" i="1"/>
  <c r="AE7" i="1"/>
  <c r="AE21" i="1" s="1"/>
  <c r="AD6" i="1"/>
  <c r="AD33" i="1" s="1"/>
  <c r="AE15" i="1"/>
  <c r="AE28" i="1" s="1"/>
  <c r="AD14" i="1"/>
  <c r="AC35" i="1" l="1"/>
  <c r="AD34" i="1"/>
  <c r="AF29" i="1"/>
  <c r="AF28" i="1" s="1"/>
  <c r="AF21" i="1"/>
  <c r="AE20" i="1"/>
  <c r="AE19" i="1" s="1"/>
  <c r="AD24" i="1"/>
  <c r="AD5" i="1"/>
  <c r="X32" i="1"/>
  <c r="AF20" i="1"/>
  <c r="AF19" i="1" s="1"/>
  <c r="AE6" i="1"/>
  <c r="AE33" i="1" s="1"/>
  <c r="AF7" i="1"/>
  <c r="AE14" i="1"/>
  <c r="AF15" i="1"/>
  <c r="AE34" i="1" l="1"/>
  <c r="AF33" i="1"/>
  <c r="AD35" i="1"/>
  <c r="AE5" i="1"/>
  <c r="Z32" i="1"/>
  <c r="Y32" i="1"/>
  <c r="G32" i="1" s="1"/>
  <c r="AF27" i="1"/>
  <c r="AE24" i="1"/>
  <c r="AF6" i="1"/>
  <c r="AF14" i="1"/>
  <c r="AF34" i="1" l="1"/>
  <c r="AE35" i="1"/>
  <c r="AA32" i="1"/>
  <c r="AF24" i="1"/>
  <c r="AF5" i="1"/>
  <c r="AF35" i="1" l="1"/>
  <c r="AB32" i="1"/>
  <c r="AC32" i="1" l="1"/>
  <c r="AD32" i="1" l="1"/>
  <c r="AE32" i="1" l="1"/>
  <c r="AF32" i="1" l="1"/>
  <c r="H32" i="1" l="1"/>
  <c r="I32" i="1" l="1"/>
  <c r="J32" i="1" l="1"/>
  <c r="K32" i="1" l="1"/>
  <c r="L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72D94CE9-D906-439C-ADB8-94F27F5E3B08}">
      <text>
        <r>
          <rPr>
            <sz val="10"/>
            <color rgb="FF000000"/>
            <rFont val="Arial"/>
            <family val="2"/>
          </rPr>
          <t>Прибыль до вычета всех налогов, сборов и отчислений.</t>
        </r>
      </text>
    </comment>
    <comment ref="B39" authorId="0" shapeId="0" xr:uid="{325C4F0E-FBE4-47D4-94A7-A68DECB11795}">
      <text>
        <r>
          <rPr>
            <sz val="10"/>
            <color rgb="FF000000"/>
            <rFont val="Arial"/>
            <family val="2"/>
          </rPr>
          <t>Прибыль до вычета всех налогов, сборов и отчислений.</t>
        </r>
      </text>
    </comment>
    <comment ref="B40" authorId="0" shapeId="0" xr:uid="{E717DE16-B896-4D71-B365-BB448EE6EB0A}">
      <text>
        <r>
          <rPr>
            <sz val="10"/>
            <color rgb="FF000000"/>
            <rFont val="Arial"/>
            <family val="2"/>
          </rPr>
          <t>Прибыль до вычета всех налогов, сборов и отчислений.</t>
        </r>
      </text>
    </comment>
  </commentList>
</comments>
</file>

<file path=xl/sharedStrings.xml><?xml version="1.0" encoding="utf-8"?>
<sst xmlns="http://schemas.openxmlformats.org/spreadsheetml/2006/main" count="57" uniqueCount="36">
  <si>
    <t xml:space="preserve">Период </t>
  </si>
  <si>
    <t>за 2025</t>
  </si>
  <si>
    <t>1-й год</t>
  </si>
  <si>
    <t>I.</t>
  </si>
  <si>
    <t>Вхождение инвестора в долю</t>
  </si>
  <si>
    <t>II.</t>
  </si>
  <si>
    <t>Заполняемость рабочих мест</t>
  </si>
  <si>
    <t>Пессимистичный прогноз</t>
  </si>
  <si>
    <t>1.1.</t>
  </si>
  <si>
    <t>Количество швей</t>
  </si>
  <si>
    <t>1.2.</t>
  </si>
  <si>
    <t>Количество уборщиц</t>
  </si>
  <si>
    <t>1.3.</t>
  </si>
  <si>
    <t>Количество мест на аутсорсинг</t>
  </si>
  <si>
    <t>Реалистичный прогноз</t>
  </si>
  <si>
    <t>2.1.</t>
  </si>
  <si>
    <t>2.2.</t>
  </si>
  <si>
    <t>2.3.</t>
  </si>
  <si>
    <t>Оптимистичный прогноз</t>
  </si>
  <si>
    <t>3.1.</t>
  </si>
  <si>
    <t>3.2.</t>
  </si>
  <si>
    <t>3.3.</t>
  </si>
  <si>
    <t>III.</t>
  </si>
  <si>
    <t>Доходы</t>
  </si>
  <si>
    <t>Арендная плата</t>
  </si>
  <si>
    <t>Продажа рабочих мест: швеи</t>
  </si>
  <si>
    <t>Продажа рабочих мест: уборщицы</t>
  </si>
  <si>
    <t>Продажа рабочих мест: на аутсорсинг</t>
  </si>
  <si>
    <t>4.1.</t>
  </si>
  <si>
    <t>4.2.</t>
  </si>
  <si>
    <t>4.3.</t>
  </si>
  <si>
    <t>IV.</t>
  </si>
  <si>
    <t>Расходы</t>
  </si>
  <si>
    <t>ФОТ (швеи, уборщицы, аутсорсинг): Пессимистичный прогноз</t>
  </si>
  <si>
    <t>ФОТ (швеи, уборщицы, аутсорсинг): Реалистичный прогноз</t>
  </si>
  <si>
    <t>ФОТ (швеи, уборщицы,аутсорсинг): Оптимистичный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</si>
</sst>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2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rgb="FFD9E0F1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0F1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6E3B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EAB8B8"/>
        <bgColor rgb="FFDBE5F1"/>
      </patternFill>
    </fill>
    <fill>
      <patternFill patternType="solid">
        <fgColor rgb="FFEAB8B8"/>
        <bgColor rgb="FFE5B8B7"/>
      </patternFill>
    </fill>
    <fill>
      <patternFill patternType="solid">
        <fgColor rgb="FFE79999"/>
        <bgColor rgb="FFDBE5F1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17" fontId="1" fillId="4" borderId="1" xfId="0" applyNumberFormat="1" applyFont="1" applyFill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3" fontId="6" fillId="9" borderId="1" xfId="0" applyNumberFormat="1" applyFont="1" applyFill="1" applyBorder="1" applyAlignment="1">
      <alignment horizontal="right" vertical="center" wrapText="1"/>
    </xf>
    <xf numFmtId="164" fontId="1" fillId="9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3" fontId="6" fillId="11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3" fontId="6" fillId="5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3" fontId="9" fillId="12" borderId="1" xfId="0" applyNumberFormat="1" applyFont="1" applyFill="1" applyBorder="1" applyAlignment="1">
      <alignment horizontal="right" vertical="center" wrapText="1"/>
    </xf>
    <xf numFmtId="3" fontId="8" fillId="4" borderId="1" xfId="0" applyNumberFormat="1" applyFont="1" applyFill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3" fontId="10" fillId="4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164" fontId="1" fillId="13" borderId="1" xfId="0" applyNumberFormat="1" applyFont="1" applyFill="1" applyBorder="1" applyAlignment="1">
      <alignment horizontal="right" vertical="center" wrapText="1"/>
    </xf>
    <xf numFmtId="164" fontId="6" fillId="11" borderId="1" xfId="0" applyNumberFormat="1" applyFont="1" applyFill="1" applyBorder="1" applyAlignment="1">
      <alignment horizontal="right" vertical="center" wrapText="1"/>
    </xf>
    <xf numFmtId="164" fontId="8" fillId="4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6" fillId="5" borderId="1" xfId="0" applyNumberFormat="1" applyFont="1" applyFill="1" applyBorder="1" applyAlignment="1">
      <alignment horizontal="right" vertical="center" wrapText="1"/>
    </xf>
    <xf numFmtId="164" fontId="1" fillId="5" borderId="1" xfId="0" applyNumberFormat="1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164" fontId="9" fillId="12" borderId="1" xfId="0" applyNumberFormat="1" applyFont="1" applyFill="1" applyBorder="1" applyAlignment="1">
      <alignment horizontal="right" vertical="center" wrapText="1"/>
    </xf>
    <xf numFmtId="0" fontId="9" fillId="0" borderId="5" xfId="0" applyFont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164" fontId="1" fillId="16" borderId="1" xfId="0" applyNumberFormat="1" applyFont="1" applyFill="1" applyBorder="1" applyAlignment="1">
      <alignment horizontal="right" vertical="center" wrapText="1"/>
    </xf>
    <xf numFmtId="164" fontId="1" fillId="14" borderId="1" xfId="0" applyNumberFormat="1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0" fontId="9" fillId="0" borderId="0" xfId="0" applyFont="1" applyAlignment="1">
      <alignment wrapText="1"/>
    </xf>
    <xf numFmtId="0" fontId="5" fillId="17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164" fontId="1" fillId="17" borderId="1" xfId="0" applyNumberFormat="1" applyFont="1" applyFill="1" applyBorder="1" applyAlignment="1">
      <alignment horizontal="right" vertical="center" wrapText="1"/>
    </xf>
    <xf numFmtId="3" fontId="6" fillId="1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9;&#1060;&#1048;&#1062;%20-%20&#1060;&#1069;&#1052;%20&#1076;&#1083;&#1103;%20&#1080;&#1085;&#1074;&#1077;&#1089;&#1090;&#1086;&#1088;&#1072;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вест предложение"/>
      <sheetName val="Финансовая модель"/>
      <sheetName val="Общие показатели"/>
      <sheetName val="Лист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C198-41B8-4B1D-BFBA-96CEED5399B1}">
  <dimension ref="A3:AF40"/>
  <sheetViews>
    <sheetView tabSelected="1" topLeftCell="A19" workbookViewId="0">
      <selection activeCell="B40" sqref="B40:F40"/>
    </sheetView>
  </sheetViews>
  <sheetFormatPr defaultRowHeight="15" x14ac:dyDescent="0.25"/>
  <cols>
    <col min="7" max="10" width="11.85546875" bestFit="1" customWidth="1"/>
    <col min="11" max="11" width="11.28515625" bestFit="1" customWidth="1"/>
    <col min="12" max="12" width="12.85546875" bestFit="1" customWidth="1"/>
    <col min="13" max="18" width="11.28515625" bestFit="1" customWidth="1"/>
    <col min="19" max="19" width="12.28515625" bestFit="1" customWidth="1"/>
    <col min="20" max="31" width="11.28515625" bestFit="1" customWidth="1"/>
    <col min="32" max="32" width="12.28515625" bestFit="1" customWidth="1"/>
  </cols>
  <sheetData>
    <row r="3" spans="1:32" s="7" customFormat="1" ht="18.75" customHeight="1" x14ac:dyDescent="0.25">
      <c r="A3" s="1" t="s">
        <v>0</v>
      </c>
      <c r="B3" s="2"/>
      <c r="C3" s="2"/>
      <c r="D3" s="2"/>
      <c r="E3" s="2"/>
      <c r="F3" s="2"/>
      <c r="G3" s="3">
        <v>45658</v>
      </c>
      <c r="H3" s="3">
        <v>45689</v>
      </c>
      <c r="I3" s="3">
        <v>45717</v>
      </c>
      <c r="J3" s="3">
        <v>45748</v>
      </c>
      <c r="K3" s="3">
        <v>45778</v>
      </c>
      <c r="L3" s="3">
        <v>45809</v>
      </c>
      <c r="M3" s="3">
        <v>45839</v>
      </c>
      <c r="N3" s="4">
        <v>45870</v>
      </c>
      <c r="O3" s="4">
        <v>45901</v>
      </c>
      <c r="P3" s="4">
        <v>45931</v>
      </c>
      <c r="Q3" s="4">
        <v>45962</v>
      </c>
      <c r="R3" s="4">
        <v>45992</v>
      </c>
      <c r="S3" s="5" t="s">
        <v>1</v>
      </c>
      <c r="T3" s="4">
        <v>46023</v>
      </c>
      <c r="U3" s="4">
        <v>46054</v>
      </c>
      <c r="V3" s="4">
        <v>46082</v>
      </c>
      <c r="W3" s="4">
        <v>46113</v>
      </c>
      <c r="X3" s="4">
        <v>46143</v>
      </c>
      <c r="Y3" s="4">
        <v>46174</v>
      </c>
      <c r="Z3" s="4">
        <v>46204</v>
      </c>
      <c r="AA3" s="4">
        <v>46235</v>
      </c>
      <c r="AB3" s="4">
        <v>46266</v>
      </c>
      <c r="AC3" s="4">
        <v>46296</v>
      </c>
      <c r="AD3" s="4">
        <v>46327</v>
      </c>
      <c r="AE3" s="4">
        <v>46357</v>
      </c>
      <c r="AF3" s="6" t="s">
        <v>2</v>
      </c>
    </row>
    <row r="4" spans="1:32" s="16" customFormat="1" ht="27" customHeight="1" x14ac:dyDescent="0.2">
      <c r="A4" s="8" t="s">
        <v>3</v>
      </c>
      <c r="B4" s="9" t="s">
        <v>4</v>
      </c>
      <c r="C4" s="10"/>
      <c r="D4" s="10"/>
      <c r="E4" s="10"/>
      <c r="F4" s="11"/>
      <c r="G4" s="12"/>
      <c r="H4" s="12"/>
      <c r="I4" s="12"/>
      <c r="J4" s="12"/>
      <c r="K4" s="12"/>
      <c r="L4" s="12"/>
      <c r="M4" s="12"/>
      <c r="N4" s="13"/>
      <c r="O4" s="14">
        <f>'[1]Инвест предложение'!D7</f>
        <v>0</v>
      </c>
      <c r="P4" s="15"/>
      <c r="Q4" s="15"/>
      <c r="R4" s="15"/>
      <c r="S4" s="14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s="16" customFormat="1" ht="28.5" customHeight="1" x14ac:dyDescent="0.2">
      <c r="A5" s="17" t="s">
        <v>5</v>
      </c>
      <c r="B5" s="18" t="s">
        <v>6</v>
      </c>
      <c r="C5" s="18"/>
      <c r="D5" s="18"/>
      <c r="E5" s="18"/>
      <c r="F5" s="18"/>
      <c r="G5" s="19">
        <f t="shared" ref="G5:AF5" si="0">G6</f>
        <v>23</v>
      </c>
      <c r="H5" s="19">
        <f t="shared" si="0"/>
        <v>34</v>
      </c>
      <c r="I5" s="19">
        <f t="shared" si="0"/>
        <v>46</v>
      </c>
      <c r="J5" s="19">
        <f t="shared" si="0"/>
        <v>55</v>
      </c>
      <c r="K5" s="19">
        <f t="shared" si="0"/>
        <v>57</v>
      </c>
      <c r="L5" s="19">
        <f t="shared" si="0"/>
        <v>56</v>
      </c>
      <c r="M5" s="19">
        <f t="shared" si="0"/>
        <v>56</v>
      </c>
      <c r="N5" s="19">
        <f t="shared" si="0"/>
        <v>55</v>
      </c>
      <c r="O5" s="19">
        <f t="shared" si="0"/>
        <v>54</v>
      </c>
      <c r="P5" s="19">
        <f t="shared" si="0"/>
        <v>54</v>
      </c>
      <c r="Q5" s="19">
        <f t="shared" si="0"/>
        <v>56</v>
      </c>
      <c r="R5" s="19">
        <f t="shared" si="0"/>
        <v>58</v>
      </c>
      <c r="S5" s="19">
        <f t="shared" si="0"/>
        <v>604</v>
      </c>
      <c r="T5" s="19">
        <f>T6</f>
        <v>59</v>
      </c>
      <c r="U5" s="19">
        <f t="shared" si="0"/>
        <v>60</v>
      </c>
      <c r="V5" s="19">
        <f t="shared" si="0"/>
        <v>60</v>
      </c>
      <c r="W5" s="19">
        <f t="shared" si="0"/>
        <v>60</v>
      </c>
      <c r="X5" s="19">
        <f t="shared" si="0"/>
        <v>60</v>
      </c>
      <c r="Y5" s="19">
        <f t="shared" si="0"/>
        <v>60</v>
      </c>
      <c r="Z5" s="19">
        <f t="shared" si="0"/>
        <v>60</v>
      </c>
      <c r="AA5" s="19">
        <f t="shared" si="0"/>
        <v>60</v>
      </c>
      <c r="AB5" s="19">
        <f t="shared" si="0"/>
        <v>60</v>
      </c>
      <c r="AC5" s="19">
        <f t="shared" si="0"/>
        <v>60</v>
      </c>
      <c r="AD5" s="19">
        <f t="shared" si="0"/>
        <v>60</v>
      </c>
      <c r="AE5" s="19">
        <f t="shared" si="0"/>
        <v>60</v>
      </c>
      <c r="AF5" s="19">
        <f t="shared" si="0"/>
        <v>679</v>
      </c>
    </row>
    <row r="6" spans="1:32" s="23" customFormat="1" ht="18.75" customHeight="1" x14ac:dyDescent="0.2">
      <c r="A6" s="20">
        <v>1</v>
      </c>
      <c r="B6" s="21" t="s">
        <v>7</v>
      </c>
      <c r="C6" s="21"/>
      <c r="D6" s="21"/>
      <c r="E6" s="21"/>
      <c r="F6" s="21"/>
      <c r="G6" s="19">
        <f t="shared" ref="G6:AF6" si="1">SUM(G7:G9)</f>
        <v>23</v>
      </c>
      <c r="H6" s="19">
        <f t="shared" si="1"/>
        <v>34</v>
      </c>
      <c r="I6" s="19">
        <f t="shared" si="1"/>
        <v>46</v>
      </c>
      <c r="J6" s="19">
        <f t="shared" si="1"/>
        <v>55</v>
      </c>
      <c r="K6" s="19">
        <f t="shared" si="1"/>
        <v>57</v>
      </c>
      <c r="L6" s="19">
        <f t="shared" si="1"/>
        <v>56</v>
      </c>
      <c r="M6" s="19">
        <f t="shared" si="1"/>
        <v>56</v>
      </c>
      <c r="N6" s="19">
        <f t="shared" si="1"/>
        <v>55</v>
      </c>
      <c r="O6" s="19">
        <f t="shared" si="1"/>
        <v>54</v>
      </c>
      <c r="P6" s="19">
        <f t="shared" si="1"/>
        <v>54</v>
      </c>
      <c r="Q6" s="19">
        <f t="shared" si="1"/>
        <v>56</v>
      </c>
      <c r="R6" s="19">
        <f t="shared" si="1"/>
        <v>58</v>
      </c>
      <c r="S6" s="19">
        <f t="shared" si="1"/>
        <v>604</v>
      </c>
      <c r="T6" s="19">
        <f>SUM(T7:T9)</f>
        <v>59</v>
      </c>
      <c r="U6" s="19">
        <f t="shared" si="1"/>
        <v>60</v>
      </c>
      <c r="V6" s="19">
        <f t="shared" si="1"/>
        <v>60</v>
      </c>
      <c r="W6" s="19">
        <f t="shared" si="1"/>
        <v>60</v>
      </c>
      <c r="X6" s="19">
        <f t="shared" si="1"/>
        <v>60</v>
      </c>
      <c r="Y6" s="19">
        <f t="shared" si="1"/>
        <v>60</v>
      </c>
      <c r="Z6" s="19">
        <f t="shared" si="1"/>
        <v>60</v>
      </c>
      <c r="AA6" s="19">
        <f t="shared" si="1"/>
        <v>60</v>
      </c>
      <c r="AB6" s="19">
        <f t="shared" si="1"/>
        <v>60</v>
      </c>
      <c r="AC6" s="19">
        <f t="shared" si="1"/>
        <v>60</v>
      </c>
      <c r="AD6" s="19">
        <f t="shared" si="1"/>
        <v>60</v>
      </c>
      <c r="AE6" s="19">
        <f t="shared" si="1"/>
        <v>60</v>
      </c>
      <c r="AF6" s="19">
        <f t="shared" si="1"/>
        <v>679</v>
      </c>
    </row>
    <row r="7" spans="1:32" s="16" customFormat="1" ht="18.75" customHeight="1" x14ac:dyDescent="0.2">
      <c r="A7" s="24" t="s">
        <v>8</v>
      </c>
      <c r="B7" s="25" t="s">
        <v>9</v>
      </c>
      <c r="C7" s="25"/>
      <c r="D7" s="25"/>
      <c r="E7" s="25"/>
      <c r="F7" s="25"/>
      <c r="G7" s="27">
        <v>0</v>
      </c>
      <c r="H7" s="27">
        <v>0</v>
      </c>
      <c r="I7" s="27">
        <v>0</v>
      </c>
      <c r="J7" s="27">
        <v>6</v>
      </c>
      <c r="K7" s="27">
        <v>6</v>
      </c>
      <c r="L7" s="27">
        <v>8</v>
      </c>
      <c r="M7" s="27">
        <v>9</v>
      </c>
      <c r="N7" s="28">
        <v>10</v>
      </c>
      <c r="O7" s="28">
        <v>8</v>
      </c>
      <c r="P7" s="28">
        <v>8</v>
      </c>
      <c r="Q7" s="28">
        <v>10</v>
      </c>
      <c r="R7" s="28">
        <v>12</v>
      </c>
      <c r="S7" s="29">
        <f>SUM(G7:R7)</f>
        <v>77</v>
      </c>
      <c r="T7" s="30">
        <f>R7+1</f>
        <v>13</v>
      </c>
      <c r="U7" s="30">
        <f>T7+1</f>
        <v>14</v>
      </c>
      <c r="V7" s="30">
        <f>U7+1</f>
        <v>15</v>
      </c>
      <c r="W7" s="30">
        <f>V7+1</f>
        <v>16</v>
      </c>
      <c r="X7" s="30">
        <f>W7+1</f>
        <v>17</v>
      </c>
      <c r="Y7" s="30">
        <f>X7+1</f>
        <v>18</v>
      </c>
      <c r="Z7" s="30">
        <f t="shared" ref="Z7:AE7" si="2">Y7</f>
        <v>18</v>
      </c>
      <c r="AA7" s="30">
        <f t="shared" si="2"/>
        <v>18</v>
      </c>
      <c r="AB7" s="30">
        <f t="shared" si="2"/>
        <v>18</v>
      </c>
      <c r="AC7" s="30">
        <f t="shared" si="2"/>
        <v>18</v>
      </c>
      <c r="AD7" s="30">
        <f t="shared" si="2"/>
        <v>18</v>
      </c>
      <c r="AE7" s="30">
        <f t="shared" si="2"/>
        <v>18</v>
      </c>
      <c r="AF7" s="29">
        <f>SUM(T7:AE7)</f>
        <v>201</v>
      </c>
    </row>
    <row r="8" spans="1:32" s="16" customFormat="1" ht="18.75" customHeight="1" x14ac:dyDescent="0.2">
      <c r="A8" s="24" t="s">
        <v>10</v>
      </c>
      <c r="B8" s="25" t="s">
        <v>11</v>
      </c>
      <c r="C8" s="25"/>
      <c r="D8" s="25"/>
      <c r="E8" s="25"/>
      <c r="F8" s="25"/>
      <c r="G8" s="27">
        <v>23</v>
      </c>
      <c r="H8" s="27">
        <v>34</v>
      </c>
      <c r="I8" s="27">
        <v>46</v>
      </c>
      <c r="J8" s="27">
        <v>49</v>
      </c>
      <c r="K8" s="31">
        <v>51</v>
      </c>
      <c r="L8" s="31">
        <v>48</v>
      </c>
      <c r="M8" s="31">
        <v>47</v>
      </c>
      <c r="N8" s="30">
        <v>45</v>
      </c>
      <c r="O8" s="30">
        <v>45</v>
      </c>
      <c r="P8" s="30">
        <v>43</v>
      </c>
      <c r="Q8" s="30">
        <v>43</v>
      </c>
      <c r="R8" s="30">
        <v>43</v>
      </c>
      <c r="S8" s="22">
        <f>SUM(G8:R8)</f>
        <v>517</v>
      </c>
      <c r="T8" s="30">
        <v>41</v>
      </c>
      <c r="U8" s="30">
        <v>41</v>
      </c>
      <c r="V8" s="30">
        <v>40</v>
      </c>
      <c r="W8" s="30">
        <v>39</v>
      </c>
      <c r="X8" s="30">
        <v>38</v>
      </c>
      <c r="Y8" s="30">
        <v>37</v>
      </c>
      <c r="Z8" s="30">
        <v>37</v>
      </c>
      <c r="AA8" s="30">
        <v>37</v>
      </c>
      <c r="AB8" s="30">
        <v>37</v>
      </c>
      <c r="AC8" s="30">
        <v>37</v>
      </c>
      <c r="AD8" s="30">
        <v>37</v>
      </c>
      <c r="AE8" s="30">
        <v>37</v>
      </c>
      <c r="AF8" s="29">
        <f>SUM(T8:AE8)</f>
        <v>458</v>
      </c>
    </row>
    <row r="9" spans="1:32" s="16" customFormat="1" ht="18.75" customHeight="1" x14ac:dyDescent="0.2">
      <c r="A9" s="24" t="s">
        <v>12</v>
      </c>
      <c r="B9" s="25" t="s">
        <v>13</v>
      </c>
      <c r="C9" s="25"/>
      <c r="D9" s="25"/>
      <c r="E9" s="25"/>
      <c r="F9" s="25"/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0">
        <v>0</v>
      </c>
      <c r="O9" s="30">
        <v>1</v>
      </c>
      <c r="P9" s="30">
        <v>3</v>
      </c>
      <c r="Q9" s="30">
        <v>3</v>
      </c>
      <c r="R9" s="30">
        <v>3</v>
      </c>
      <c r="S9" s="22">
        <f>SUM(G9:R9)</f>
        <v>10</v>
      </c>
      <c r="T9" s="30">
        <v>5</v>
      </c>
      <c r="U9" s="30">
        <v>5</v>
      </c>
      <c r="V9" s="30">
        <v>5</v>
      </c>
      <c r="W9" s="30">
        <v>5</v>
      </c>
      <c r="X9" s="30">
        <v>5</v>
      </c>
      <c r="Y9" s="30">
        <v>5</v>
      </c>
      <c r="Z9" s="30">
        <v>5</v>
      </c>
      <c r="AA9" s="30">
        <v>5</v>
      </c>
      <c r="AB9" s="30">
        <v>5</v>
      </c>
      <c r="AC9" s="30">
        <v>5</v>
      </c>
      <c r="AD9" s="30">
        <v>5</v>
      </c>
      <c r="AE9" s="30">
        <v>5</v>
      </c>
      <c r="AF9" s="22">
        <f>SUM(T9:AE9)/3</f>
        <v>20</v>
      </c>
    </row>
    <row r="10" spans="1:32" s="16" customFormat="1" ht="18.75" customHeight="1" x14ac:dyDescent="0.2">
      <c r="A10" s="32">
        <v>2</v>
      </c>
      <c r="B10" s="21" t="s">
        <v>14</v>
      </c>
      <c r="C10" s="21"/>
      <c r="D10" s="21"/>
      <c r="E10" s="21"/>
      <c r="F10" s="21"/>
      <c r="G10" s="19">
        <f t="shared" ref="G10:AF10" si="3">SUM(G11:G13)</f>
        <v>23</v>
      </c>
      <c r="H10" s="19">
        <f t="shared" si="3"/>
        <v>34</v>
      </c>
      <c r="I10" s="19">
        <f t="shared" si="3"/>
        <v>46</v>
      </c>
      <c r="J10" s="19">
        <f t="shared" si="3"/>
        <v>55</v>
      </c>
      <c r="K10" s="19">
        <f t="shared" si="3"/>
        <v>57</v>
      </c>
      <c r="L10" s="19">
        <f t="shared" si="3"/>
        <v>56</v>
      </c>
      <c r="M10" s="19">
        <f t="shared" si="3"/>
        <v>56</v>
      </c>
      <c r="N10" s="19">
        <f t="shared" si="3"/>
        <v>57</v>
      </c>
      <c r="O10" s="19">
        <f t="shared" si="3"/>
        <v>58</v>
      </c>
      <c r="P10" s="19">
        <f t="shared" si="3"/>
        <v>60</v>
      </c>
      <c r="Q10" s="19">
        <f t="shared" si="3"/>
        <v>59</v>
      </c>
      <c r="R10" s="19">
        <f t="shared" si="3"/>
        <v>59</v>
      </c>
      <c r="S10" s="19">
        <f t="shared" si="3"/>
        <v>620</v>
      </c>
      <c r="T10" s="19">
        <f>SUM(T11:T13)</f>
        <v>64</v>
      </c>
      <c r="U10" s="19">
        <f>SUM(U11:U13)</f>
        <v>65</v>
      </c>
      <c r="V10" s="19">
        <f>SUM(V11:V13)</f>
        <v>65</v>
      </c>
      <c r="W10" s="19">
        <f t="shared" ref="W10:AE10" si="4">SUM(W11:W13)</f>
        <v>65</v>
      </c>
      <c r="X10" s="19">
        <f t="shared" si="4"/>
        <v>65</v>
      </c>
      <c r="Y10" s="19">
        <f t="shared" si="4"/>
        <v>65</v>
      </c>
      <c r="Z10" s="19">
        <f t="shared" si="4"/>
        <v>65</v>
      </c>
      <c r="AA10" s="19">
        <f t="shared" si="4"/>
        <v>65</v>
      </c>
      <c r="AB10" s="19">
        <f t="shared" si="4"/>
        <v>65</v>
      </c>
      <c r="AC10" s="19">
        <f t="shared" si="4"/>
        <v>65</v>
      </c>
      <c r="AD10" s="19">
        <f t="shared" si="4"/>
        <v>65</v>
      </c>
      <c r="AE10" s="19">
        <f t="shared" si="4"/>
        <v>65</v>
      </c>
      <c r="AF10" s="19">
        <f t="shared" si="3"/>
        <v>649</v>
      </c>
    </row>
    <row r="11" spans="1:32" s="16" customFormat="1" ht="18.75" customHeight="1" x14ac:dyDescent="0.2">
      <c r="A11" s="24" t="s">
        <v>15</v>
      </c>
      <c r="B11" s="25" t="s">
        <v>9</v>
      </c>
      <c r="C11" s="25"/>
      <c r="D11" s="25"/>
      <c r="E11" s="25"/>
      <c r="F11" s="25"/>
      <c r="G11" s="27">
        <v>0</v>
      </c>
      <c r="H11" s="27">
        <v>0</v>
      </c>
      <c r="I11" s="27">
        <v>0</v>
      </c>
      <c r="J11" s="27">
        <v>6</v>
      </c>
      <c r="K11" s="27">
        <v>6</v>
      </c>
      <c r="L11" s="27">
        <v>8</v>
      </c>
      <c r="M11" s="27">
        <v>9</v>
      </c>
      <c r="N11" s="28">
        <v>10</v>
      </c>
      <c r="O11" s="28">
        <v>10</v>
      </c>
      <c r="P11" s="28">
        <v>11</v>
      </c>
      <c r="Q11" s="28">
        <v>12</v>
      </c>
      <c r="R11" s="28">
        <v>14</v>
      </c>
      <c r="S11" s="29">
        <f>SUM(G11:R11)</f>
        <v>86</v>
      </c>
      <c r="T11" s="30">
        <f>R11</f>
        <v>14</v>
      </c>
      <c r="U11" s="30">
        <f>T11+1</f>
        <v>15</v>
      </c>
      <c r="V11" s="30">
        <f>U11+1</f>
        <v>16</v>
      </c>
      <c r="W11" s="30">
        <f>V11+1</f>
        <v>17</v>
      </c>
      <c r="X11" s="30">
        <f>W11+1</f>
        <v>18</v>
      </c>
      <c r="Y11" s="30">
        <f t="shared" ref="Y11:AE11" si="5">X11</f>
        <v>18</v>
      </c>
      <c r="Z11" s="30">
        <f t="shared" si="5"/>
        <v>18</v>
      </c>
      <c r="AA11" s="30">
        <f t="shared" si="5"/>
        <v>18</v>
      </c>
      <c r="AB11" s="30">
        <f t="shared" si="5"/>
        <v>18</v>
      </c>
      <c r="AC11" s="30">
        <f t="shared" si="5"/>
        <v>18</v>
      </c>
      <c r="AD11" s="30">
        <f t="shared" si="5"/>
        <v>18</v>
      </c>
      <c r="AE11" s="30">
        <f t="shared" si="5"/>
        <v>18</v>
      </c>
      <c r="AF11" s="29">
        <f>SUM(T11:AE11)</f>
        <v>206</v>
      </c>
    </row>
    <row r="12" spans="1:32" s="16" customFormat="1" ht="18.75" customHeight="1" x14ac:dyDescent="0.2">
      <c r="A12" s="24" t="s">
        <v>16</v>
      </c>
      <c r="B12" s="25" t="s">
        <v>11</v>
      </c>
      <c r="C12" s="25"/>
      <c r="D12" s="25"/>
      <c r="E12" s="25"/>
      <c r="F12" s="25"/>
      <c r="G12" s="27">
        <v>23</v>
      </c>
      <c r="H12" s="27">
        <v>34</v>
      </c>
      <c r="I12" s="27">
        <v>46</v>
      </c>
      <c r="J12" s="27">
        <v>49</v>
      </c>
      <c r="K12" s="31">
        <v>51</v>
      </c>
      <c r="L12" s="31">
        <v>48</v>
      </c>
      <c r="M12" s="31">
        <v>47</v>
      </c>
      <c r="N12" s="30">
        <v>47</v>
      </c>
      <c r="O12" s="30">
        <v>47</v>
      </c>
      <c r="P12" s="30">
        <v>46</v>
      </c>
      <c r="Q12" s="30">
        <f>59-Q11-Q13</f>
        <v>44</v>
      </c>
      <c r="R12" s="30">
        <f>59-R11-R13</f>
        <v>42</v>
      </c>
      <c r="S12" s="22">
        <f>SUM(G12:R12)</f>
        <v>524</v>
      </c>
      <c r="T12" s="30">
        <v>40</v>
      </c>
      <c r="U12" s="30">
        <v>40</v>
      </c>
      <c r="V12" s="30">
        <v>39</v>
      </c>
      <c r="W12" s="30">
        <v>37</v>
      </c>
      <c r="X12" s="30">
        <v>30</v>
      </c>
      <c r="Y12" s="30">
        <v>29</v>
      </c>
      <c r="Z12" s="30">
        <v>28</v>
      </c>
      <c r="AA12" s="30">
        <v>27</v>
      </c>
      <c r="AB12" s="30">
        <v>27</v>
      </c>
      <c r="AC12" s="30">
        <v>27</v>
      </c>
      <c r="AD12" s="30">
        <v>27</v>
      </c>
      <c r="AE12" s="30">
        <v>27</v>
      </c>
      <c r="AF12" s="29">
        <f>SUM(T12:AE12)</f>
        <v>378</v>
      </c>
    </row>
    <row r="13" spans="1:32" s="16" customFormat="1" ht="18.75" customHeight="1" x14ac:dyDescent="0.2">
      <c r="A13" s="24" t="s">
        <v>17</v>
      </c>
      <c r="B13" s="25" t="s">
        <v>13</v>
      </c>
      <c r="C13" s="25"/>
      <c r="D13" s="25"/>
      <c r="E13" s="25"/>
      <c r="F13" s="25"/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0">
        <v>0</v>
      </c>
      <c r="O13" s="30">
        <v>1</v>
      </c>
      <c r="P13" s="30">
        <v>3</v>
      </c>
      <c r="Q13" s="30">
        <v>3</v>
      </c>
      <c r="R13" s="30">
        <v>3</v>
      </c>
      <c r="S13" s="22">
        <f>SUM(G13:R13)</f>
        <v>10</v>
      </c>
      <c r="T13" s="30">
        <v>10</v>
      </c>
      <c r="U13" s="30">
        <v>10</v>
      </c>
      <c r="V13" s="30">
        <v>10</v>
      </c>
      <c r="W13" s="30">
        <f t="shared" ref="W13:AA13" si="6">V13+1</f>
        <v>11</v>
      </c>
      <c r="X13" s="30">
        <v>17</v>
      </c>
      <c r="Y13" s="30">
        <f t="shared" si="6"/>
        <v>18</v>
      </c>
      <c r="Z13" s="30">
        <f t="shared" si="6"/>
        <v>19</v>
      </c>
      <c r="AA13" s="30">
        <f t="shared" si="6"/>
        <v>20</v>
      </c>
      <c r="AB13" s="30">
        <f>AA13</f>
        <v>20</v>
      </c>
      <c r="AC13" s="30">
        <f>AB13</f>
        <v>20</v>
      </c>
      <c r="AD13" s="30">
        <f>AC13</f>
        <v>20</v>
      </c>
      <c r="AE13" s="30">
        <f>AD13</f>
        <v>20</v>
      </c>
      <c r="AF13" s="22">
        <f>SUM(T13:AE13)/3</f>
        <v>65</v>
      </c>
    </row>
    <row r="14" spans="1:32" s="16" customFormat="1" ht="18.75" customHeight="1" x14ac:dyDescent="0.2">
      <c r="A14" s="32">
        <v>3</v>
      </c>
      <c r="B14" s="21" t="s">
        <v>18</v>
      </c>
      <c r="C14" s="21"/>
      <c r="D14" s="21"/>
      <c r="E14" s="21"/>
      <c r="F14" s="21"/>
      <c r="G14" s="19">
        <f t="shared" ref="G14:AF14" si="7">SUM(G15:G17)</f>
        <v>23</v>
      </c>
      <c r="H14" s="19">
        <f t="shared" si="7"/>
        <v>34</v>
      </c>
      <c r="I14" s="19">
        <f t="shared" si="7"/>
        <v>46</v>
      </c>
      <c r="J14" s="19">
        <f t="shared" si="7"/>
        <v>55</v>
      </c>
      <c r="K14" s="19">
        <f t="shared" si="7"/>
        <v>57</v>
      </c>
      <c r="L14" s="19">
        <f t="shared" si="7"/>
        <v>56</v>
      </c>
      <c r="M14" s="19">
        <f t="shared" si="7"/>
        <v>56</v>
      </c>
      <c r="N14" s="19">
        <f t="shared" si="7"/>
        <v>57</v>
      </c>
      <c r="O14" s="19">
        <f t="shared" si="7"/>
        <v>59</v>
      </c>
      <c r="P14" s="19">
        <f t="shared" si="7"/>
        <v>62</v>
      </c>
      <c r="Q14" s="19">
        <f t="shared" si="7"/>
        <v>62</v>
      </c>
      <c r="R14" s="19">
        <f t="shared" si="7"/>
        <v>62</v>
      </c>
      <c r="S14" s="19">
        <f t="shared" si="7"/>
        <v>629</v>
      </c>
      <c r="T14" s="19">
        <f t="shared" si="7"/>
        <v>70</v>
      </c>
      <c r="U14" s="19">
        <f t="shared" si="7"/>
        <v>70</v>
      </c>
      <c r="V14" s="19">
        <f t="shared" si="7"/>
        <v>70</v>
      </c>
      <c r="W14" s="19">
        <f t="shared" si="7"/>
        <v>70</v>
      </c>
      <c r="X14" s="19">
        <f t="shared" si="7"/>
        <v>70</v>
      </c>
      <c r="Y14" s="19">
        <f t="shared" si="7"/>
        <v>70</v>
      </c>
      <c r="Z14" s="19">
        <f t="shared" si="7"/>
        <v>70</v>
      </c>
      <c r="AA14" s="19">
        <f t="shared" si="7"/>
        <v>70</v>
      </c>
      <c r="AB14" s="19">
        <f t="shared" si="7"/>
        <v>70</v>
      </c>
      <c r="AC14" s="19">
        <f t="shared" si="7"/>
        <v>70</v>
      </c>
      <c r="AD14" s="19">
        <f t="shared" si="7"/>
        <v>70</v>
      </c>
      <c r="AE14" s="19">
        <f t="shared" si="7"/>
        <v>70</v>
      </c>
      <c r="AF14" s="19">
        <f t="shared" si="7"/>
        <v>680</v>
      </c>
    </row>
    <row r="15" spans="1:32" s="16" customFormat="1" ht="18.75" customHeight="1" x14ac:dyDescent="0.2">
      <c r="A15" s="24" t="s">
        <v>19</v>
      </c>
      <c r="B15" s="25" t="s">
        <v>9</v>
      </c>
      <c r="C15" s="25"/>
      <c r="D15" s="25"/>
      <c r="E15" s="25"/>
      <c r="F15" s="25"/>
      <c r="G15" s="27">
        <v>0</v>
      </c>
      <c r="H15" s="27">
        <v>0</v>
      </c>
      <c r="I15" s="27">
        <v>0</v>
      </c>
      <c r="J15" s="27">
        <v>6</v>
      </c>
      <c r="K15" s="27">
        <v>6</v>
      </c>
      <c r="L15" s="27">
        <v>8</v>
      </c>
      <c r="M15" s="27">
        <v>9</v>
      </c>
      <c r="N15" s="28">
        <v>10</v>
      </c>
      <c r="O15" s="28">
        <v>11</v>
      </c>
      <c r="P15" s="28">
        <v>12</v>
      </c>
      <c r="Q15" s="28">
        <v>12</v>
      </c>
      <c r="R15" s="28">
        <v>14</v>
      </c>
      <c r="S15" s="29">
        <f>SUM(G15:R15)</f>
        <v>88</v>
      </c>
      <c r="T15" s="30">
        <f>R15+1</f>
        <v>15</v>
      </c>
      <c r="U15" s="30">
        <f>T15+1</f>
        <v>16</v>
      </c>
      <c r="V15" s="30">
        <f>U15+1</f>
        <v>17</v>
      </c>
      <c r="W15" s="30">
        <f>V15+1</f>
        <v>18</v>
      </c>
      <c r="X15" s="30">
        <f t="shared" ref="X15:AE15" si="8">W15</f>
        <v>18</v>
      </c>
      <c r="Y15" s="30">
        <f t="shared" si="8"/>
        <v>18</v>
      </c>
      <c r="Z15" s="30">
        <f t="shared" si="8"/>
        <v>18</v>
      </c>
      <c r="AA15" s="30">
        <f t="shared" si="8"/>
        <v>18</v>
      </c>
      <c r="AB15" s="30">
        <f t="shared" si="8"/>
        <v>18</v>
      </c>
      <c r="AC15" s="30">
        <f t="shared" si="8"/>
        <v>18</v>
      </c>
      <c r="AD15" s="30">
        <f t="shared" si="8"/>
        <v>18</v>
      </c>
      <c r="AE15" s="30">
        <f t="shared" si="8"/>
        <v>18</v>
      </c>
      <c r="AF15" s="29">
        <f>SUM(T15:AE15)</f>
        <v>210</v>
      </c>
    </row>
    <row r="16" spans="1:32" s="16" customFormat="1" ht="18.75" customHeight="1" x14ac:dyDescent="0.2">
      <c r="A16" s="24" t="s">
        <v>20</v>
      </c>
      <c r="B16" s="25" t="s">
        <v>11</v>
      </c>
      <c r="C16" s="25"/>
      <c r="D16" s="25"/>
      <c r="E16" s="25"/>
      <c r="F16" s="25"/>
      <c r="G16" s="27">
        <v>23</v>
      </c>
      <c r="H16" s="27">
        <v>34</v>
      </c>
      <c r="I16" s="27">
        <v>46</v>
      </c>
      <c r="J16" s="27">
        <v>49</v>
      </c>
      <c r="K16" s="31">
        <v>51</v>
      </c>
      <c r="L16" s="31">
        <v>48</v>
      </c>
      <c r="M16" s="31">
        <v>47</v>
      </c>
      <c r="N16" s="30">
        <v>47</v>
      </c>
      <c r="O16" s="30">
        <v>47</v>
      </c>
      <c r="P16" s="30">
        <v>47</v>
      </c>
      <c r="Q16" s="30">
        <f>62-Q15-Q17</f>
        <v>46</v>
      </c>
      <c r="R16" s="30">
        <f>62-R15-R17</f>
        <v>43</v>
      </c>
      <c r="S16" s="22">
        <f>SUM(G16:R16)</f>
        <v>528</v>
      </c>
      <c r="T16" s="30">
        <v>35</v>
      </c>
      <c r="U16" s="30">
        <v>34</v>
      </c>
      <c r="V16" s="30">
        <v>33</v>
      </c>
      <c r="W16" s="30">
        <v>32</v>
      </c>
      <c r="X16" s="30">
        <v>32</v>
      </c>
      <c r="Y16" s="30">
        <v>32</v>
      </c>
      <c r="Z16" s="30">
        <v>32</v>
      </c>
      <c r="AA16" s="30">
        <v>32</v>
      </c>
      <c r="AB16" s="30">
        <v>32</v>
      </c>
      <c r="AC16" s="30">
        <v>32</v>
      </c>
      <c r="AD16" s="30">
        <v>32</v>
      </c>
      <c r="AE16" s="30">
        <v>32</v>
      </c>
      <c r="AF16" s="29">
        <f>SUM(T16:AE16)</f>
        <v>390</v>
      </c>
    </row>
    <row r="17" spans="1:32" s="16" customFormat="1" ht="18.75" customHeight="1" x14ac:dyDescent="0.2">
      <c r="A17" s="24" t="s">
        <v>21</v>
      </c>
      <c r="B17" s="25" t="s">
        <v>13</v>
      </c>
      <c r="C17" s="25"/>
      <c r="D17" s="25"/>
      <c r="E17" s="25"/>
      <c r="F17" s="25"/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0">
        <v>0</v>
      </c>
      <c r="O17" s="30">
        <v>1</v>
      </c>
      <c r="P17" s="30">
        <v>3</v>
      </c>
      <c r="Q17" s="30">
        <v>4</v>
      </c>
      <c r="R17" s="30">
        <v>5</v>
      </c>
      <c r="S17" s="22">
        <f>SUM(G17:R17)</f>
        <v>13</v>
      </c>
      <c r="T17" s="30">
        <v>20</v>
      </c>
      <c r="U17" s="30">
        <v>20</v>
      </c>
      <c r="V17" s="30">
        <v>20</v>
      </c>
      <c r="W17" s="30">
        <v>20</v>
      </c>
      <c r="X17" s="30">
        <v>20</v>
      </c>
      <c r="Y17" s="30">
        <v>20</v>
      </c>
      <c r="Z17" s="30">
        <v>20</v>
      </c>
      <c r="AA17" s="30">
        <v>20</v>
      </c>
      <c r="AB17" s="30">
        <v>20</v>
      </c>
      <c r="AC17" s="30">
        <v>20</v>
      </c>
      <c r="AD17" s="30">
        <v>20</v>
      </c>
      <c r="AE17" s="30">
        <v>20</v>
      </c>
      <c r="AF17" s="22">
        <f>SUM(T17:AE17)/3</f>
        <v>80</v>
      </c>
    </row>
    <row r="19" spans="1:32" s="16" customFormat="1" ht="28.5" customHeight="1" x14ac:dyDescent="0.2">
      <c r="A19" s="33" t="s">
        <v>22</v>
      </c>
      <c r="B19" s="34" t="s">
        <v>23</v>
      </c>
      <c r="C19" s="34"/>
      <c r="D19" s="34"/>
      <c r="E19" s="34"/>
      <c r="F19" s="34"/>
      <c r="G19" s="35">
        <f>G20</f>
        <v>1400700</v>
      </c>
      <c r="H19" s="35">
        <f t="shared" ref="H19:O19" si="9">H20</f>
        <v>2070600</v>
      </c>
      <c r="I19" s="35">
        <f t="shared" si="9"/>
        <v>2801400</v>
      </c>
      <c r="J19" s="35">
        <f t="shared" si="9"/>
        <v>3166125</v>
      </c>
      <c r="K19" s="35">
        <f t="shared" si="9"/>
        <v>3557300</v>
      </c>
      <c r="L19" s="35">
        <f t="shared" si="9"/>
        <v>3591200</v>
      </c>
      <c r="M19" s="35">
        <f t="shared" si="9"/>
        <v>3429700</v>
      </c>
      <c r="N19" s="35">
        <f t="shared" si="9"/>
        <v>3438600</v>
      </c>
      <c r="O19" s="35">
        <f t="shared" si="9"/>
        <v>3648900</v>
      </c>
      <c r="P19" s="35">
        <f t="shared" ref="P19" si="10">P20</f>
        <v>3668686.6666666665</v>
      </c>
      <c r="Q19" s="35">
        <f t="shared" ref="Q19" si="11">Q20</f>
        <v>3846961.6666666665</v>
      </c>
      <c r="R19" s="35">
        <f t="shared" ref="R19" si="12">R20</f>
        <v>4025236.6666666665</v>
      </c>
      <c r="S19" s="35">
        <f t="shared" ref="S19" si="13">S20</f>
        <v>38645410</v>
      </c>
      <c r="T19" s="35">
        <f t="shared" ref="T19" si="14">T20</f>
        <v>4134160.833333333</v>
      </c>
      <c r="U19" s="35">
        <f t="shared" ref="U19" si="15">U20</f>
        <v>4223298.333333333</v>
      </c>
      <c r="V19" s="35">
        <f t="shared" ref="V19" si="16">V20</f>
        <v>4248829.166666666</v>
      </c>
      <c r="W19" s="35">
        <f t="shared" ref="W19" si="17">W20</f>
        <v>4274360</v>
      </c>
      <c r="X19" s="35">
        <f t="shared" ref="X19" si="18">X20</f>
        <v>4299890.833333333</v>
      </c>
      <c r="Y19" s="35">
        <f t="shared" ref="Y19" si="19">Y20</f>
        <v>4325421.666666666</v>
      </c>
      <c r="Z19" s="35">
        <f t="shared" ref="Z19" si="20">Z20</f>
        <v>4325421.666666666</v>
      </c>
      <c r="AA19" s="35">
        <f t="shared" ref="AA19" si="21">AA20</f>
        <v>4325421.666666666</v>
      </c>
      <c r="AB19" s="35">
        <f t="shared" ref="AB19" si="22">AB20</f>
        <v>4325421.666666666</v>
      </c>
      <c r="AC19" s="35">
        <f t="shared" ref="AC19" si="23">AC20</f>
        <v>4325421.666666666</v>
      </c>
      <c r="AD19" s="35">
        <f t="shared" ref="AD19" si="24">AD20</f>
        <v>4325421.666666666</v>
      </c>
      <c r="AE19" s="35">
        <f t="shared" ref="AE19" si="25">AE20</f>
        <v>4325421.666666666</v>
      </c>
      <c r="AF19" s="35">
        <f t="shared" ref="AF19" si="26">AF20</f>
        <v>51458490.833333336</v>
      </c>
    </row>
    <row r="20" spans="1:32" s="16" customFormat="1" ht="18" customHeight="1" x14ac:dyDescent="0.2">
      <c r="A20" s="32">
        <v>2</v>
      </c>
      <c r="B20" s="21" t="s">
        <v>7</v>
      </c>
      <c r="C20" s="21"/>
      <c r="D20" s="21"/>
      <c r="E20" s="21"/>
      <c r="F20" s="21"/>
      <c r="G20" s="36">
        <f t="shared" ref="G20:AF20" si="27">SUM(G21:G23)</f>
        <v>1400700</v>
      </c>
      <c r="H20" s="36">
        <f t="shared" si="27"/>
        <v>2070600</v>
      </c>
      <c r="I20" s="36">
        <f t="shared" si="27"/>
        <v>2801400</v>
      </c>
      <c r="J20" s="36">
        <f>SUM(J21:J23)</f>
        <v>3166125</v>
      </c>
      <c r="K20" s="36">
        <f>SUM(K21:K23)</f>
        <v>3557300</v>
      </c>
      <c r="L20" s="36">
        <f t="shared" si="27"/>
        <v>3591200</v>
      </c>
      <c r="M20" s="36">
        <f t="shared" si="27"/>
        <v>3429700</v>
      </c>
      <c r="N20" s="36">
        <f t="shared" si="27"/>
        <v>3438600</v>
      </c>
      <c r="O20" s="36">
        <f t="shared" si="27"/>
        <v>3648900</v>
      </c>
      <c r="P20" s="36">
        <f>SUM(P21:P23)</f>
        <v>3668686.6666666665</v>
      </c>
      <c r="Q20" s="36">
        <f t="shared" si="27"/>
        <v>3846961.6666666665</v>
      </c>
      <c r="R20" s="36">
        <f t="shared" si="27"/>
        <v>4025236.6666666665</v>
      </c>
      <c r="S20" s="36">
        <f t="shared" si="27"/>
        <v>38645410</v>
      </c>
      <c r="T20" s="36">
        <f t="shared" si="27"/>
        <v>4134160.833333333</v>
      </c>
      <c r="U20" s="36">
        <f t="shared" si="27"/>
        <v>4223298.333333333</v>
      </c>
      <c r="V20" s="36">
        <f t="shared" si="27"/>
        <v>4248829.166666666</v>
      </c>
      <c r="W20" s="36">
        <f t="shared" si="27"/>
        <v>4274360</v>
      </c>
      <c r="X20" s="36">
        <f t="shared" si="27"/>
        <v>4299890.833333333</v>
      </c>
      <c r="Y20" s="36">
        <f t="shared" si="27"/>
        <v>4325421.666666666</v>
      </c>
      <c r="Z20" s="36">
        <f t="shared" si="27"/>
        <v>4325421.666666666</v>
      </c>
      <c r="AA20" s="36">
        <f t="shared" si="27"/>
        <v>4325421.666666666</v>
      </c>
      <c r="AB20" s="36">
        <f t="shared" si="27"/>
        <v>4325421.666666666</v>
      </c>
      <c r="AC20" s="36">
        <f t="shared" si="27"/>
        <v>4325421.666666666</v>
      </c>
      <c r="AD20" s="36">
        <f t="shared" si="27"/>
        <v>4325421.666666666</v>
      </c>
      <c r="AE20" s="36">
        <f t="shared" si="27"/>
        <v>4325421.666666666</v>
      </c>
      <c r="AF20" s="36">
        <f t="shared" si="27"/>
        <v>51458490.833333336</v>
      </c>
    </row>
    <row r="21" spans="1:32" s="16" customFormat="1" ht="18" customHeight="1" x14ac:dyDescent="0.2">
      <c r="A21" s="24" t="s">
        <v>15</v>
      </c>
      <c r="B21" s="41" t="s">
        <v>25</v>
      </c>
      <c r="C21" s="41"/>
      <c r="D21" s="41"/>
      <c r="E21" s="41"/>
      <c r="F21" s="41"/>
      <c r="I21" s="37"/>
      <c r="J21" s="37">
        <v>182025</v>
      </c>
      <c r="K21" s="37">
        <v>451400</v>
      </c>
      <c r="L21" s="37">
        <v>668000</v>
      </c>
      <c r="M21" s="37">
        <v>567400</v>
      </c>
      <c r="N21" s="38">
        <v>637200</v>
      </c>
      <c r="O21" s="38">
        <v>713100</v>
      </c>
      <c r="P21" s="38">
        <f>O21/O7*P7</f>
        <v>713100</v>
      </c>
      <c r="Q21" s="38">
        <f>P21/P7*Q7</f>
        <v>891375</v>
      </c>
      <c r="R21" s="38">
        <f>Q21/Q7*R7</f>
        <v>1069650</v>
      </c>
      <c r="S21" s="39">
        <f>SUM(I21:R21)</f>
        <v>5893250</v>
      </c>
      <c r="T21" s="38">
        <f>R21/R7*T7</f>
        <v>1158787.5</v>
      </c>
      <c r="U21" s="38">
        <f>T21/T7*U7</f>
        <v>1247925</v>
      </c>
      <c r="V21" s="38">
        <f t="shared" ref="V21:AE21" si="28">U21/U7*V7</f>
        <v>1337062.5</v>
      </c>
      <c r="W21" s="38">
        <f t="shared" si="28"/>
        <v>1426200</v>
      </c>
      <c r="X21" s="38">
        <f t="shared" si="28"/>
        <v>1515337.5</v>
      </c>
      <c r="Y21" s="38">
        <f t="shared" si="28"/>
        <v>1604475</v>
      </c>
      <c r="Z21" s="38">
        <f t="shared" si="28"/>
        <v>1604475</v>
      </c>
      <c r="AA21" s="38">
        <f t="shared" si="28"/>
        <v>1604475</v>
      </c>
      <c r="AB21" s="38">
        <f t="shared" si="28"/>
        <v>1604475</v>
      </c>
      <c r="AC21" s="38">
        <f t="shared" si="28"/>
        <v>1604475</v>
      </c>
      <c r="AD21" s="38">
        <f t="shared" si="28"/>
        <v>1604475</v>
      </c>
      <c r="AE21" s="38">
        <f t="shared" si="28"/>
        <v>1604475</v>
      </c>
      <c r="AF21" s="40">
        <f>SUM(T21:AE21)</f>
        <v>17916637.5</v>
      </c>
    </row>
    <row r="22" spans="1:32" s="16" customFormat="1" ht="18" customHeight="1" x14ac:dyDescent="0.2">
      <c r="A22" s="24" t="s">
        <v>16</v>
      </c>
      <c r="B22" s="41" t="s">
        <v>26</v>
      </c>
      <c r="C22" s="41"/>
      <c r="D22" s="41"/>
      <c r="E22" s="41"/>
      <c r="F22" s="41"/>
      <c r="G22" s="37">
        <v>1400700</v>
      </c>
      <c r="H22" s="37">
        <v>2070600</v>
      </c>
      <c r="I22" s="37">
        <v>2801400</v>
      </c>
      <c r="J22" s="37">
        <v>2984100</v>
      </c>
      <c r="K22" s="37">
        <v>3105900</v>
      </c>
      <c r="L22" s="37">
        <v>2923200</v>
      </c>
      <c r="M22" s="37">
        <v>2862300</v>
      </c>
      <c r="N22" s="38">
        <v>2801400</v>
      </c>
      <c r="O22" s="38">
        <v>2862300</v>
      </c>
      <c r="P22" s="38">
        <f>O22/O8*P8</f>
        <v>2735086.6666666665</v>
      </c>
      <c r="Q22" s="38">
        <f t="shared" ref="Q22:R22" si="29">P22/P8*Q8</f>
        <v>2735086.6666666665</v>
      </c>
      <c r="R22" s="38">
        <f t="shared" si="29"/>
        <v>2735086.6666666665</v>
      </c>
      <c r="S22" s="39">
        <f>SUM(G22:R22)</f>
        <v>32017160.000000004</v>
      </c>
      <c r="T22" s="38">
        <f>R22/R8*T8</f>
        <v>2607873.333333333</v>
      </c>
      <c r="U22" s="38">
        <f t="shared" ref="U22:AE22" si="30">T22/T8*U8</f>
        <v>2607873.333333333</v>
      </c>
      <c r="V22" s="38">
        <f t="shared" si="30"/>
        <v>2544266.666666666</v>
      </c>
      <c r="W22" s="38">
        <f t="shared" si="30"/>
        <v>2480659.9999999995</v>
      </c>
      <c r="X22" s="38">
        <f t="shared" si="30"/>
        <v>2417053.333333333</v>
      </c>
      <c r="Y22" s="38">
        <f t="shared" si="30"/>
        <v>2353446.6666666665</v>
      </c>
      <c r="Z22" s="38">
        <f t="shared" si="30"/>
        <v>2353446.6666666665</v>
      </c>
      <c r="AA22" s="38">
        <f t="shared" si="30"/>
        <v>2353446.6666666665</v>
      </c>
      <c r="AB22" s="38">
        <f t="shared" si="30"/>
        <v>2353446.6666666665</v>
      </c>
      <c r="AC22" s="38">
        <f t="shared" si="30"/>
        <v>2353446.6666666665</v>
      </c>
      <c r="AD22" s="38">
        <f t="shared" si="30"/>
        <v>2353446.6666666665</v>
      </c>
      <c r="AE22" s="38">
        <f t="shared" si="30"/>
        <v>2353446.6666666665</v>
      </c>
      <c r="AF22" s="40">
        <f>SUM(T22:AE22)</f>
        <v>29131853.333333336</v>
      </c>
    </row>
    <row r="23" spans="1:32" s="16" customFormat="1" ht="18" customHeight="1" x14ac:dyDescent="0.2">
      <c r="A23" s="24" t="s">
        <v>17</v>
      </c>
      <c r="B23" s="41" t="s">
        <v>27</v>
      </c>
      <c r="C23" s="41"/>
      <c r="D23" s="41"/>
      <c r="E23" s="41"/>
      <c r="F23" s="41"/>
      <c r="G23" s="37"/>
      <c r="H23" s="37"/>
      <c r="I23" s="37"/>
      <c r="J23" s="37"/>
      <c r="K23" s="37"/>
      <c r="L23" s="37"/>
      <c r="M23" s="37"/>
      <c r="N23" s="38"/>
      <c r="O23" s="38">
        <v>73500</v>
      </c>
      <c r="P23" s="38">
        <f>O23*3</f>
        <v>220500</v>
      </c>
      <c r="Q23" s="38">
        <f>P23</f>
        <v>220500</v>
      </c>
      <c r="R23" s="38">
        <f>Q23</f>
        <v>220500</v>
      </c>
      <c r="S23" s="39">
        <f>SUM(G23:R23)</f>
        <v>735000</v>
      </c>
      <c r="T23" s="38">
        <f>R23/R9*T9</f>
        <v>367500</v>
      </c>
      <c r="U23" s="38">
        <f t="shared" ref="U23:AE23" si="31">T23/T9*U9</f>
        <v>367500</v>
      </c>
      <c r="V23" s="38">
        <f t="shared" si="31"/>
        <v>367500</v>
      </c>
      <c r="W23" s="38">
        <f t="shared" si="31"/>
        <v>367500</v>
      </c>
      <c r="X23" s="38">
        <f t="shared" si="31"/>
        <v>367500</v>
      </c>
      <c r="Y23" s="38">
        <f t="shared" si="31"/>
        <v>367500</v>
      </c>
      <c r="Z23" s="38">
        <f t="shared" si="31"/>
        <v>367500</v>
      </c>
      <c r="AA23" s="38">
        <f t="shared" si="31"/>
        <v>367500</v>
      </c>
      <c r="AB23" s="38">
        <f t="shared" si="31"/>
        <v>367500</v>
      </c>
      <c r="AC23" s="38">
        <f t="shared" si="31"/>
        <v>367500</v>
      </c>
      <c r="AD23" s="38">
        <f t="shared" si="31"/>
        <v>367500</v>
      </c>
      <c r="AE23" s="38">
        <f t="shared" si="31"/>
        <v>367500</v>
      </c>
      <c r="AF23" s="40">
        <f>SUM(T23:AE23)</f>
        <v>4410000</v>
      </c>
    </row>
    <row r="24" spans="1:32" s="16" customFormat="1" ht="18" customHeight="1" x14ac:dyDescent="0.2">
      <c r="A24" s="32">
        <v>3</v>
      </c>
      <c r="B24" s="21" t="s">
        <v>14</v>
      </c>
      <c r="C24" s="21"/>
      <c r="D24" s="21"/>
      <c r="E24" s="21"/>
      <c r="F24" s="21"/>
      <c r="G24" s="36">
        <f t="shared" ref="G24:AF24" si="32">SUM(G25:G27)</f>
        <v>1400700</v>
      </c>
      <c r="H24" s="36">
        <f t="shared" si="32"/>
        <v>2070600</v>
      </c>
      <c r="I24" s="36">
        <f t="shared" si="32"/>
        <v>2801400</v>
      </c>
      <c r="J24" s="36">
        <f t="shared" si="32"/>
        <v>3166125</v>
      </c>
      <c r="K24" s="36">
        <f t="shared" si="32"/>
        <v>3557300</v>
      </c>
      <c r="L24" s="36">
        <f t="shared" si="32"/>
        <v>3591200</v>
      </c>
      <c r="M24" s="36">
        <f t="shared" si="32"/>
        <v>3429700</v>
      </c>
      <c r="N24" s="36">
        <f t="shared" si="32"/>
        <v>3438600</v>
      </c>
      <c r="O24" s="36">
        <f t="shared" si="32"/>
        <v>3648900</v>
      </c>
      <c r="P24" s="36">
        <f t="shared" si="32"/>
        <v>3668686.6666666665</v>
      </c>
      <c r="Q24" s="36">
        <f t="shared" si="32"/>
        <v>3846961.6666666665</v>
      </c>
      <c r="R24" s="36">
        <f t="shared" si="32"/>
        <v>4025236.6666666665</v>
      </c>
      <c r="S24" s="36">
        <f t="shared" si="32"/>
        <v>38645410</v>
      </c>
      <c r="T24" s="36">
        <f>SUM(T25:T27)</f>
        <v>4409494.444444444</v>
      </c>
      <c r="U24" s="36">
        <f t="shared" si="32"/>
        <v>4485898.0158730159</v>
      </c>
      <c r="V24" s="36">
        <f t="shared" si="32"/>
        <v>4497180.4761904767</v>
      </c>
      <c r="W24" s="36">
        <f t="shared" si="32"/>
        <v>4516841.8253968256</v>
      </c>
      <c r="X24" s="36">
        <f t="shared" si="32"/>
        <v>4578397.6190476194</v>
      </c>
      <c r="Y24" s="36">
        <f t="shared" si="32"/>
        <v>4586776.5079365084</v>
      </c>
      <c r="Z24" s="36">
        <f t="shared" si="32"/>
        <v>4595155.3968253974</v>
      </c>
      <c r="AA24" s="36">
        <f t="shared" si="32"/>
        <v>4603534.2857142864</v>
      </c>
      <c r="AB24" s="36">
        <f t="shared" si="32"/>
        <v>4603534.2857142864</v>
      </c>
      <c r="AC24" s="36">
        <f t="shared" si="32"/>
        <v>4603534.2857142864</v>
      </c>
      <c r="AD24" s="36">
        <f t="shared" si="32"/>
        <v>4603534.2857142864</v>
      </c>
      <c r="AE24" s="36">
        <f t="shared" si="32"/>
        <v>4603534.2857142864</v>
      </c>
      <c r="AF24" s="36">
        <f t="shared" si="32"/>
        <v>54687415.714285716</v>
      </c>
    </row>
    <row r="25" spans="1:32" s="16" customFormat="1" ht="18" customHeight="1" x14ac:dyDescent="0.2">
      <c r="A25" s="24" t="s">
        <v>19</v>
      </c>
      <c r="B25" s="41" t="s">
        <v>25</v>
      </c>
      <c r="C25" s="41"/>
      <c r="D25" s="41"/>
      <c r="E25" s="41"/>
      <c r="F25" s="41"/>
      <c r="G25" s="37">
        <f>G21</f>
        <v>0</v>
      </c>
      <c r="H25" s="37">
        <f t="shared" ref="H25:R25" si="33">H21</f>
        <v>0</v>
      </c>
      <c r="I25" s="37">
        <f t="shared" si="33"/>
        <v>0</v>
      </c>
      <c r="J25" s="37">
        <f t="shared" si="33"/>
        <v>182025</v>
      </c>
      <c r="K25" s="37">
        <f t="shared" si="33"/>
        <v>451400</v>
      </c>
      <c r="L25" s="37">
        <f t="shared" si="33"/>
        <v>668000</v>
      </c>
      <c r="M25" s="37">
        <f t="shared" si="33"/>
        <v>567400</v>
      </c>
      <c r="N25" s="37">
        <f t="shared" si="33"/>
        <v>637200</v>
      </c>
      <c r="O25" s="37">
        <f t="shared" si="33"/>
        <v>713100</v>
      </c>
      <c r="P25" s="37">
        <f t="shared" si="33"/>
        <v>713100</v>
      </c>
      <c r="Q25" s="37">
        <f t="shared" si="33"/>
        <v>891375</v>
      </c>
      <c r="R25" s="37">
        <f t="shared" si="33"/>
        <v>1069650</v>
      </c>
      <c r="S25" s="40">
        <f>SUM(G25:R25)</f>
        <v>5893250</v>
      </c>
      <c r="T25" s="38">
        <f>R25/R11*T11</f>
        <v>1069650</v>
      </c>
      <c r="U25" s="38">
        <f>T25/T11*U11</f>
        <v>1146053.5714285716</v>
      </c>
      <c r="V25" s="38">
        <f t="shared" ref="V25:AE25" si="34">U25/U11*V11</f>
        <v>1222457.142857143</v>
      </c>
      <c r="W25" s="38">
        <f t="shared" si="34"/>
        <v>1298860.7142857143</v>
      </c>
      <c r="X25" s="38">
        <f t="shared" si="34"/>
        <v>1375264.2857142859</v>
      </c>
      <c r="Y25" s="38">
        <f t="shared" si="34"/>
        <v>1375264.2857142859</v>
      </c>
      <c r="Z25" s="38">
        <f t="shared" si="34"/>
        <v>1375264.2857142859</v>
      </c>
      <c r="AA25" s="38">
        <f t="shared" si="34"/>
        <v>1375264.2857142859</v>
      </c>
      <c r="AB25" s="38">
        <f t="shared" si="34"/>
        <v>1375264.2857142859</v>
      </c>
      <c r="AC25" s="38">
        <f t="shared" si="34"/>
        <v>1375264.2857142859</v>
      </c>
      <c r="AD25" s="38">
        <f t="shared" si="34"/>
        <v>1375264.2857142859</v>
      </c>
      <c r="AE25" s="38">
        <f t="shared" si="34"/>
        <v>1375264.2857142859</v>
      </c>
      <c r="AF25" s="40">
        <f>SUM(T25:AE25)</f>
        <v>15739135.714285713</v>
      </c>
    </row>
    <row r="26" spans="1:32" s="16" customFormat="1" ht="18" customHeight="1" x14ac:dyDescent="0.2">
      <c r="A26" s="24" t="s">
        <v>20</v>
      </c>
      <c r="B26" s="41" t="s">
        <v>26</v>
      </c>
      <c r="C26" s="41"/>
      <c r="D26" s="41"/>
      <c r="E26" s="41"/>
      <c r="F26" s="41"/>
      <c r="G26" s="37">
        <f t="shared" ref="G26:R27" si="35">G22</f>
        <v>1400700</v>
      </c>
      <c r="H26" s="37">
        <f t="shared" si="35"/>
        <v>2070600</v>
      </c>
      <c r="I26" s="37">
        <f t="shared" si="35"/>
        <v>2801400</v>
      </c>
      <c r="J26" s="37">
        <f t="shared" si="35"/>
        <v>2984100</v>
      </c>
      <c r="K26" s="37">
        <f t="shared" si="35"/>
        <v>3105900</v>
      </c>
      <c r="L26" s="37">
        <f t="shared" si="35"/>
        <v>2923200</v>
      </c>
      <c r="M26" s="37">
        <f t="shared" si="35"/>
        <v>2862300</v>
      </c>
      <c r="N26" s="37">
        <f t="shared" si="35"/>
        <v>2801400</v>
      </c>
      <c r="O26" s="37">
        <f t="shared" si="35"/>
        <v>2862300</v>
      </c>
      <c r="P26" s="37">
        <f t="shared" si="35"/>
        <v>2735086.6666666665</v>
      </c>
      <c r="Q26" s="37">
        <f t="shared" si="35"/>
        <v>2735086.6666666665</v>
      </c>
      <c r="R26" s="37">
        <f t="shared" si="35"/>
        <v>2735086.6666666665</v>
      </c>
      <c r="S26" s="40">
        <f>SUM(G26:R26)</f>
        <v>32017160.000000004</v>
      </c>
      <c r="T26" s="38">
        <f>R26/R12*T12</f>
        <v>2604844.4444444445</v>
      </c>
      <c r="U26" s="38">
        <f>T26/T12*U12</f>
        <v>2604844.4444444445</v>
      </c>
      <c r="V26" s="38">
        <f t="shared" ref="V26:AE26" si="36">U26/U12*V12</f>
        <v>2539723.3333333335</v>
      </c>
      <c r="W26" s="38">
        <f t="shared" si="36"/>
        <v>2409481.1111111115</v>
      </c>
      <c r="X26" s="38">
        <f t="shared" si="36"/>
        <v>1953633.3333333337</v>
      </c>
      <c r="Y26" s="38">
        <f>X26/X12*Y12</f>
        <v>1888512.2222222225</v>
      </c>
      <c r="Z26" s="38">
        <f>Y26/Y12*Z12</f>
        <v>1823391.1111111112</v>
      </c>
      <c r="AA26" s="38">
        <f t="shared" si="36"/>
        <v>1758270.0000000002</v>
      </c>
      <c r="AB26" s="38">
        <f t="shared" si="36"/>
        <v>1758270.0000000002</v>
      </c>
      <c r="AC26" s="38">
        <f t="shared" si="36"/>
        <v>1758270.0000000002</v>
      </c>
      <c r="AD26" s="38">
        <f t="shared" si="36"/>
        <v>1758270.0000000002</v>
      </c>
      <c r="AE26" s="38">
        <f t="shared" si="36"/>
        <v>1758270.0000000002</v>
      </c>
      <c r="AF26" s="40">
        <f>SUM(T26:AE26)</f>
        <v>24615780.000000004</v>
      </c>
    </row>
    <row r="27" spans="1:32" s="16" customFormat="1" ht="18" customHeight="1" x14ac:dyDescent="0.2">
      <c r="A27" s="24" t="s">
        <v>21</v>
      </c>
      <c r="B27" s="41" t="s">
        <v>27</v>
      </c>
      <c r="C27" s="41"/>
      <c r="D27" s="41"/>
      <c r="E27" s="41"/>
      <c r="F27" s="41"/>
      <c r="G27" s="37">
        <f t="shared" si="35"/>
        <v>0</v>
      </c>
      <c r="H27" s="37">
        <f t="shared" si="35"/>
        <v>0</v>
      </c>
      <c r="I27" s="37">
        <f t="shared" si="35"/>
        <v>0</v>
      </c>
      <c r="J27" s="37">
        <f t="shared" si="35"/>
        <v>0</v>
      </c>
      <c r="K27" s="37">
        <f t="shared" si="35"/>
        <v>0</v>
      </c>
      <c r="L27" s="37">
        <f t="shared" si="35"/>
        <v>0</v>
      </c>
      <c r="M27" s="37">
        <f t="shared" si="35"/>
        <v>0</v>
      </c>
      <c r="N27" s="37">
        <f t="shared" si="35"/>
        <v>0</v>
      </c>
      <c r="O27" s="37">
        <f t="shared" si="35"/>
        <v>73500</v>
      </c>
      <c r="P27" s="37">
        <f t="shared" si="35"/>
        <v>220500</v>
      </c>
      <c r="Q27" s="37">
        <f t="shared" si="35"/>
        <v>220500</v>
      </c>
      <c r="R27" s="37">
        <f t="shared" si="35"/>
        <v>220500</v>
      </c>
      <c r="S27" s="40">
        <f>SUM(G27:R27)</f>
        <v>735000</v>
      </c>
      <c r="T27" s="38">
        <f>R27/R13*T13</f>
        <v>735000</v>
      </c>
      <c r="U27" s="38">
        <f>T27/T13*U13</f>
        <v>735000</v>
      </c>
      <c r="V27" s="38">
        <f t="shared" ref="V27:AE27" si="37">U27/U13*V13</f>
        <v>735000</v>
      </c>
      <c r="W27" s="38">
        <f t="shared" si="37"/>
        <v>808500</v>
      </c>
      <c r="X27" s="38">
        <f t="shared" si="37"/>
        <v>1249500</v>
      </c>
      <c r="Y27" s="38">
        <f>X27/X13*Y13</f>
        <v>1323000</v>
      </c>
      <c r="Z27" s="38">
        <f t="shared" si="37"/>
        <v>1396500</v>
      </c>
      <c r="AA27" s="38">
        <f t="shared" si="37"/>
        <v>1470000</v>
      </c>
      <c r="AB27" s="38">
        <f t="shared" si="37"/>
        <v>1470000</v>
      </c>
      <c r="AC27" s="38">
        <f t="shared" si="37"/>
        <v>1470000</v>
      </c>
      <c r="AD27" s="38">
        <f t="shared" si="37"/>
        <v>1470000</v>
      </c>
      <c r="AE27" s="38">
        <f>AD27/AD13*AE13</f>
        <v>1470000</v>
      </c>
      <c r="AF27" s="40">
        <f>SUM(T27:AE27)</f>
        <v>14332500</v>
      </c>
    </row>
    <row r="28" spans="1:32" s="16" customFormat="1" ht="18" customHeight="1" x14ac:dyDescent="0.2">
      <c r="A28" s="32">
        <v>4</v>
      </c>
      <c r="B28" s="21" t="s">
        <v>18</v>
      </c>
      <c r="C28" s="21"/>
      <c r="D28" s="21"/>
      <c r="E28" s="21"/>
      <c r="F28" s="21"/>
      <c r="G28" s="36">
        <f t="shared" ref="G28:AF28" si="38">SUM(G29:G31)</f>
        <v>1400700</v>
      </c>
      <c r="H28" s="36">
        <f t="shared" si="38"/>
        <v>2070600</v>
      </c>
      <c r="I28" s="36">
        <f t="shared" si="38"/>
        <v>2801400</v>
      </c>
      <c r="J28" s="36">
        <f t="shared" si="38"/>
        <v>3166125</v>
      </c>
      <c r="K28" s="36">
        <f t="shared" si="38"/>
        <v>3557300</v>
      </c>
      <c r="L28" s="36">
        <f t="shared" si="38"/>
        <v>3591200</v>
      </c>
      <c r="M28" s="36">
        <f t="shared" si="38"/>
        <v>3429700</v>
      </c>
      <c r="N28" s="36">
        <f t="shared" si="38"/>
        <v>3438600</v>
      </c>
      <c r="O28" s="36">
        <f t="shared" si="38"/>
        <v>3648900</v>
      </c>
      <c r="P28" s="36">
        <f t="shared" si="38"/>
        <v>3668686.6666666665</v>
      </c>
      <c r="Q28" s="36">
        <f t="shared" si="38"/>
        <v>3920461.6666666665</v>
      </c>
      <c r="R28" s="36">
        <f t="shared" si="38"/>
        <v>4172236.6666666665</v>
      </c>
      <c r="S28" s="36">
        <f t="shared" si="38"/>
        <v>38865910</v>
      </c>
      <c r="T28" s="36">
        <f>SUM(T29:T31)</f>
        <v>4842286.9047619049</v>
      </c>
      <c r="U28" s="36">
        <f t="shared" si="38"/>
        <v>4855083.8095238097</v>
      </c>
      <c r="V28" s="36">
        <f t="shared" si="38"/>
        <v>4867880.7142857146</v>
      </c>
      <c r="W28" s="36">
        <f t="shared" si="38"/>
        <v>4880677.6190476194</v>
      </c>
      <c r="X28" s="36">
        <f t="shared" si="38"/>
        <v>4880677.6190476194</v>
      </c>
      <c r="Y28" s="36">
        <f t="shared" si="38"/>
        <v>4880677.6190476194</v>
      </c>
      <c r="Z28" s="36">
        <f t="shared" si="38"/>
        <v>4880677.6190476194</v>
      </c>
      <c r="AA28" s="36">
        <f t="shared" si="38"/>
        <v>4880677.6190476194</v>
      </c>
      <c r="AB28" s="36">
        <f t="shared" si="38"/>
        <v>4880677.6190476194</v>
      </c>
      <c r="AC28" s="36">
        <f t="shared" si="38"/>
        <v>4880677.6190476194</v>
      </c>
      <c r="AD28" s="36">
        <f t="shared" si="38"/>
        <v>4880677.6190476194</v>
      </c>
      <c r="AE28" s="36">
        <f t="shared" si="38"/>
        <v>4880677.6190476194</v>
      </c>
      <c r="AF28" s="36">
        <f t="shared" si="38"/>
        <v>58491350</v>
      </c>
    </row>
    <row r="29" spans="1:32" s="16" customFormat="1" ht="18" customHeight="1" x14ac:dyDescent="0.2">
      <c r="A29" s="24" t="s">
        <v>28</v>
      </c>
      <c r="B29" s="41" t="s">
        <v>25</v>
      </c>
      <c r="C29" s="41"/>
      <c r="D29" s="41"/>
      <c r="E29" s="41"/>
      <c r="F29" s="41"/>
      <c r="G29" s="37">
        <f>G21</f>
        <v>0</v>
      </c>
      <c r="H29" s="37">
        <f t="shared" ref="H29:R29" si="39">H21</f>
        <v>0</v>
      </c>
      <c r="I29" s="37">
        <f t="shared" si="39"/>
        <v>0</v>
      </c>
      <c r="J29" s="37">
        <f t="shared" si="39"/>
        <v>182025</v>
      </c>
      <c r="K29" s="37">
        <f t="shared" si="39"/>
        <v>451400</v>
      </c>
      <c r="L29" s="37">
        <f t="shared" si="39"/>
        <v>668000</v>
      </c>
      <c r="M29" s="37">
        <f t="shared" si="39"/>
        <v>567400</v>
      </c>
      <c r="N29" s="37">
        <f t="shared" si="39"/>
        <v>637200</v>
      </c>
      <c r="O29" s="37">
        <f t="shared" si="39"/>
        <v>713100</v>
      </c>
      <c r="P29" s="37">
        <f t="shared" si="39"/>
        <v>713100</v>
      </c>
      <c r="Q29" s="37">
        <f t="shared" si="39"/>
        <v>891375</v>
      </c>
      <c r="R29" s="37">
        <f t="shared" si="39"/>
        <v>1069650</v>
      </c>
      <c r="S29" s="40">
        <f>SUM(G29:R29)</f>
        <v>5893250</v>
      </c>
      <c r="T29" s="38">
        <f>R29/R15*T15</f>
        <v>1146053.5714285716</v>
      </c>
      <c r="U29" s="38">
        <f>T29/T15*U15</f>
        <v>1222457.142857143</v>
      </c>
      <c r="V29" s="38">
        <f t="shared" ref="V29:AE29" si="40">U29/U15*V15</f>
        <v>1298860.7142857143</v>
      </c>
      <c r="W29" s="38">
        <f t="shared" si="40"/>
        <v>1375264.2857142859</v>
      </c>
      <c r="X29" s="38">
        <f t="shared" si="40"/>
        <v>1375264.2857142859</v>
      </c>
      <c r="Y29" s="38">
        <f t="shared" si="40"/>
        <v>1375264.2857142859</v>
      </c>
      <c r="Z29" s="38">
        <f t="shared" si="40"/>
        <v>1375264.2857142859</v>
      </c>
      <c r="AA29" s="38">
        <f t="shared" si="40"/>
        <v>1375264.2857142859</v>
      </c>
      <c r="AB29" s="38">
        <f t="shared" si="40"/>
        <v>1375264.2857142859</v>
      </c>
      <c r="AC29" s="38">
        <f t="shared" si="40"/>
        <v>1375264.2857142859</v>
      </c>
      <c r="AD29" s="38">
        <f t="shared" si="40"/>
        <v>1375264.2857142859</v>
      </c>
      <c r="AE29" s="38">
        <f t="shared" si="40"/>
        <v>1375264.2857142859</v>
      </c>
      <c r="AF29" s="40">
        <f>SUM(T29:AE29)</f>
        <v>16044749.999999998</v>
      </c>
    </row>
    <row r="30" spans="1:32" s="16" customFormat="1" ht="18" customHeight="1" x14ac:dyDescent="0.2">
      <c r="A30" s="24" t="s">
        <v>29</v>
      </c>
      <c r="B30" s="41" t="s">
        <v>26</v>
      </c>
      <c r="C30" s="41"/>
      <c r="D30" s="41"/>
      <c r="E30" s="41"/>
      <c r="F30" s="41"/>
      <c r="G30" s="37">
        <f t="shared" ref="G30:R31" si="41">G22</f>
        <v>1400700</v>
      </c>
      <c r="H30" s="37">
        <f t="shared" si="41"/>
        <v>2070600</v>
      </c>
      <c r="I30" s="37">
        <f t="shared" si="41"/>
        <v>2801400</v>
      </c>
      <c r="J30" s="37">
        <f t="shared" si="41"/>
        <v>2984100</v>
      </c>
      <c r="K30" s="37">
        <f t="shared" si="41"/>
        <v>3105900</v>
      </c>
      <c r="L30" s="37">
        <f t="shared" si="41"/>
        <v>2923200</v>
      </c>
      <c r="M30" s="37">
        <f t="shared" si="41"/>
        <v>2862300</v>
      </c>
      <c r="N30" s="37">
        <f t="shared" si="41"/>
        <v>2801400</v>
      </c>
      <c r="O30" s="37">
        <f t="shared" si="41"/>
        <v>2862300</v>
      </c>
      <c r="P30" s="37">
        <f>P22</f>
        <v>2735086.6666666665</v>
      </c>
      <c r="Q30" s="37">
        <f t="shared" si="41"/>
        <v>2735086.6666666665</v>
      </c>
      <c r="R30" s="37">
        <f t="shared" si="41"/>
        <v>2735086.6666666665</v>
      </c>
      <c r="S30" s="40">
        <f>SUM(G30:R30)</f>
        <v>32017160.000000004</v>
      </c>
      <c r="T30" s="38">
        <f>R30/R16*T16</f>
        <v>2226233.333333333</v>
      </c>
      <c r="U30" s="38">
        <f t="shared" ref="U30:AE31" si="42">T30/T16*U16</f>
        <v>2162626.6666666665</v>
      </c>
      <c r="V30" s="38">
        <f t="shared" si="42"/>
        <v>2099020</v>
      </c>
      <c r="W30" s="38">
        <f t="shared" si="42"/>
        <v>2035413.3333333333</v>
      </c>
      <c r="X30" s="38">
        <f t="shared" si="42"/>
        <v>2035413.3333333333</v>
      </c>
      <c r="Y30" s="38">
        <f t="shared" si="42"/>
        <v>2035413.3333333333</v>
      </c>
      <c r="Z30" s="38">
        <f t="shared" si="42"/>
        <v>2035413.3333333333</v>
      </c>
      <c r="AA30" s="38">
        <f t="shared" si="42"/>
        <v>2035413.3333333333</v>
      </c>
      <c r="AB30" s="38">
        <f t="shared" si="42"/>
        <v>2035413.3333333333</v>
      </c>
      <c r="AC30" s="38">
        <f t="shared" si="42"/>
        <v>2035413.3333333333</v>
      </c>
      <c r="AD30" s="38">
        <f t="shared" si="42"/>
        <v>2035413.3333333333</v>
      </c>
      <c r="AE30" s="38">
        <f t="shared" si="42"/>
        <v>2035413.3333333333</v>
      </c>
      <c r="AF30" s="40">
        <f>SUM(T30:AE30)</f>
        <v>24806600</v>
      </c>
    </row>
    <row r="31" spans="1:32" s="16" customFormat="1" ht="18" customHeight="1" x14ac:dyDescent="0.2">
      <c r="A31" s="24" t="s">
        <v>30</v>
      </c>
      <c r="B31" s="43" t="s">
        <v>27</v>
      </c>
      <c r="C31" s="43"/>
      <c r="D31" s="43"/>
      <c r="E31" s="43"/>
      <c r="F31" s="43"/>
      <c r="G31" s="37">
        <f t="shared" si="41"/>
        <v>0</v>
      </c>
      <c r="H31" s="37">
        <f t="shared" si="41"/>
        <v>0</v>
      </c>
      <c r="I31" s="37">
        <f t="shared" si="41"/>
        <v>0</v>
      </c>
      <c r="J31" s="37">
        <f t="shared" si="41"/>
        <v>0</v>
      </c>
      <c r="K31" s="37">
        <f t="shared" si="41"/>
        <v>0</v>
      </c>
      <c r="L31" s="37">
        <f t="shared" si="41"/>
        <v>0</v>
      </c>
      <c r="M31" s="37">
        <f t="shared" si="41"/>
        <v>0</v>
      </c>
      <c r="N31" s="37">
        <f>N23</f>
        <v>0</v>
      </c>
      <c r="O31" s="37">
        <f>O23</f>
        <v>73500</v>
      </c>
      <c r="P31" s="37">
        <f>O31/O17*P17</f>
        <v>220500</v>
      </c>
      <c r="Q31" s="37">
        <f t="shared" ref="Q31:R31" si="43">P31/P17*Q17</f>
        <v>294000</v>
      </c>
      <c r="R31" s="37">
        <f t="shared" si="43"/>
        <v>367500</v>
      </c>
      <c r="S31" s="40">
        <f>SUM(G31:R31)</f>
        <v>955500</v>
      </c>
      <c r="T31" s="38">
        <f>R31/R17*T17</f>
        <v>1470000</v>
      </c>
      <c r="U31" s="38">
        <f t="shared" si="42"/>
        <v>1470000</v>
      </c>
      <c r="V31" s="38">
        <f t="shared" si="42"/>
        <v>1470000</v>
      </c>
      <c r="W31" s="38">
        <f t="shared" si="42"/>
        <v>1470000</v>
      </c>
      <c r="X31" s="38">
        <f t="shared" si="42"/>
        <v>1470000</v>
      </c>
      <c r="Y31" s="38">
        <f t="shared" si="42"/>
        <v>1470000</v>
      </c>
      <c r="Z31" s="38">
        <f t="shared" si="42"/>
        <v>1470000</v>
      </c>
      <c r="AA31" s="38">
        <f t="shared" si="42"/>
        <v>1470000</v>
      </c>
      <c r="AB31" s="38">
        <f t="shared" si="42"/>
        <v>1470000</v>
      </c>
      <c r="AC31" s="38">
        <f t="shared" si="42"/>
        <v>1470000</v>
      </c>
      <c r="AD31" s="38">
        <f t="shared" si="42"/>
        <v>1470000</v>
      </c>
      <c r="AE31" s="38">
        <f t="shared" si="42"/>
        <v>1470000</v>
      </c>
      <c r="AF31" s="40">
        <f>SUM(T31:AE31)</f>
        <v>17640000</v>
      </c>
    </row>
    <row r="32" spans="1:32" s="16" customFormat="1" ht="28.5" customHeight="1" x14ac:dyDescent="0.2">
      <c r="A32" s="44" t="s">
        <v>31</v>
      </c>
      <c r="B32" s="45" t="s">
        <v>32</v>
      </c>
      <c r="C32" s="45"/>
      <c r="D32" s="45"/>
      <c r="E32" s="45"/>
      <c r="F32" s="45"/>
      <c r="G32" s="46">
        <f t="shared" ref="G32:G40" si="44">Y32</f>
        <v>0</v>
      </c>
      <c r="H32" s="46" t="e">
        <f>#REF!</f>
        <v>#REF!</v>
      </c>
      <c r="I32" s="46" t="e">
        <f>#REF!</f>
        <v>#REF!</v>
      </c>
      <c r="J32" s="46" t="e">
        <f>#REF!</f>
        <v>#REF!</v>
      </c>
      <c r="K32" s="46" t="e">
        <f>#REF!</f>
        <v>#REF!</v>
      </c>
      <c r="L32" s="46" t="e">
        <f>#REF!</f>
        <v>#REF!</v>
      </c>
      <c r="M32" s="47">
        <f>SUM(M36:M36)</f>
        <v>0</v>
      </c>
      <c r="N32" s="47">
        <f>SUM(N36:N36)</f>
        <v>0</v>
      </c>
      <c r="O32" s="47">
        <f>SUM(O36:O36)</f>
        <v>0</v>
      </c>
      <c r="P32" s="47">
        <f>SUM(P36:P36)</f>
        <v>0</v>
      </c>
      <c r="Q32" s="47">
        <f>SUM(Q36:Q36)</f>
        <v>0</v>
      </c>
      <c r="R32" s="47">
        <f>SUM(R36:R36)</f>
        <v>0</v>
      </c>
      <c r="S32" s="47">
        <f>SUM(S36:S36)</f>
        <v>0</v>
      </c>
      <c r="T32" s="47">
        <f>SUM(T36:T36)</f>
        <v>0</v>
      </c>
      <c r="U32" s="47">
        <f>SUM(U36:U36)</f>
        <v>0</v>
      </c>
      <c r="V32" s="47">
        <f>SUM(V36:V36)</f>
        <v>0</v>
      </c>
      <c r="W32" s="47">
        <f>SUM(W36:W36)</f>
        <v>0</v>
      </c>
      <c r="X32" s="47">
        <f>SUM(X36:X36)</f>
        <v>0</v>
      </c>
      <c r="Y32" s="46">
        <f>SUM(Y36:Y36)</f>
        <v>0</v>
      </c>
      <c r="Z32" s="47">
        <f>SUM(Z36:Z36)</f>
        <v>0</v>
      </c>
      <c r="AA32" s="47">
        <f>SUM(AA36:AA36)</f>
        <v>0</v>
      </c>
      <c r="AB32" s="47">
        <f>SUM(AB36:AB36)</f>
        <v>0</v>
      </c>
      <c r="AC32" s="47">
        <f>SUM(AC36:AC36)</f>
        <v>0</v>
      </c>
      <c r="AD32" s="47">
        <f>SUM(AD36:AD36)</f>
        <v>0</v>
      </c>
      <c r="AE32" s="47">
        <f>SUM(AE36:AE36)</f>
        <v>0</v>
      </c>
      <c r="AF32" s="47">
        <f>SUM(AF36:AF36)</f>
        <v>0</v>
      </c>
    </row>
    <row r="33" spans="1:32" s="50" customFormat="1" ht="18" customHeight="1" x14ac:dyDescent="0.2">
      <c r="A33" s="48">
        <v>1</v>
      </c>
      <c r="B33" s="49" t="s">
        <v>33</v>
      </c>
      <c r="C33" s="49"/>
      <c r="D33" s="49"/>
      <c r="E33" s="49"/>
      <c r="F33" s="49"/>
      <c r="G33" s="42">
        <v>1422087</v>
      </c>
      <c r="H33" s="26">
        <v>1679626</v>
      </c>
      <c r="I33" s="26">
        <v>1958865</v>
      </c>
      <c r="J33" s="26">
        <v>2425817</v>
      </c>
      <c r="K33" s="26">
        <v>2571213</v>
      </c>
      <c r="L33" s="26">
        <v>2146986</v>
      </c>
      <c r="M33" s="37">
        <v>2181589</v>
      </c>
      <c r="N33" s="37">
        <v>2374474</v>
      </c>
      <c r="O33" s="37">
        <v>2561167</v>
      </c>
      <c r="P33" s="37">
        <f>O33/O6*P6</f>
        <v>2561167</v>
      </c>
      <c r="Q33" s="37">
        <f>P33/P6*Q6</f>
        <v>2656025.0370370368</v>
      </c>
      <c r="R33" s="37">
        <f t="shared" ref="Q33:R33" si="45">Q33/Q6*R6</f>
        <v>2750883.0740740742</v>
      </c>
      <c r="S33" s="37">
        <f>SUM(G33:R33)</f>
        <v>27289899.111111112</v>
      </c>
      <c r="T33" s="38">
        <f>R33/R5*T5</f>
        <v>2798312.0925925924</v>
      </c>
      <c r="U33" s="38">
        <f>T33/T6*U6</f>
        <v>2845741.1111111105</v>
      </c>
      <c r="V33" s="38">
        <f t="shared" ref="V33:AE33" si="46">U33/U6*V6</f>
        <v>2845741.1111111105</v>
      </c>
      <c r="W33" s="38">
        <f t="shared" si="46"/>
        <v>2845741.1111111105</v>
      </c>
      <c r="X33" s="38">
        <f t="shared" si="46"/>
        <v>2845741.1111111105</v>
      </c>
      <c r="Y33" s="38">
        <f t="shared" si="46"/>
        <v>2845741.1111111105</v>
      </c>
      <c r="Z33" s="38">
        <f t="shared" si="46"/>
        <v>2845741.1111111105</v>
      </c>
      <c r="AA33" s="38">
        <f t="shared" si="46"/>
        <v>2845741.1111111105</v>
      </c>
      <c r="AB33" s="38">
        <f t="shared" si="46"/>
        <v>2845741.1111111105</v>
      </c>
      <c r="AC33" s="38">
        <f t="shared" si="46"/>
        <v>2845741.1111111105</v>
      </c>
      <c r="AD33" s="38">
        <f t="shared" si="46"/>
        <v>2845741.1111111105</v>
      </c>
      <c r="AE33" s="38">
        <f t="shared" si="46"/>
        <v>2845741.1111111105</v>
      </c>
      <c r="AF33" s="37">
        <f>SUM(T33:AE33)</f>
        <v>34101464.314814813</v>
      </c>
    </row>
    <row r="34" spans="1:32" s="50" customFormat="1" ht="18" customHeight="1" x14ac:dyDescent="0.2">
      <c r="A34" s="48">
        <v>1</v>
      </c>
      <c r="B34" s="49" t="s">
        <v>34</v>
      </c>
      <c r="C34" s="49"/>
      <c r="D34" s="49"/>
      <c r="E34" s="49"/>
      <c r="F34" s="49"/>
      <c r="G34" s="42">
        <v>1422088</v>
      </c>
      <c r="H34" s="26">
        <v>1679626</v>
      </c>
      <c r="I34" s="26">
        <v>1958865</v>
      </c>
      <c r="J34" s="26">
        <v>2425817</v>
      </c>
      <c r="K34" s="26">
        <v>2571213</v>
      </c>
      <c r="L34" s="26">
        <v>2146986</v>
      </c>
      <c r="M34" s="37">
        <v>2181589</v>
      </c>
      <c r="N34" s="37">
        <v>2374474</v>
      </c>
      <c r="O34" s="37">
        <v>2561167</v>
      </c>
      <c r="P34" s="37">
        <f>P33</f>
        <v>2561167</v>
      </c>
      <c r="Q34" s="37">
        <f t="shared" ref="Q34:R34" si="47">Q33</f>
        <v>2656025.0370370368</v>
      </c>
      <c r="R34" s="37">
        <f t="shared" si="47"/>
        <v>2750883.0740740742</v>
      </c>
      <c r="S34" s="37">
        <f t="shared" ref="S34:S35" si="48">SUM(G34:R34)</f>
        <v>27289900.111111112</v>
      </c>
      <c r="T34" s="38">
        <f>R33/R6*T10</f>
        <v>3035457.1851851852</v>
      </c>
      <c r="U34" s="38">
        <f>T34/T10*U10</f>
        <v>3082886.2037037038</v>
      </c>
      <c r="V34" s="38">
        <f t="shared" ref="V34:AE34" si="49">U34/U10*V10</f>
        <v>3082886.2037037038</v>
      </c>
      <c r="W34" s="38">
        <f t="shared" si="49"/>
        <v>3082886.2037037038</v>
      </c>
      <c r="X34" s="38">
        <f t="shared" si="49"/>
        <v>3082886.2037037038</v>
      </c>
      <c r="Y34" s="38">
        <f t="shared" si="49"/>
        <v>3082886.2037037038</v>
      </c>
      <c r="Z34" s="38">
        <f t="shared" si="49"/>
        <v>3082886.2037037038</v>
      </c>
      <c r="AA34" s="38">
        <f t="shared" si="49"/>
        <v>3082886.2037037038</v>
      </c>
      <c r="AB34" s="38">
        <f t="shared" si="49"/>
        <v>3082886.2037037038</v>
      </c>
      <c r="AC34" s="38">
        <f t="shared" si="49"/>
        <v>3082886.2037037038</v>
      </c>
      <c r="AD34" s="38">
        <f t="shared" si="49"/>
        <v>3082886.2037037038</v>
      </c>
      <c r="AE34" s="38">
        <f t="shared" si="49"/>
        <v>3082886.2037037038</v>
      </c>
      <c r="AF34" s="37">
        <f t="shared" ref="AF34:AF35" si="50">SUM(T34:AE34)</f>
        <v>36947205.425925933</v>
      </c>
    </row>
    <row r="35" spans="1:32" s="50" customFormat="1" ht="18" customHeight="1" x14ac:dyDescent="0.2">
      <c r="A35" s="48">
        <v>1</v>
      </c>
      <c r="B35" s="49" t="s">
        <v>35</v>
      </c>
      <c r="C35" s="49"/>
      <c r="D35" s="49"/>
      <c r="E35" s="49"/>
      <c r="F35" s="49"/>
      <c r="G35" s="42">
        <v>1422089</v>
      </c>
      <c r="H35" s="26">
        <v>1679626</v>
      </c>
      <c r="I35" s="26">
        <v>1958865</v>
      </c>
      <c r="J35" s="26">
        <v>2425817</v>
      </c>
      <c r="K35" s="26">
        <v>2571213</v>
      </c>
      <c r="L35" s="26">
        <v>2146986</v>
      </c>
      <c r="M35" s="37">
        <v>2181589</v>
      </c>
      <c r="N35" s="37">
        <v>2374474</v>
      </c>
      <c r="O35" s="37">
        <v>2561167</v>
      </c>
      <c r="P35" s="37">
        <f>O35/O14*P14</f>
        <v>2691395.8305084747</v>
      </c>
      <c r="Q35" s="37">
        <f t="shared" ref="Q35:R35" si="51">P35/P14*Q14</f>
        <v>2691395.8305084747</v>
      </c>
      <c r="R35" s="37">
        <f t="shared" si="51"/>
        <v>2691395.8305084747</v>
      </c>
      <c r="S35" s="37">
        <f t="shared" si="48"/>
        <v>27396013.491525423</v>
      </c>
      <c r="T35" s="38">
        <f>R33/R6*T14</f>
        <v>3320031.2962962962</v>
      </c>
      <c r="U35" s="38">
        <f>T35</f>
        <v>3320031.2962962962</v>
      </c>
      <c r="V35" s="38">
        <f t="shared" ref="V35:AE35" si="52">U35</f>
        <v>3320031.2962962962</v>
      </c>
      <c r="W35" s="38">
        <f t="shared" si="52"/>
        <v>3320031.2962962962</v>
      </c>
      <c r="X35" s="38">
        <f t="shared" si="52"/>
        <v>3320031.2962962962</v>
      </c>
      <c r="Y35" s="38">
        <f t="shared" si="52"/>
        <v>3320031.2962962962</v>
      </c>
      <c r="Z35" s="38">
        <f t="shared" si="52"/>
        <v>3320031.2962962962</v>
      </c>
      <c r="AA35" s="38">
        <f t="shared" si="52"/>
        <v>3320031.2962962962</v>
      </c>
      <c r="AB35" s="38">
        <f t="shared" si="52"/>
        <v>3320031.2962962962</v>
      </c>
      <c r="AC35" s="38">
        <f t="shared" si="52"/>
        <v>3320031.2962962962</v>
      </c>
      <c r="AD35" s="38">
        <f t="shared" si="52"/>
        <v>3320031.2962962962</v>
      </c>
      <c r="AE35" s="38">
        <f t="shared" si="52"/>
        <v>3320031.2962962962</v>
      </c>
      <c r="AF35" s="37">
        <f t="shared" si="50"/>
        <v>39840375.555555552</v>
      </c>
    </row>
    <row r="36" spans="1:32" s="50" customFormat="1" ht="18" hidden="1" customHeight="1" x14ac:dyDescent="0.2">
      <c r="A36" s="32">
        <f>A33+1</f>
        <v>2</v>
      </c>
      <c r="B36" s="49" t="s">
        <v>24</v>
      </c>
      <c r="C36" s="49"/>
      <c r="D36" s="49"/>
      <c r="E36" s="49"/>
      <c r="F36" s="49"/>
      <c r="G36" s="42"/>
      <c r="H36" s="26"/>
      <c r="I36" s="26"/>
      <c r="J36" s="26"/>
      <c r="K36" s="26"/>
      <c r="L36" s="26">
        <v>2146986</v>
      </c>
      <c r="M36" s="37"/>
      <c r="N36" s="37"/>
      <c r="O36" s="37"/>
      <c r="P36" s="37"/>
      <c r="Q36" s="37"/>
      <c r="R36" s="37"/>
      <c r="S36" s="37">
        <f t="shared" ref="S36:X36" si="53">R36</f>
        <v>0</v>
      </c>
      <c r="T36" s="38">
        <f t="shared" si="53"/>
        <v>0</v>
      </c>
      <c r="U36" s="38">
        <f t="shared" si="53"/>
        <v>0</v>
      </c>
      <c r="V36" s="38">
        <f t="shared" si="53"/>
        <v>0</v>
      </c>
      <c r="W36" s="38">
        <f t="shared" si="53"/>
        <v>0</v>
      </c>
      <c r="X36" s="38">
        <f t="shared" si="53"/>
        <v>0</v>
      </c>
      <c r="Y36" s="40">
        <f t="shared" ref="Y36" si="54">SUM(M36:X36)</f>
        <v>0</v>
      </c>
      <c r="Z36" s="38">
        <f>X36</f>
        <v>0</v>
      </c>
      <c r="AA36" s="38">
        <f t="shared" ref="AA36:AE36" si="55">Z36</f>
        <v>0</v>
      </c>
      <c r="AB36" s="38">
        <f t="shared" si="55"/>
        <v>0</v>
      </c>
      <c r="AC36" s="38">
        <f t="shared" si="55"/>
        <v>0</v>
      </c>
      <c r="AD36" s="38">
        <f t="shared" si="55"/>
        <v>0</v>
      </c>
      <c r="AE36" s="38">
        <f t="shared" si="55"/>
        <v>0</v>
      </c>
      <c r="AF36" s="38"/>
    </row>
    <row r="37" spans="1:32" s="16" customFormat="1" ht="28.5" customHeight="1" x14ac:dyDescent="0.2">
      <c r="A37" s="51"/>
      <c r="B37" s="52"/>
      <c r="C37" s="52"/>
      <c r="D37" s="52"/>
      <c r="E37" s="52"/>
      <c r="F37" s="52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 spans="1:32" s="55" customFormat="1" ht="18" customHeight="1" x14ac:dyDescent="0.2">
      <c r="A38" s="48"/>
      <c r="B38" s="21"/>
      <c r="C38" s="21"/>
      <c r="D38" s="21"/>
      <c r="E38" s="21"/>
      <c r="F38" s="21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37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38"/>
    </row>
    <row r="39" spans="1:32" s="55" customFormat="1" ht="18" customHeight="1" x14ac:dyDescent="0.2">
      <c r="A39" s="48"/>
      <c r="B39" s="21"/>
      <c r="C39" s="21"/>
      <c r="D39" s="21"/>
      <c r="E39" s="21"/>
      <c r="F39" s="21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37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38"/>
    </row>
    <row r="40" spans="1:32" s="55" customFormat="1" ht="18" customHeight="1" x14ac:dyDescent="0.2">
      <c r="A40" s="48"/>
      <c r="B40" s="21"/>
      <c r="C40" s="21"/>
      <c r="D40" s="21"/>
      <c r="E40" s="21"/>
      <c r="F40" s="21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37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38"/>
    </row>
  </sheetData>
  <mergeCells count="37">
    <mergeCell ref="B37:F37"/>
    <mergeCell ref="B38:F38"/>
    <mergeCell ref="B39:F39"/>
    <mergeCell ref="B40:F40"/>
    <mergeCell ref="B33:F33"/>
    <mergeCell ref="B34:F34"/>
    <mergeCell ref="B35:F35"/>
    <mergeCell ref="B36:F36"/>
    <mergeCell ref="B27:F27"/>
    <mergeCell ref="B28:F28"/>
    <mergeCell ref="B29:F29"/>
    <mergeCell ref="B30:F30"/>
    <mergeCell ref="B31:F31"/>
    <mergeCell ref="B32:F32"/>
    <mergeCell ref="B21:F21"/>
    <mergeCell ref="B22:F22"/>
    <mergeCell ref="B23:F23"/>
    <mergeCell ref="B24:F24"/>
    <mergeCell ref="B25:F25"/>
    <mergeCell ref="B26:F26"/>
    <mergeCell ref="B15:F15"/>
    <mergeCell ref="B16:F16"/>
    <mergeCell ref="B17:F17"/>
    <mergeCell ref="B19:F19"/>
    <mergeCell ref="B20:F20"/>
    <mergeCell ref="B9:F9"/>
    <mergeCell ref="B10:F10"/>
    <mergeCell ref="B11:F11"/>
    <mergeCell ref="B12:F12"/>
    <mergeCell ref="B13:F13"/>
    <mergeCell ref="B14:F14"/>
    <mergeCell ref="A3:F3"/>
    <mergeCell ref="B4:F4"/>
    <mergeCell ref="B5:F5"/>
    <mergeCell ref="B6:F6"/>
    <mergeCell ref="B7:F7"/>
    <mergeCell ref="B8:F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2025-10-25T09:13:35Z</dcterms:created>
  <dcterms:modified xsi:type="dcterms:W3CDTF">2025-10-25T10:29:30Z</dcterms:modified>
</cp:coreProperties>
</file>