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Lab PC\Documents\GitHub\crumple_curvature\"/>
    </mc:Choice>
  </mc:AlternateContent>
  <xr:revisionPtr revIDLastSave="0" documentId="13_ncr:1_{631B37AB-91E5-42FD-96DD-952ADEEAA67C}" xr6:coauthVersionLast="47" xr6:coauthVersionMax="47" xr10:uidLastSave="{00000000-0000-0000-0000-000000000000}"/>
  <bookViews>
    <workbookView xWindow="30612" yWindow="-108" windowWidth="30936" windowHeight="16776" activeTab="3" xr2:uid="{DBF9DEE0-FB45-4EDB-A912-0D186C42FD17}"/>
  </bookViews>
  <sheets>
    <sheet name="READ_ME" sheetId="2" r:id="rId1"/>
    <sheet name="Sheet1" sheetId="1" r:id="rId2"/>
    <sheet name="Spheres" sheetId="3" r:id="rId3"/>
    <sheet name="5insphere" sheetId="4" r:id="rId4"/>
    <sheet name="Scurve" sheetId="5" r:id="rId5"/>
    <sheet name="cylindrical sheet"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4" l="1"/>
  <c r="D9" i="4"/>
  <c r="E9" i="4"/>
  <c r="B9" i="4"/>
  <c r="C7" i="4"/>
  <c r="D7" i="4"/>
  <c r="E7" i="4"/>
  <c r="B7" i="4"/>
  <c r="X113" i="1"/>
  <c r="Y113" i="1"/>
  <c r="D86" i="1"/>
  <c r="E86" i="1"/>
  <c r="F86" i="1"/>
  <c r="G86" i="1"/>
  <c r="H86" i="1"/>
  <c r="I86" i="1"/>
  <c r="J86" i="1"/>
  <c r="K86" i="1"/>
  <c r="L86" i="1"/>
  <c r="M86" i="1"/>
  <c r="N86" i="1"/>
  <c r="O86" i="1"/>
  <c r="P86" i="1"/>
  <c r="Q86" i="1"/>
  <c r="R86" i="1"/>
  <c r="S86" i="1"/>
  <c r="C86" i="1"/>
  <c r="D94" i="1"/>
  <c r="E94" i="1"/>
  <c r="F94" i="1"/>
  <c r="G94" i="1"/>
  <c r="H94" i="1"/>
  <c r="I94" i="1"/>
  <c r="J94" i="1"/>
  <c r="K94" i="1"/>
  <c r="L94" i="1"/>
  <c r="M94" i="1"/>
  <c r="N94" i="1"/>
  <c r="O94" i="1"/>
  <c r="P94" i="1"/>
  <c r="Q94" i="1"/>
  <c r="R94" i="1"/>
  <c r="S94" i="1"/>
  <c r="C94" i="1"/>
  <c r="V113" i="1"/>
  <c r="W113" i="1"/>
  <c r="S113" i="1"/>
  <c r="T113" i="1"/>
  <c r="U113" i="1"/>
  <c r="R113" i="1"/>
  <c r="P113" i="1"/>
  <c r="Q113" i="1"/>
  <c r="M113" i="1"/>
  <c r="N113" i="1"/>
  <c r="O113" i="1"/>
  <c r="H113" i="1"/>
  <c r="I113" i="1"/>
  <c r="J113" i="1"/>
  <c r="K113" i="1"/>
  <c r="L113" i="1"/>
  <c r="E113" i="1"/>
  <c r="F113" i="1"/>
  <c r="G113" i="1"/>
  <c r="C113" i="1"/>
  <c r="D113" i="1"/>
  <c r="B113" i="1"/>
  <c r="G78" i="1"/>
  <c r="H78" i="1"/>
  <c r="I78" i="1"/>
  <c r="J78" i="1"/>
  <c r="K78" i="1"/>
  <c r="L78" i="1"/>
  <c r="M78" i="1"/>
  <c r="N78" i="1"/>
  <c r="O78" i="1"/>
  <c r="P78" i="1"/>
  <c r="Q78" i="1"/>
  <c r="R78" i="1"/>
  <c r="S78" i="1"/>
  <c r="D78" i="1"/>
  <c r="E78" i="1"/>
  <c r="F78" i="1"/>
  <c r="C78" i="1"/>
  <c r="F92" i="1"/>
  <c r="C92" i="1"/>
  <c r="D100" i="1"/>
  <c r="E100" i="1"/>
  <c r="F100" i="1"/>
  <c r="G100" i="1"/>
  <c r="H100" i="1"/>
  <c r="I100" i="1"/>
  <c r="J100" i="1"/>
  <c r="K100" i="1"/>
  <c r="L100" i="1"/>
  <c r="M100" i="1"/>
  <c r="N100" i="1"/>
  <c r="O100" i="1"/>
  <c r="P100" i="1"/>
  <c r="Q100" i="1"/>
  <c r="R100" i="1"/>
  <c r="C100" i="1"/>
  <c r="D92" i="1"/>
  <c r="E92" i="1"/>
  <c r="G92" i="1"/>
  <c r="H92" i="1"/>
  <c r="I92" i="1"/>
  <c r="J92" i="1"/>
  <c r="K92" i="1"/>
  <c r="L92" i="1"/>
  <c r="M92" i="1"/>
  <c r="N92" i="1"/>
  <c r="O92" i="1"/>
  <c r="P92" i="1"/>
  <c r="Q92" i="1"/>
  <c r="R92" i="1"/>
  <c r="S92" i="1"/>
  <c r="D84" i="1"/>
  <c r="E84" i="1"/>
  <c r="F84" i="1"/>
  <c r="G84" i="1"/>
  <c r="H84" i="1"/>
  <c r="I84" i="1"/>
  <c r="J84" i="1"/>
  <c r="K84" i="1"/>
  <c r="L84" i="1"/>
  <c r="M84" i="1"/>
  <c r="N84" i="1"/>
  <c r="O84" i="1"/>
  <c r="P84" i="1"/>
  <c r="Q84" i="1"/>
  <c r="R84" i="1"/>
  <c r="S84" i="1"/>
  <c r="C84" i="1"/>
  <c r="D76" i="1"/>
  <c r="E76" i="1"/>
  <c r="F76" i="1"/>
  <c r="G76" i="1"/>
  <c r="H76" i="1"/>
  <c r="I76" i="1"/>
  <c r="J76" i="1"/>
  <c r="K76" i="1"/>
  <c r="L76" i="1"/>
  <c r="M76" i="1"/>
  <c r="N76" i="1"/>
  <c r="O76" i="1"/>
  <c r="P76" i="1"/>
  <c r="Q76" i="1"/>
  <c r="R76" i="1"/>
  <c r="S76" i="1"/>
  <c r="C76" i="1"/>
  <c r="BM54" i="1"/>
  <c r="BM50" i="1"/>
  <c r="BL54" i="1"/>
  <c r="BL50" i="1"/>
  <c r="BI54" i="1"/>
  <c r="BJ54" i="1"/>
  <c r="BK54" i="1"/>
  <c r="BI50" i="1"/>
  <c r="BJ50" i="1"/>
  <c r="BK50" i="1"/>
  <c r="BD54" i="1"/>
  <c r="BE54" i="1"/>
  <c r="BF54" i="1"/>
  <c r="BG54" i="1"/>
  <c r="BG50" i="1"/>
  <c r="BD50" i="1"/>
  <c r="BE50" i="1"/>
  <c r="BF50" i="1"/>
  <c r="BH50" i="1"/>
  <c r="BH54" i="1"/>
  <c r="BA54" i="1"/>
  <c r="BB54" i="1"/>
  <c r="BC54" i="1"/>
  <c r="BA50" i="1"/>
  <c r="BB50" i="1"/>
  <c r="BC50" i="1"/>
  <c r="AX50" i="1"/>
  <c r="AY50" i="1"/>
  <c r="AZ50" i="1"/>
  <c r="AX54" i="1"/>
  <c r="AY54" i="1"/>
  <c r="AZ54" i="1"/>
  <c r="AU54" i="1"/>
  <c r="AV54" i="1"/>
  <c r="AW54" i="1"/>
  <c r="AU50" i="1"/>
  <c r="AV50" i="1"/>
  <c r="AW50" i="1"/>
  <c r="AR50" i="1"/>
  <c r="AR54" i="1"/>
  <c r="AQ54" i="1"/>
  <c r="AQ50" i="1"/>
  <c r="AP50" i="1"/>
  <c r="AS50" i="1"/>
  <c r="AT50" i="1"/>
  <c r="AP54" i="1"/>
  <c r="AS54" i="1"/>
  <c r="AT54" i="1"/>
  <c r="E54" i="1"/>
  <c r="F54" i="1"/>
  <c r="G54" i="1"/>
  <c r="H54" i="1"/>
  <c r="I54" i="1"/>
  <c r="J54" i="1"/>
  <c r="K54" i="1"/>
  <c r="L54" i="1"/>
  <c r="M54" i="1"/>
  <c r="N54" i="1"/>
  <c r="O54" i="1"/>
  <c r="P54" i="1"/>
  <c r="Q54" i="1"/>
  <c r="R54" i="1"/>
  <c r="S54" i="1"/>
  <c r="T54" i="1"/>
  <c r="U54" i="1"/>
  <c r="V54" i="1"/>
  <c r="W54" i="1"/>
  <c r="X54" i="1"/>
  <c r="Y54" i="1"/>
  <c r="Z54" i="1"/>
  <c r="AA54" i="1"/>
  <c r="AB54" i="1"/>
  <c r="AC54" i="1"/>
  <c r="AD54" i="1"/>
  <c r="AE54" i="1"/>
  <c r="AF54" i="1"/>
  <c r="AG54" i="1"/>
  <c r="AH54" i="1"/>
  <c r="AI54" i="1"/>
  <c r="AJ54" i="1"/>
  <c r="AK54" i="1"/>
  <c r="AL54" i="1"/>
  <c r="AM54" i="1"/>
  <c r="AN54" i="1"/>
  <c r="AO54" i="1"/>
  <c r="D54" i="1"/>
  <c r="AM50" i="1"/>
  <c r="AN50" i="1"/>
  <c r="AO50" i="1"/>
  <c r="AL50" i="1"/>
  <c r="AK50" i="1"/>
  <c r="AC50" i="1"/>
  <c r="AD50" i="1"/>
  <c r="AE50" i="1"/>
  <c r="AF50" i="1"/>
  <c r="AG50" i="1"/>
  <c r="AH50" i="1"/>
  <c r="AI50" i="1"/>
  <c r="AJ50" i="1"/>
  <c r="Y50" i="1"/>
  <c r="Z50" i="1"/>
  <c r="AA50" i="1"/>
  <c r="AB50" i="1"/>
  <c r="X50" i="1"/>
  <c r="D50" i="1"/>
  <c r="B50" i="1"/>
  <c r="E50" i="1"/>
  <c r="F50" i="1"/>
  <c r="G50" i="1"/>
  <c r="H50" i="1"/>
  <c r="C50" i="1"/>
  <c r="I50" i="1"/>
  <c r="J50" i="1"/>
  <c r="K50" i="1"/>
  <c r="L50" i="1"/>
  <c r="M50" i="1"/>
  <c r="N50" i="1"/>
  <c r="O50" i="1"/>
  <c r="P50" i="1"/>
  <c r="Q50" i="1"/>
  <c r="R50" i="1"/>
  <c r="S50" i="1"/>
  <c r="T50" i="1"/>
  <c r="U50" i="1"/>
  <c r="V50" i="1"/>
  <c r="W50" i="1"/>
  <c r="Q58" i="1"/>
  <c r="AC40" i="1"/>
  <c r="AC36" i="1"/>
  <c r="AB40" i="1"/>
  <c r="AB36" i="1"/>
  <c r="Z40" i="1"/>
  <c r="AA40" i="1"/>
  <c r="X36" i="1"/>
  <c r="Y36" i="1"/>
  <c r="Z36" i="1"/>
  <c r="AA36" i="1"/>
  <c r="V40" i="1"/>
  <c r="W40" i="1"/>
  <c r="X40" i="1"/>
  <c r="U36" i="1"/>
  <c r="V36" i="1"/>
  <c r="W36" i="1"/>
  <c r="U40" i="1"/>
  <c r="T40" i="1"/>
  <c r="T36" i="1"/>
  <c r="Y40" i="1"/>
  <c r="AD40" i="1"/>
  <c r="C40" i="1"/>
  <c r="D40" i="1"/>
  <c r="E40" i="1"/>
  <c r="F40" i="1"/>
  <c r="G40" i="1"/>
  <c r="H40" i="1"/>
  <c r="I40" i="1"/>
  <c r="J40" i="1"/>
  <c r="K40" i="1"/>
  <c r="L40" i="1"/>
  <c r="M40" i="1"/>
  <c r="N40" i="1"/>
  <c r="G36" i="1"/>
  <c r="H36" i="1"/>
  <c r="S40" i="1"/>
  <c r="R36" i="1"/>
  <c r="P40" i="1"/>
  <c r="Q40" i="1"/>
  <c r="R40" i="1"/>
  <c r="Q36" i="1"/>
  <c r="P36" i="1"/>
  <c r="O40" i="1"/>
  <c r="O36" i="1"/>
  <c r="AG36" i="1"/>
  <c r="AH36" i="1"/>
  <c r="AF36" i="1"/>
  <c r="AE36" i="1"/>
  <c r="AD36" i="1"/>
  <c r="S36" i="1"/>
  <c r="AD14" i="1"/>
  <c r="O14" i="1"/>
  <c r="L36" i="1"/>
  <c r="M36" i="1"/>
  <c r="N36" i="1"/>
  <c r="I36" i="1"/>
  <c r="J36" i="1"/>
  <c r="K36" i="1"/>
  <c r="C36" i="1"/>
  <c r="D36" i="1"/>
  <c r="E36" i="1"/>
  <c r="F36" i="1"/>
  <c r="M14" i="1"/>
  <c r="N14" i="1"/>
  <c r="D28" i="1"/>
  <c r="C28" i="1"/>
  <c r="L14" i="1"/>
  <c r="C14" i="1"/>
  <c r="I14" i="1"/>
  <c r="F14" i="1"/>
  <c r="G14" i="1"/>
  <c r="J14" i="1"/>
  <c r="K14" i="1"/>
  <c r="D14" i="1"/>
  <c r="E13" i="1"/>
  <c r="E14" i="1" s="1"/>
  <c r="F3" i="1"/>
  <c r="L4" i="1"/>
  <c r="L5" i="1"/>
  <c r="L3" i="1"/>
  <c r="K3" i="1"/>
  <c r="K4" i="1"/>
  <c r="K5" i="1"/>
</calcChain>
</file>

<file path=xl/sharedStrings.xml><?xml version="1.0" encoding="utf-8"?>
<sst xmlns="http://schemas.openxmlformats.org/spreadsheetml/2006/main" count="309" uniqueCount="253">
  <si>
    <t>measured</t>
  </si>
  <si>
    <t>High</t>
  </si>
  <si>
    <t>Medium</t>
  </si>
  <si>
    <t>radius(mm)</t>
  </si>
  <si>
    <t>Actual(mm^-2)</t>
  </si>
  <si>
    <t>High smoothed</t>
  </si>
  <si>
    <t>percent error medium</t>
  </si>
  <si>
    <t>Medium quick</t>
  </si>
  <si>
    <t>medium quick smoothed</t>
  </si>
  <si>
    <t>.7mm smooth</t>
  </si>
  <si>
    <t>bad</t>
  </si>
  <si>
    <t>Radius</t>
  </si>
  <si>
    <t>Actual</t>
  </si>
  <si>
    <t>medium_high</t>
  </si>
  <si>
    <t>high_high</t>
  </si>
  <si>
    <t>high_classic</t>
  </si>
  <si>
    <t>Sanded scans</t>
  </si>
  <si>
    <t>high</t>
  </si>
  <si>
    <t>Percent Error</t>
  </si>
  <si>
    <t>**repeatible?</t>
  </si>
  <si>
    <t>sanded Medium fast scan</t>
  </si>
  <si>
    <t>Huge error</t>
  </si>
  <si>
    <t>^</t>
  </si>
  <si>
    <t>Curvatuve[1/mm^2]</t>
  </si>
  <si>
    <t>classic Medium</t>
  </si>
  <si>
    <t>medium_high1</t>
  </si>
  <si>
    <t>medium_high2</t>
  </si>
  <si>
    <t>63.5mm</t>
  </si>
  <si>
    <t>high Medium</t>
  </si>
  <si>
    <t>high Medium2</t>
  </si>
  <si>
    <t>high Medium3</t>
  </si>
  <si>
    <t>high Medium4</t>
  </si>
  <si>
    <t>high .4mm 2</t>
  </si>
  <si>
    <t>Scan settings/type</t>
  </si>
  <si>
    <t xml:space="preserve">  </t>
  </si>
  <si>
    <t>high .4mm3</t>
  </si>
  <si>
    <t xml:space="preserve">high .4mm4 </t>
  </si>
  <si>
    <t>high .4mm 5</t>
  </si>
  <si>
    <t>high .3mm2</t>
  </si>
  <si>
    <t>high .3mm 3</t>
  </si>
  <si>
    <t>high .3mm 4</t>
  </si>
  <si>
    <t>.4mm plastic</t>
  </si>
  <si>
    <t>medium plastic</t>
  </si>
  <si>
    <t>high .3mm plastic</t>
  </si>
  <si>
    <t>high .4mm plastic</t>
  </si>
  <si>
    <t>high medium plastic</t>
  </si>
  <si>
    <t>stDev</t>
  </si>
  <si>
    <t>high .4mm plastic2</t>
  </si>
  <si>
    <t>high .3mm plastic2</t>
  </si>
  <si>
    <t>high medium plastic2</t>
  </si>
  <si>
    <t>meanKfiltered</t>
  </si>
  <si>
    <t>stdev2</t>
  </si>
  <si>
    <t>2MM scan1</t>
  </si>
  <si>
    <t>.7mm scan1</t>
  </si>
  <si>
    <t>Low Scan1</t>
  </si>
  <si>
    <t>low scan 75%</t>
  </si>
  <si>
    <t>Filtered 3sigma rule</t>
  </si>
  <si>
    <t>.4mm 1</t>
  </si>
  <si>
    <t>percent error</t>
  </si>
  <si>
    <t>thin plasti dip</t>
  </si>
  <si>
    <t>High PLASTIC</t>
  </si>
  <si>
    <t>High PLASTIC 85</t>
  </si>
  <si>
    <t>High PLASTIC 72</t>
  </si>
  <si>
    <t>medium PLASTIC</t>
  </si>
  <si>
    <t>.4mm PLASTIC</t>
  </si>
  <si>
    <t>.4mm PLASTIC 85</t>
  </si>
  <si>
    <t>.4mm PLASTIC 72</t>
  </si>
  <si>
    <t>.4mm PLASTIC 61</t>
  </si>
  <si>
    <t>High PLASTIC 61</t>
  </si>
  <si>
    <t>High PLASTIC 50</t>
  </si>
  <si>
    <t>4 in radius sheet</t>
  </si>
  <si>
    <t>Curvature</t>
  </si>
  <si>
    <t>filtered curvature</t>
  </si>
  <si>
    <t>filtered stdev</t>
  </si>
  <si>
    <t>classic high</t>
  </si>
  <si>
    <t>high high</t>
  </si>
  <si>
    <t>classic medium 2</t>
  </si>
  <si>
    <t>classic medium 1</t>
  </si>
  <si>
    <t>classic medium 3</t>
  </si>
  <si>
    <t>classic medium 4</t>
  </si>
  <si>
    <t>high medium 1</t>
  </si>
  <si>
    <t>high medium 2</t>
  </si>
  <si>
    <t>high medium 3</t>
  </si>
  <si>
    <t>high medium 4</t>
  </si>
  <si>
    <t>PTCLOUD 1</t>
  </si>
  <si>
    <t>PTCLOUD 2</t>
  </si>
  <si>
    <t>PTCLOUD 3</t>
  </si>
  <si>
    <t>Meslab+pointcloud 5 in sphere</t>
  </si>
  <si>
    <t>stl</t>
  </si>
  <si>
    <t>min K</t>
  </si>
  <si>
    <t>max K</t>
  </si>
  <si>
    <t>Quadratic</t>
  </si>
  <si>
    <t>normal</t>
  </si>
  <si>
    <t>principle</t>
  </si>
  <si>
    <t>scale quadratic</t>
  </si>
  <si>
    <t>Taubin</t>
  </si>
  <si>
    <t>STL</t>
  </si>
  <si>
    <t>Pointcloud</t>
  </si>
  <si>
    <t>SRSP default</t>
  </si>
  <si>
    <t>SRVCG default</t>
  </si>
  <si>
    <t>SRBP_default</t>
  </si>
  <si>
    <t>SRBPsimp62</t>
  </si>
  <si>
    <t>SRBP_simp62</t>
  </si>
  <si>
    <t>SRSP_normal100</t>
  </si>
  <si>
    <t>SRSP_normal1000</t>
  </si>
  <si>
    <t>SRSP_normal50</t>
  </si>
  <si>
    <t>SRVCG normal100</t>
  </si>
  <si>
    <t>SRVCG simp50</t>
  </si>
  <si>
    <t>SRSP simp55</t>
  </si>
  <si>
    <t>SRBP poisson40</t>
  </si>
  <si>
    <t>SRBP poisson100</t>
  </si>
  <si>
    <t>SRBP poisson100 upsampled</t>
  </si>
  <si>
    <t>SRSP50simp_mont40, sample size 7</t>
  </si>
  <si>
    <t>SRSPsimp50sample20</t>
  </si>
  <si>
    <t>SRSPsimp52sample20</t>
  </si>
  <si>
    <t xml:space="preserve"> </t>
  </si>
  <si>
    <t>SRBPsimp50</t>
  </si>
  <si>
    <t>SRBP_upsimp132</t>
  </si>
  <si>
    <t>SRBP_simp75</t>
  </si>
  <si>
    <t>SRBP_simp37</t>
  </si>
  <si>
    <t>mediumhighSRBP</t>
  </si>
  <si>
    <t>These 4 data columns are medium scans reduced with the poisson disk subsampling method with approx geodesic distance and montercalo value of 40, normals computed with value of 10</t>
  </si>
  <si>
    <t>SRBP monte 1</t>
  </si>
  <si>
    <t>SRBP monte 100</t>
  </si>
  <si>
    <t>SRBP monte 10</t>
  </si>
  <si>
    <t>simplifing mesh reduces deviation with minimal effect on accuracy</t>
  </si>
  <si>
    <t>SRBP monte 1000</t>
  </si>
  <si>
    <r>
      <t xml:space="preserve">These 3 scans are simplified with a poisson dish method with increasing montecarlo factors, 1 10, 100, 1000. </t>
    </r>
    <r>
      <rPr>
        <b/>
        <sz val="11"/>
        <color theme="1"/>
        <rFont val="Calibri"/>
        <family val="2"/>
        <scheme val="minor"/>
      </rPr>
      <t>Note</t>
    </r>
    <r>
      <rPr>
        <sz val="11"/>
        <color theme="1"/>
        <rFont val="Calibri"/>
        <family val="2"/>
        <scheme val="minor"/>
      </rPr>
      <t xml:space="preserve"> increasing the monte factor also increases the vertices. M1 has 39% size M10 is 91% size m100 is 107 % size M1000 has 107%size. Note orignal mesh as 81000 vertices. Approx geodesic distance is checked, normals value of 10 SRBP default</t>
    </r>
  </si>
  <si>
    <t>Increasing the Montecarlo factor results in a more accurate mesh at the cost of a higher deviation. Note from 100-1000 there was little to no difference in # of vertices, accuracy and deviation</t>
  </si>
  <si>
    <t>SRBP simp 87</t>
  </si>
  <si>
    <t>SRBP simp 68</t>
  </si>
  <si>
    <t>SRBP simp 58</t>
  </si>
  <si>
    <t>SRBP simp 38</t>
  </si>
  <si>
    <t>SRBP simp 20</t>
  </si>
  <si>
    <t>SRBP simp 28</t>
  </si>
  <si>
    <t>SRBP simp 15</t>
  </si>
  <si>
    <t>SRBP simp 10</t>
  </si>
  <si>
    <t>SRBP simp 5</t>
  </si>
  <si>
    <t>These 5 data columns are medium scans reduced with the poisson disk subsampling method with approx geodesic distance and montecarlo value of 100, normals computed with value of 10 SRBP default. Goal is to determine if we can use high montecarlo factor and high simplication to get accurate and precise data. simplication of file is expressed as a precentage of the original's size</t>
  </si>
  <si>
    <t>SRBP Base mesh 27</t>
  </si>
  <si>
    <r>
      <t xml:space="preserve">SRBP </t>
    </r>
    <r>
      <rPr>
        <b/>
        <sz val="11"/>
        <color theme="1"/>
        <rFont val="Calibri"/>
        <family val="2"/>
        <scheme val="minor"/>
      </rPr>
      <t xml:space="preserve">NO  </t>
    </r>
    <r>
      <rPr>
        <sz val="11"/>
        <color theme="1"/>
        <rFont val="Calibri"/>
        <family val="2"/>
        <scheme val="minor"/>
      </rPr>
      <t>Heuristic 35</t>
    </r>
  </si>
  <si>
    <r>
      <t xml:space="preserve">SRBP </t>
    </r>
    <r>
      <rPr>
        <b/>
        <sz val="11"/>
        <color theme="1"/>
        <rFont val="Calibri"/>
        <family val="2"/>
        <scheme val="minor"/>
      </rPr>
      <t>No Apprx geo</t>
    </r>
    <r>
      <rPr>
        <sz val="11"/>
        <color theme="1"/>
        <rFont val="Calibri"/>
        <family val="2"/>
        <scheme val="minor"/>
      </rPr>
      <t xml:space="preserve"> 38</t>
    </r>
  </si>
  <si>
    <t>SRBP No Apprx geo 29</t>
  </si>
  <si>
    <t>SRBP No Apprx geo 20</t>
  </si>
  <si>
    <t>Keep Approx geodesic checked, compared to SRBP simp 38, 28, 20 for reference</t>
  </si>
  <si>
    <t>Base mesh subsample has no effect, might be useful if scanning higher resolutions though</t>
  </si>
  <si>
    <t>No discernable difference</t>
  </si>
  <si>
    <t>Toggling different settings under poisson disk sampling settings, each iteration simplied differently, this is expresses as precentage of original file. Approx Geodesic, Base mesh and Heuristic sample pool</t>
  </si>
  <si>
    <t>SRBP 29 CR 5</t>
  </si>
  <si>
    <t>SRBP 29 CR 50</t>
  </si>
  <si>
    <t>SRBP 29 CR 13</t>
  </si>
  <si>
    <t>Leave at CR of 20, StDev is better, very small difference</t>
  </si>
  <si>
    <t>simplied 29% SRBP with screened Poisson geodesic M100 changing clustering radius, default 20% changed to 5, 13, 50.  CR Cluster Radius.  Note when generating faces, # of faces were uneffected by change in CR</t>
  </si>
  <si>
    <r>
      <t xml:space="preserve">Retesting computing normals with respect to neighbors. Default value is 10, samples are 2, 100, 1000 at 29% simplication vis SP (Approx Geo, M100). Using SRBP default values. </t>
    </r>
    <r>
      <rPr>
        <b/>
        <sz val="11"/>
        <color theme="1"/>
        <rFont val="Calibri"/>
        <family val="2"/>
        <scheme val="minor"/>
      </rPr>
      <t>Note</t>
    </r>
    <r>
      <rPr>
        <sz val="11"/>
        <color theme="1"/>
        <rFont val="Calibri"/>
        <family val="2"/>
        <scheme val="minor"/>
      </rPr>
      <t xml:space="preserve"> # of faces were uneffected by change in normal neighbors</t>
    </r>
  </si>
  <si>
    <t>SRBP normal 1000 simp 38</t>
  </si>
  <si>
    <t>SRBP normal 100 simp 38</t>
  </si>
  <si>
    <t>SRBP normal 2 simp 38</t>
  </si>
  <si>
    <t>using value of 100 appears to give best results, this may change when using a point cloud with less vertices IE more simplied</t>
  </si>
  <si>
    <t>SRBP default, simplied to 29, 20, 10 via SP M100 Approx Geo, normals 100</t>
  </si>
  <si>
    <t>SRBP 29</t>
  </si>
  <si>
    <t>SRBP 20</t>
  </si>
  <si>
    <t>SRBP 10</t>
  </si>
  <si>
    <t>stl normal</t>
  </si>
  <si>
    <t>Results vary compare to  column AK-AO</t>
  </si>
  <si>
    <t>this workbook does X</t>
  </si>
  <si>
    <t>sp simplication with M150 default SRBPnormals 10</t>
  </si>
  <si>
    <t>SRBPM150 20</t>
  </si>
  <si>
    <t>SRBPM150 16</t>
  </si>
  <si>
    <t>SRBPM150 29</t>
  </si>
  <si>
    <t>SRBPM150 12</t>
  </si>
  <si>
    <t>Marching cubes, simplified using 38% poisson dish method M150</t>
  </si>
  <si>
    <t>SRMC default</t>
  </si>
  <si>
    <t>SRMC filter scale 20</t>
  </si>
  <si>
    <t>srmc ACC 0.001</t>
  </si>
  <si>
    <t>srmc ACC 0.01</t>
  </si>
  <si>
    <t>srmc ACC 1</t>
  </si>
  <si>
    <t>SPHERES</t>
  </si>
  <si>
    <t>4in diameter</t>
  </si>
  <si>
    <t>3in diameter</t>
  </si>
  <si>
    <t>2in diameter</t>
  </si>
  <si>
    <t>1in diameter</t>
  </si>
  <si>
    <t>Curvatue</t>
  </si>
  <si>
    <t>Stdev</t>
  </si>
  <si>
    <t>filtered Curvature</t>
  </si>
  <si>
    <t>min</t>
  </si>
  <si>
    <t>max</t>
  </si>
  <si>
    <t>High Classic</t>
  </si>
  <si>
    <t>5 scans were scanned using high_classic settings, reduced with poisson disk sampling to certain thresholds, stl, SRBP 31% 23% 16% 6% and 1.5% using M150, geo approx andnormals value of 10 SRBP default</t>
  </si>
  <si>
    <t>Medium_classic</t>
  </si>
  <si>
    <t>quality of shape is reduced definlty too simplied</t>
  </si>
  <si>
    <t>% error</t>
  </si>
  <si>
    <t>original medium high scan</t>
  </si>
  <si>
    <t>True curvature is 0.000248</t>
  </si>
  <si>
    <t>Lap-smooth surface preserving default</t>
  </si>
  <si>
    <t>LS</t>
  </si>
  <si>
    <t>LS .1 degree</t>
  </si>
  <si>
    <t>LS 3degree</t>
  </si>
  <si>
    <t>Relative deviation</t>
  </si>
  <si>
    <t>Relative Deviation</t>
  </si>
  <si>
    <t>LS 10 iteration</t>
  </si>
  <si>
    <t>Normalsmooth 2 iterations</t>
  </si>
  <si>
    <t>Normalsmooth 20 iterations</t>
  </si>
  <si>
    <t>Normalsmooth2000iterationsneighbors100</t>
  </si>
  <si>
    <t>nooutierssimp7</t>
  </si>
  <si>
    <t>SDLS6iterations</t>
  </si>
  <si>
    <t>STLSDLS6</t>
  </si>
  <si>
    <t>SDLS100</t>
  </si>
  <si>
    <t>SDLS10</t>
  </si>
  <si>
    <t>SDLS1</t>
  </si>
  <si>
    <t>HCLS</t>
  </si>
  <si>
    <t>SFN</t>
  </si>
  <si>
    <t>TS</t>
  </si>
  <si>
    <t>TSS</t>
  </si>
  <si>
    <t>NooutliersPoisson6</t>
  </si>
  <si>
    <t>high_high_LC6_PSD2%</t>
  </si>
  <si>
    <t>highLCsimp0.3%</t>
  </si>
  <si>
    <r>
      <rPr>
        <b/>
        <sz val="11"/>
        <color theme="1"/>
        <rFont val="Calibri"/>
        <family val="2"/>
        <scheme val="minor"/>
      </rPr>
      <t>LS</t>
    </r>
    <r>
      <rPr>
        <sz val="11"/>
        <color theme="1"/>
        <rFont val="Calibri"/>
        <family val="2"/>
        <scheme val="minor"/>
      </rPr>
      <t>3iteration</t>
    </r>
  </si>
  <si>
    <t>Original STL f ile, no remeshing no smoothing</t>
  </si>
  <si>
    <t>Remeshed wih screened poisson simplied to 30% remeshed with SRBP</t>
  </si>
  <si>
    <t>Smoothed with Lap-smooth surface preserving default values</t>
  </si>
  <si>
    <t>Lap-smooth surface preserving 3 iterations</t>
  </si>
  <si>
    <t>Lap-smooth surface preserving .1 degree max normal</t>
  </si>
  <si>
    <t>Lap-smooth surface preserving 3 degree max normal</t>
  </si>
  <si>
    <t>Lap-smooth surface preserving 10 iterations</t>
  </si>
  <si>
    <t>smoothing software after mesh is simplied, 20 iterations</t>
  </si>
  <si>
    <t>smoothing software after mesh is simplied, 2 iterations</t>
  </si>
  <si>
    <t>smoothing software after mesh is simplied, 2000 iterations calculating normals with respect to 100 normals (default value is 10)</t>
  </si>
  <si>
    <t>no smoothing just simplied mesh to 7%v instead of 30%</t>
  </si>
  <si>
    <r>
      <t xml:space="preserve">These samples are undergoing the procedure scan -&gt; filter off outliers --&gt; smooth -&gt;&gt; resample --&gt; calculate curvature </t>
    </r>
    <r>
      <rPr>
        <b/>
        <sz val="11"/>
        <color theme="1"/>
        <rFont val="Calibri"/>
        <family val="2"/>
        <scheme val="minor"/>
      </rPr>
      <t>All these samples were imported into matlab to filter off outliers (3sigma from stdev) and imported into meshlab as a point cloud(xyz) to recalculate curvature</t>
    </r>
    <r>
      <rPr>
        <sz val="11"/>
        <color theme="1"/>
        <rFont val="Calibri"/>
        <family val="2"/>
        <scheme val="minor"/>
      </rPr>
      <t xml:space="preserve"> below are different processes i used to recalculate gaussian curvature. All use screen poisson simplication to 30% unless otherwise specified</t>
    </r>
  </si>
  <si>
    <t>Scale Dependant Laplacian smooth 6 iterations</t>
  </si>
  <si>
    <t>Scale Dependant Laplacian smooth 6 iterations on STL mesh</t>
  </si>
  <si>
    <t>Scale Dependant Laplacian smooth 100 iterations</t>
  </si>
  <si>
    <t>Scale Dependant Laplacian smooth 10 iterations</t>
  </si>
  <si>
    <t>Scale Dependant Laplacian smooth 1 iterations</t>
  </si>
  <si>
    <t>Laplacian smooth default values</t>
  </si>
  <si>
    <t>HC Laplacian smooth default values</t>
  </si>
  <si>
    <r>
      <t xml:space="preserve">Smooth face normals </t>
    </r>
    <r>
      <rPr>
        <b/>
        <sz val="11"/>
        <color theme="1"/>
        <rFont val="Calibri"/>
        <family val="2"/>
        <scheme val="minor"/>
      </rPr>
      <t>default values</t>
    </r>
  </si>
  <si>
    <t>Tabuin Smooth default values</t>
  </si>
  <si>
    <t>Two Step Smooth default values</t>
  </si>
  <si>
    <t>Exported matrix from matlab, 6% size with poisson simplication</t>
  </si>
  <si>
    <t>high resolution scan lapLACIAN SMOOTH 6 iterations Poisson simpication to 6% of original size</t>
  </si>
  <si>
    <t>high resolution scan lapLACIAN SMOOTH 1 iterations Poisson simpication to .3% of original size</t>
  </si>
  <si>
    <t>Scruv</t>
  </si>
  <si>
    <t>Calculated gaussian curvature with the STL file</t>
  </si>
  <si>
    <t>Gaussian curvature of the same file but resampled to 10% of original size</t>
  </si>
  <si>
    <t>Average Gaussian Curvature</t>
  </si>
  <si>
    <t>Standard Devation</t>
  </si>
  <si>
    <t>Filtered Average Gaussian Curvature</t>
  </si>
  <si>
    <t>50% sampled</t>
  </si>
  <si>
    <t>30% sampled</t>
  </si>
  <si>
    <t>10% sampled</t>
  </si>
  <si>
    <t>simplied 50%</t>
  </si>
  <si>
    <t>Theoretical curvatue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</si>
</sst>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E+00"/>
    <numFmt numFmtId="165" formatCode="0.000"/>
  </numFmts>
  <fonts count="10"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sz val="12"/>
      <color theme="1"/>
      <name val="Calibri"/>
      <family val="2"/>
      <scheme val="minor"/>
    </font>
    <font>
      <sz val="16"/>
      <color theme="1"/>
      <name val="Calibri"/>
      <family val="2"/>
      <scheme val="minor"/>
    </font>
    <font>
      <sz val="9"/>
      <color theme="1"/>
      <name val="Calibri"/>
      <family val="2"/>
      <scheme val="minor"/>
    </font>
    <font>
      <sz val="10"/>
      <color rgb="FFA709F5"/>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theme="5" tint="0.39997558519241921"/>
        <bgColor indexed="64"/>
      </patternFill>
    </fill>
  </fills>
  <borders count="5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s>
  <cellStyleXfs count="1">
    <xf numFmtId="0" fontId="0" fillId="0" borderId="0"/>
  </cellStyleXfs>
  <cellXfs count="155">
    <xf numFmtId="0" fontId="0" fillId="0" borderId="0" xfId="0"/>
    <xf numFmtId="0" fontId="0" fillId="0" borderId="0" xfId="0" applyAlignment="1">
      <alignment wrapText="1"/>
    </xf>
    <xf numFmtId="0" fontId="0" fillId="0" borderId="0" xfId="0" applyAlignment="1">
      <alignment horizontal="center"/>
    </xf>
    <xf numFmtId="11" fontId="0" fillId="0" borderId="0" xfId="0" applyNumberFormat="1"/>
    <xf numFmtId="0" fontId="1" fillId="0" borderId="0" xfId="0" applyFont="1"/>
    <xf numFmtId="0" fontId="0" fillId="0" borderId="4" xfId="0" applyBorder="1"/>
    <xf numFmtId="0" fontId="0" fillId="0" borderId="5" xfId="0" applyBorder="1"/>
    <xf numFmtId="164" fontId="0" fillId="0" borderId="7" xfId="0" applyNumberFormat="1" applyBorder="1" applyAlignment="1">
      <alignment horizontal="center" vertical="center"/>
    </xf>
    <xf numFmtId="11" fontId="0" fillId="0" borderId="7" xfId="0" applyNumberFormat="1" applyBorder="1"/>
    <xf numFmtId="164" fontId="0" fillId="0" borderId="7" xfId="0" applyNumberFormat="1" applyBorder="1"/>
    <xf numFmtId="165" fontId="0" fillId="0" borderId="7" xfId="0" applyNumberFormat="1" applyBorder="1" applyAlignment="1">
      <alignment horizontal="center" vertical="center"/>
    </xf>
    <xf numFmtId="165" fontId="0" fillId="0" borderId="7" xfId="0" applyNumberFormat="1" applyBorder="1"/>
    <xf numFmtId="0" fontId="0" fillId="0" borderId="7" xfId="0" applyBorder="1"/>
    <xf numFmtId="2" fontId="0" fillId="0" borderId="7" xfId="0" applyNumberFormat="1" applyBorder="1"/>
    <xf numFmtId="0" fontId="0" fillId="0" borderId="8" xfId="0" applyBorder="1" applyAlignment="1">
      <alignment horizontal="center" vertical="center"/>
    </xf>
    <xf numFmtId="0" fontId="0" fillId="0" borderId="9" xfId="0" applyBorder="1" applyAlignment="1">
      <alignment horizontal="center" vertical="center"/>
    </xf>
    <xf numFmtId="0" fontId="0" fillId="0" borderId="9" xfId="0" applyBorder="1" applyAlignment="1">
      <alignment horizontal="center" vertical="center" wrapText="1"/>
    </xf>
    <xf numFmtId="0" fontId="0" fillId="0" borderId="10" xfId="0" applyBorder="1" applyAlignment="1">
      <alignment wrapText="1"/>
    </xf>
    <xf numFmtId="0" fontId="0" fillId="0" borderId="11" xfId="0" applyBorder="1" applyAlignment="1">
      <alignment horizontal="center" vertical="center"/>
    </xf>
    <xf numFmtId="11" fontId="0" fillId="0" borderId="12" xfId="0" applyNumberFormat="1" applyBorder="1"/>
    <xf numFmtId="165" fontId="0" fillId="0" borderId="12" xfId="0" applyNumberFormat="1" applyBorder="1"/>
    <xf numFmtId="0" fontId="0" fillId="0" borderId="12" xfId="0" applyBorder="1"/>
    <xf numFmtId="0" fontId="0" fillId="0" borderId="13" xfId="0" applyBorder="1"/>
    <xf numFmtId="11" fontId="0" fillId="0" borderId="13" xfId="0" applyNumberFormat="1" applyBorder="1"/>
    <xf numFmtId="0" fontId="0" fillId="0" borderId="14" xfId="0" applyBorder="1"/>
    <xf numFmtId="0" fontId="0" fillId="2" borderId="11" xfId="0" applyFill="1" applyBorder="1" applyAlignment="1">
      <alignment horizontal="center" vertical="center"/>
    </xf>
    <xf numFmtId="0" fontId="0" fillId="2" borderId="7" xfId="0" applyFill="1" applyBorder="1"/>
    <xf numFmtId="11" fontId="0" fillId="2" borderId="7" xfId="0" applyNumberFormat="1" applyFill="1" applyBorder="1"/>
    <xf numFmtId="11" fontId="0" fillId="2" borderId="12" xfId="0" applyNumberFormat="1" applyFill="1" applyBorder="1"/>
    <xf numFmtId="0" fontId="0" fillId="0" borderId="15" xfId="0" applyBorder="1" applyAlignment="1">
      <alignment horizontal="center" vertical="center"/>
    </xf>
    <xf numFmtId="0" fontId="0" fillId="0" borderId="11" xfId="0" applyBorder="1"/>
    <xf numFmtId="0" fontId="0" fillId="0" borderId="16" xfId="0" applyBorder="1"/>
    <xf numFmtId="11" fontId="0" fillId="0" borderId="14" xfId="0" applyNumberFormat="1" applyBorder="1"/>
    <xf numFmtId="0" fontId="0" fillId="0" borderId="8" xfId="0" applyBorder="1"/>
    <xf numFmtId="0" fontId="0" fillId="0" borderId="9" xfId="0" applyBorder="1"/>
    <xf numFmtId="0" fontId="0" fillId="0" borderId="10" xfId="0" applyBorder="1"/>
    <xf numFmtId="11" fontId="0" fillId="0" borderId="0" xfId="0" applyNumberFormat="1" applyAlignment="1">
      <alignment wrapText="1"/>
    </xf>
    <xf numFmtId="11" fontId="0" fillId="0" borderId="21" xfId="0" applyNumberFormat="1" applyBorder="1" applyAlignment="1">
      <alignment wrapText="1"/>
    </xf>
    <xf numFmtId="11" fontId="0" fillId="0" borderId="21" xfId="0" applyNumberFormat="1" applyBorder="1"/>
    <xf numFmtId="0" fontId="0" fillId="0" borderId="6" xfId="0" applyBorder="1"/>
    <xf numFmtId="11" fontId="0" fillId="0" borderId="6" xfId="0" applyNumberFormat="1" applyBorder="1"/>
    <xf numFmtId="11" fontId="0" fillId="0" borderId="22" xfId="0" applyNumberFormat="1" applyBorder="1"/>
    <xf numFmtId="11" fontId="4" fillId="0" borderId="0" xfId="0" applyNumberFormat="1" applyFont="1" applyAlignment="1">
      <alignment wrapText="1"/>
    </xf>
    <xf numFmtId="0" fontId="0" fillId="0" borderId="21" xfId="0" applyBorder="1"/>
    <xf numFmtId="0" fontId="0" fillId="2" borderId="23" xfId="0" applyFill="1" applyBorder="1" applyAlignment="1">
      <alignment horizontal="center" vertical="center"/>
    </xf>
    <xf numFmtId="11" fontId="0" fillId="0" borderId="7" xfId="0" applyNumberFormat="1" applyBorder="1" applyAlignment="1">
      <alignment wrapText="1"/>
    </xf>
    <xf numFmtId="0" fontId="0" fillId="0" borderId="7" xfId="0" applyBorder="1" applyAlignment="1">
      <alignment wrapText="1"/>
    </xf>
    <xf numFmtId="11" fontId="0" fillId="0" borderId="11" xfId="0" applyNumberFormat="1" applyBorder="1" applyAlignment="1">
      <alignment wrapText="1"/>
    </xf>
    <xf numFmtId="11" fontId="0" fillId="0" borderId="11" xfId="0" applyNumberFormat="1" applyBorder="1"/>
    <xf numFmtId="11" fontId="0" fillId="0" borderId="16" xfId="0" applyNumberFormat="1" applyBorder="1"/>
    <xf numFmtId="0" fontId="0" fillId="0" borderId="24" xfId="0" applyBorder="1" applyAlignment="1">
      <alignment wrapText="1"/>
    </xf>
    <xf numFmtId="11" fontId="0" fillId="0" borderId="24" xfId="0" applyNumberFormat="1" applyBorder="1"/>
    <xf numFmtId="0" fontId="0" fillId="0" borderId="24" xfId="0" applyBorder="1"/>
    <xf numFmtId="11" fontId="0" fillId="0" borderId="25" xfId="0" applyNumberFormat="1" applyBorder="1"/>
    <xf numFmtId="0" fontId="0" fillId="0" borderId="26" xfId="0" applyBorder="1"/>
    <xf numFmtId="0" fontId="0" fillId="0" borderId="8" xfId="0" applyBorder="1" applyAlignment="1">
      <alignment wrapText="1"/>
    </xf>
    <xf numFmtId="0" fontId="0" fillId="0" borderId="9" xfId="0" applyBorder="1" applyAlignment="1">
      <alignment wrapText="1"/>
    </xf>
    <xf numFmtId="0" fontId="0" fillId="0" borderId="27" xfId="0" applyBorder="1" applyAlignment="1">
      <alignment wrapText="1"/>
    </xf>
    <xf numFmtId="0" fontId="3" fillId="0" borderId="8" xfId="0" applyFont="1" applyBorder="1" applyAlignment="1">
      <alignment wrapText="1"/>
    </xf>
    <xf numFmtId="0" fontId="0" fillId="0" borderId="11" xfId="0" applyBorder="1" applyAlignment="1">
      <alignment wrapText="1"/>
    </xf>
    <xf numFmtId="0" fontId="0" fillId="0" borderId="12" xfId="0" applyBorder="1" applyAlignment="1">
      <alignment wrapText="1"/>
    </xf>
    <xf numFmtId="11" fontId="0" fillId="0" borderId="26" xfId="0" applyNumberFormat="1" applyBorder="1"/>
    <xf numFmtId="11" fontId="0" fillId="0" borderId="29" xfId="0" applyNumberFormat="1" applyBorder="1"/>
    <xf numFmtId="0" fontId="0" fillId="3" borderId="28" xfId="0" applyFill="1" applyBorder="1" applyAlignment="1">
      <alignment wrapText="1"/>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1" xfId="0" applyBorder="1"/>
    <xf numFmtId="0" fontId="0" fillId="2" borderId="31" xfId="0" applyFill="1" applyBorder="1"/>
    <xf numFmtId="0" fontId="0" fillId="0" borderId="32" xfId="0" applyBorder="1"/>
    <xf numFmtId="0" fontId="0" fillId="0" borderId="30" xfId="0" applyBorder="1"/>
    <xf numFmtId="11" fontId="0" fillId="0" borderId="31" xfId="0" applyNumberFormat="1" applyBorder="1"/>
    <xf numFmtId="11" fontId="0" fillId="0" borderId="32" xfId="0" applyNumberFormat="1" applyBorder="1"/>
    <xf numFmtId="0" fontId="0" fillId="0" borderId="33" xfId="0" applyBorder="1"/>
    <xf numFmtId="0" fontId="0" fillId="0" borderId="15" xfId="0" applyBorder="1" applyAlignment="1">
      <alignment wrapText="1"/>
    </xf>
    <xf numFmtId="0" fontId="0" fillId="0" borderId="15" xfId="0" applyBorder="1"/>
    <xf numFmtId="0" fontId="0" fillId="0" borderId="15" xfId="0" applyBorder="1" applyAlignment="1">
      <alignment horizontal="center" vertical="center" wrapText="1"/>
    </xf>
    <xf numFmtId="0" fontId="0" fillId="0" borderId="34" xfId="0" applyBorder="1" applyAlignment="1">
      <alignment horizontal="center" vertical="center"/>
    </xf>
    <xf numFmtId="11" fontId="0" fillId="0" borderId="34" xfId="0" applyNumberFormat="1" applyBorder="1"/>
    <xf numFmtId="11" fontId="0" fillId="0" borderId="35" xfId="0" applyNumberFormat="1" applyBorder="1"/>
    <xf numFmtId="11" fontId="0" fillId="0" borderId="36" xfId="0" applyNumberFormat="1" applyBorder="1"/>
    <xf numFmtId="11" fontId="0" fillId="0" borderId="37" xfId="0" applyNumberFormat="1" applyBorder="1"/>
    <xf numFmtId="11" fontId="0" fillId="0" borderId="38" xfId="0" applyNumberFormat="1" applyBorder="1"/>
    <xf numFmtId="0" fontId="0" fillId="0" borderId="39" xfId="0" applyBorder="1" applyAlignment="1">
      <alignment horizontal="center" vertical="center"/>
    </xf>
    <xf numFmtId="11" fontId="0" fillId="0" borderId="39" xfId="0" applyNumberFormat="1" applyBorder="1"/>
    <xf numFmtId="11" fontId="0" fillId="0" borderId="40" xfId="0" applyNumberFormat="1" applyBorder="1"/>
    <xf numFmtId="11" fontId="0" fillId="0" borderId="41" xfId="0" applyNumberFormat="1" applyBorder="1"/>
    <xf numFmtId="11" fontId="0" fillId="0" borderId="42" xfId="0" applyNumberFormat="1" applyBorder="1"/>
    <xf numFmtId="11" fontId="0" fillId="0" borderId="43" xfId="0" applyNumberFormat="1" applyBorder="1"/>
    <xf numFmtId="11" fontId="0" fillId="2" borderId="44" xfId="0" applyNumberFormat="1" applyFill="1" applyBorder="1"/>
    <xf numFmtId="0" fontId="0" fillId="0" borderId="0" xfId="0" applyAlignment="1">
      <alignment horizontal="center" wrapText="1"/>
    </xf>
    <xf numFmtId="0" fontId="0" fillId="0" borderId="45" xfId="0" applyBorder="1" applyAlignment="1">
      <alignment wrapText="1"/>
    </xf>
    <xf numFmtId="11" fontId="0" fillId="0" borderId="46" xfId="0" applyNumberFormat="1" applyBorder="1"/>
    <xf numFmtId="11" fontId="0" fillId="0" borderId="47" xfId="0" applyNumberFormat="1" applyBorder="1"/>
    <xf numFmtId="11" fontId="0" fillId="0" borderId="45" xfId="0" applyNumberFormat="1" applyBorder="1"/>
    <xf numFmtId="0" fontId="0" fillId="0" borderId="48" xfId="0" applyBorder="1" applyAlignment="1">
      <alignment horizontal="center" wrapText="1"/>
    </xf>
    <xf numFmtId="0" fontId="0" fillId="0" borderId="49" xfId="0" applyBorder="1" applyAlignment="1">
      <alignment horizontal="center" wrapText="1"/>
    </xf>
    <xf numFmtId="0" fontId="0" fillId="4" borderId="15" xfId="0" applyFill="1" applyBorder="1"/>
    <xf numFmtId="0" fontId="0" fillId="4" borderId="0" xfId="0" applyFill="1"/>
    <xf numFmtId="11" fontId="0" fillId="4" borderId="0" xfId="0" applyNumberFormat="1" applyFill="1"/>
    <xf numFmtId="2" fontId="0" fillId="0" borderId="0" xfId="0" applyNumberFormat="1"/>
    <xf numFmtId="0" fontId="0" fillId="0" borderId="4" xfId="0" applyBorder="1" applyAlignment="1">
      <alignment wrapText="1"/>
    </xf>
    <xf numFmtId="11" fontId="0" fillId="0" borderId="4" xfId="0" applyNumberFormat="1" applyBorder="1"/>
    <xf numFmtId="0" fontId="0" fillId="0" borderId="48" xfId="0" applyBorder="1" applyAlignment="1">
      <alignment horizontal="center" vertical="center"/>
    </xf>
    <xf numFmtId="0" fontId="0" fillId="2" borderId="0" xfId="0" applyFill="1"/>
    <xf numFmtId="0" fontId="0" fillId="0" borderId="0" xfId="0" applyAlignment="1">
      <alignment horizontal="center" vertical="center"/>
    </xf>
    <xf numFmtId="0" fontId="0" fillId="2" borderId="0" xfId="0" applyFill="1" applyAlignment="1">
      <alignment horizontal="center" vertical="center"/>
    </xf>
    <xf numFmtId="11" fontId="0" fillId="0" borderId="0" xfId="0" applyNumberFormat="1" applyAlignment="1">
      <alignment horizontal="center" vertical="center"/>
    </xf>
    <xf numFmtId="0" fontId="1" fillId="0" borderId="0" xfId="0" applyFont="1" applyAlignment="1">
      <alignment wrapText="1"/>
    </xf>
    <xf numFmtId="0" fontId="8" fillId="0" borderId="0" xfId="0" applyFont="1" applyAlignment="1">
      <alignment wrapText="1"/>
    </xf>
    <xf numFmtId="0" fontId="0" fillId="0" borderId="0" xfId="0" applyAlignment="1">
      <alignment horizontal="center"/>
    </xf>
    <xf numFmtId="0" fontId="0" fillId="0" borderId="8" xfId="0" applyBorder="1" applyAlignment="1">
      <alignment horizontal="center" wrapText="1"/>
    </xf>
    <xf numFmtId="0" fontId="0" fillId="0" borderId="9" xfId="0" applyBorder="1" applyAlignment="1">
      <alignment horizontal="center" wrapText="1"/>
    </xf>
    <xf numFmtId="0" fontId="0" fillId="0" borderId="27" xfId="0" applyBorder="1" applyAlignment="1">
      <alignment horizontal="center" wrapText="1"/>
    </xf>
    <xf numFmtId="0" fontId="3" fillId="0" borderId="11" xfId="0" applyFont="1" applyBorder="1" applyAlignment="1">
      <alignment horizontal="center" wrapText="1"/>
    </xf>
    <xf numFmtId="0" fontId="3" fillId="0" borderId="7" xfId="0" applyFont="1" applyBorder="1" applyAlignment="1">
      <alignment horizontal="center" wrapText="1"/>
    </xf>
    <xf numFmtId="0" fontId="3" fillId="0" borderId="24" xfId="0" applyFont="1" applyBorder="1" applyAlignment="1">
      <alignment horizontal="center" wrapText="1"/>
    </xf>
    <xf numFmtId="0" fontId="3" fillId="0" borderId="16" xfId="0" applyFont="1" applyBorder="1" applyAlignment="1">
      <alignment horizontal="center" wrapText="1"/>
    </xf>
    <xf numFmtId="0" fontId="3" fillId="0" borderId="13" xfId="0" applyFont="1" applyBorder="1" applyAlignment="1">
      <alignment horizontal="center" wrapText="1"/>
    </xf>
    <xf numFmtId="0" fontId="3" fillId="0" borderId="25" xfId="0" applyFont="1"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7" xfId="0" applyBorder="1" applyAlignment="1">
      <alignment horizontal="center" wrapText="1"/>
    </xf>
    <xf numFmtId="0" fontId="0" fillId="0" borderId="12" xfId="0" applyBorder="1" applyAlignment="1">
      <alignment horizontal="center" wrapText="1"/>
    </xf>
    <xf numFmtId="0" fontId="0" fillId="0" borderId="16"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6" fillId="0" borderId="1" xfId="0" applyFont="1" applyBorder="1" applyAlignment="1">
      <alignment horizontal="center" wrapText="1"/>
    </xf>
    <xf numFmtId="0" fontId="6" fillId="0" borderId="2" xfId="0" applyFont="1" applyBorder="1" applyAlignment="1">
      <alignment horizontal="center" wrapText="1"/>
    </xf>
    <xf numFmtId="0" fontId="6" fillId="0" borderId="3" xfId="0" applyFont="1" applyBorder="1" applyAlignment="1">
      <alignment horizontal="center" wrapText="1"/>
    </xf>
    <xf numFmtId="0" fontId="0" fillId="0" borderId="24" xfId="0" applyBorder="1" applyAlignment="1">
      <alignment horizontal="center" wrapText="1"/>
    </xf>
    <xf numFmtId="0" fontId="0" fillId="0" borderId="25" xfId="0" applyBorder="1" applyAlignment="1">
      <alignment horizontal="center" wrapText="1"/>
    </xf>
    <xf numFmtId="0" fontId="0" fillId="0" borderId="50" xfId="0" applyBorder="1" applyAlignment="1">
      <alignment horizontal="center" wrapText="1"/>
    </xf>
    <xf numFmtId="0" fontId="0" fillId="0" borderId="5" xfId="0" applyBorder="1" applyAlignment="1">
      <alignment horizontal="center" wrapText="1"/>
    </xf>
    <xf numFmtId="0" fontId="1" fillId="0" borderId="17" xfId="0" applyFont="1" applyBorder="1" applyAlignment="1">
      <alignment horizontal="center"/>
    </xf>
    <xf numFmtId="0" fontId="1" fillId="0" borderId="0" xfId="0" applyFont="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0" xfId="0" applyAlignment="1">
      <alignment horizontal="center" vertical="center" wrapText="1"/>
    </xf>
    <xf numFmtId="0" fontId="0" fillId="0" borderId="19" xfId="0" applyBorder="1" applyAlignment="1">
      <alignment horizontal="center" wrapText="1"/>
    </xf>
    <xf numFmtId="0" fontId="0" fillId="0" borderId="18" xfId="0" applyBorder="1" applyAlignment="1">
      <alignment horizontal="center" wrapText="1"/>
    </xf>
    <xf numFmtId="0" fontId="0" fillId="0" borderId="20" xfId="0" applyBorder="1" applyAlignment="1">
      <alignment horizontal="center" wrapText="1"/>
    </xf>
    <xf numFmtId="11" fontId="0" fillId="0" borderId="8" xfId="0" applyNumberFormat="1" applyBorder="1" applyAlignment="1">
      <alignment horizontal="center" wrapText="1"/>
    </xf>
    <xf numFmtId="11" fontId="0" fillId="0" borderId="9" xfId="0" applyNumberFormat="1" applyBorder="1" applyAlignment="1">
      <alignment horizontal="center" wrapText="1"/>
    </xf>
    <xf numFmtId="11" fontId="5" fillId="0" borderId="0" xfId="0" applyNumberFormat="1" applyFont="1" applyAlignment="1">
      <alignment horizontal="center" wrapText="1"/>
    </xf>
    <xf numFmtId="11" fontId="6" fillId="0" borderId="0" xfId="0" applyNumberFormat="1" applyFont="1" applyAlignment="1">
      <alignment horizontal="center" wrapText="1"/>
    </xf>
    <xf numFmtId="11" fontId="1" fillId="0" borderId="0" xfId="0" applyNumberFormat="1" applyFont="1" applyAlignment="1">
      <alignment horizontal="center" wrapText="1"/>
    </xf>
    <xf numFmtId="11" fontId="7" fillId="0" borderId="9" xfId="0" applyNumberFormat="1" applyFont="1" applyBorder="1" applyAlignment="1">
      <alignment horizontal="center" wrapText="1"/>
    </xf>
    <xf numFmtId="11" fontId="7" fillId="0" borderId="10" xfId="0" applyNumberFormat="1" applyFont="1" applyBorder="1" applyAlignment="1">
      <alignment horizontal="center" wrapText="1"/>
    </xf>
    <xf numFmtId="0" fontId="0" fillId="0" borderId="4" xfId="0" applyBorder="1" applyAlignment="1">
      <alignment horizontal="center"/>
    </xf>
    <xf numFmtId="0" fontId="0" fillId="0" borderId="4" xfId="0" applyBorder="1" applyAlignment="1">
      <alignment horizontal="center" wrapText="1"/>
    </xf>
    <xf numFmtId="0" fontId="0" fillId="0" borderId="0" xfId="0" applyAlignment="1">
      <alignment horizontal="center" wrapText="1"/>
    </xf>
    <xf numFmtId="0" fontId="9" fillId="0" borderId="0" xfId="0" applyFont="1" applyAlignment="1">
      <alignment horizontal="left" vertical="center" indent="2"/>
    </xf>
    <xf numFmtId="0"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15240</xdr:colOff>
      <xdr:row>1</xdr:row>
      <xdr:rowOff>7620</xdr:rowOff>
    </xdr:from>
    <xdr:to>
      <xdr:col>26</xdr:col>
      <xdr:colOff>480629</xdr:colOff>
      <xdr:row>26</xdr:row>
      <xdr:rowOff>91843</xdr:rowOff>
    </xdr:to>
    <xdr:pic>
      <xdr:nvPicPr>
        <xdr:cNvPr id="2" name="Picture 1">
          <a:extLst>
            <a:ext uri="{FF2B5EF4-FFF2-40B4-BE49-F238E27FC236}">
              <a16:creationId xmlns:a16="http://schemas.microsoft.com/office/drawing/2014/main" id="{BB2C1504-685A-DD42-B1B4-5F4046EC5049}"/>
            </a:ext>
          </a:extLst>
        </xdr:cNvPr>
        <xdr:cNvPicPr>
          <a:picLocks noChangeAspect="1"/>
        </xdr:cNvPicPr>
      </xdr:nvPicPr>
      <xdr:blipFill>
        <a:blip xmlns:r="http://schemas.openxmlformats.org/officeDocument/2006/relationships" r:embed="rId1"/>
        <a:stretch>
          <a:fillRect/>
        </a:stretch>
      </xdr:blipFill>
      <xdr:spPr>
        <a:xfrm>
          <a:off x="9768840" y="190500"/>
          <a:ext cx="6561389" cy="4656223"/>
        </a:xfrm>
        <a:prstGeom prst="rect">
          <a:avLst/>
        </a:prstGeom>
      </xdr:spPr>
    </xdr:pic>
    <xdr:clientData/>
  </xdr:twoCellAnchor>
  <xdr:twoCellAnchor editAs="oneCell">
    <xdr:from>
      <xdr:col>16</xdr:col>
      <xdr:colOff>22860</xdr:colOff>
      <xdr:row>27</xdr:row>
      <xdr:rowOff>167640</xdr:rowOff>
    </xdr:from>
    <xdr:to>
      <xdr:col>26</xdr:col>
      <xdr:colOff>305353</xdr:colOff>
      <xdr:row>54</xdr:row>
      <xdr:rowOff>160447</xdr:rowOff>
    </xdr:to>
    <xdr:pic>
      <xdr:nvPicPr>
        <xdr:cNvPr id="3" name="Picture 2">
          <a:extLst>
            <a:ext uri="{FF2B5EF4-FFF2-40B4-BE49-F238E27FC236}">
              <a16:creationId xmlns:a16="http://schemas.microsoft.com/office/drawing/2014/main" id="{5E8AC77A-757C-52B5-4F4F-3641A71D1730}"/>
            </a:ext>
          </a:extLst>
        </xdr:cNvPr>
        <xdr:cNvPicPr>
          <a:picLocks noChangeAspect="1"/>
        </xdr:cNvPicPr>
      </xdr:nvPicPr>
      <xdr:blipFill>
        <a:blip xmlns:r="http://schemas.openxmlformats.org/officeDocument/2006/relationships" r:embed="rId2"/>
        <a:stretch>
          <a:fillRect/>
        </a:stretch>
      </xdr:blipFill>
      <xdr:spPr>
        <a:xfrm>
          <a:off x="9776460" y="5105400"/>
          <a:ext cx="6378493" cy="49305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34</xdr:row>
      <xdr:rowOff>807719</xdr:rowOff>
    </xdr:from>
    <xdr:to>
      <xdr:col>9</xdr:col>
      <xdr:colOff>76200</xdr:colOff>
      <xdr:row>52</xdr:row>
      <xdr:rowOff>126412</xdr:rowOff>
    </xdr:to>
    <xdr:pic>
      <xdr:nvPicPr>
        <xdr:cNvPr id="2" name="Picture 1">
          <a:extLst>
            <a:ext uri="{FF2B5EF4-FFF2-40B4-BE49-F238E27FC236}">
              <a16:creationId xmlns:a16="http://schemas.microsoft.com/office/drawing/2014/main" id="{11D566F8-EEBA-442E-B7D1-50CBAF2D65BE}"/>
            </a:ext>
          </a:extLst>
        </xdr:cNvPr>
        <xdr:cNvPicPr>
          <a:picLocks noChangeAspect="1"/>
        </xdr:cNvPicPr>
      </xdr:nvPicPr>
      <xdr:blipFill>
        <a:blip xmlns:r="http://schemas.openxmlformats.org/officeDocument/2006/relationships" r:embed="rId1"/>
        <a:stretch>
          <a:fillRect/>
        </a:stretch>
      </xdr:blipFill>
      <xdr:spPr>
        <a:xfrm>
          <a:off x="6492240" y="3916679"/>
          <a:ext cx="3528060" cy="3235373"/>
        </a:xfrm>
        <a:prstGeom prst="rect">
          <a:avLst/>
        </a:prstGeom>
      </xdr:spPr>
    </xdr:pic>
    <xdr:clientData/>
  </xdr:twoCellAnchor>
  <xdr:twoCellAnchor editAs="oneCell">
    <xdr:from>
      <xdr:col>0</xdr:col>
      <xdr:colOff>0</xdr:colOff>
      <xdr:row>35</xdr:row>
      <xdr:rowOff>0</xdr:rowOff>
    </xdr:from>
    <xdr:to>
      <xdr:col>2</xdr:col>
      <xdr:colOff>685800</xdr:colOff>
      <xdr:row>52</xdr:row>
      <xdr:rowOff>138973</xdr:rowOff>
    </xdr:to>
    <xdr:pic>
      <xdr:nvPicPr>
        <xdr:cNvPr id="3" name="Picture 2">
          <a:extLst>
            <a:ext uri="{FF2B5EF4-FFF2-40B4-BE49-F238E27FC236}">
              <a16:creationId xmlns:a16="http://schemas.microsoft.com/office/drawing/2014/main" id="{C7DD4623-3F90-40A9-BD99-13A92C6FF5AA}"/>
            </a:ext>
          </a:extLst>
        </xdr:cNvPr>
        <xdr:cNvPicPr>
          <a:picLocks noChangeAspect="1"/>
        </xdr:cNvPicPr>
      </xdr:nvPicPr>
      <xdr:blipFill>
        <a:blip xmlns:r="http://schemas.openxmlformats.org/officeDocument/2006/relationships" r:embed="rId2"/>
        <a:stretch>
          <a:fillRect/>
        </a:stretch>
      </xdr:blipFill>
      <xdr:spPr>
        <a:xfrm>
          <a:off x="0" y="3291840"/>
          <a:ext cx="3040380" cy="3247933"/>
        </a:xfrm>
        <a:prstGeom prst="rect">
          <a:avLst/>
        </a:prstGeom>
      </xdr:spPr>
    </xdr:pic>
    <xdr:clientData/>
  </xdr:twoCellAnchor>
  <xdr:twoCellAnchor editAs="oneCell">
    <xdr:from>
      <xdr:col>0</xdr:col>
      <xdr:colOff>1</xdr:colOff>
      <xdr:row>16</xdr:row>
      <xdr:rowOff>91440</xdr:rowOff>
    </xdr:from>
    <xdr:to>
      <xdr:col>3</xdr:col>
      <xdr:colOff>643355</xdr:colOff>
      <xdr:row>33</xdr:row>
      <xdr:rowOff>160359</xdr:rowOff>
    </xdr:to>
    <xdr:pic>
      <xdr:nvPicPr>
        <xdr:cNvPr id="6" name="Picture 5">
          <a:extLst>
            <a:ext uri="{FF2B5EF4-FFF2-40B4-BE49-F238E27FC236}">
              <a16:creationId xmlns:a16="http://schemas.microsoft.com/office/drawing/2014/main" id="{E95A6D61-630D-6069-0F41-74F4BEB51FD0}"/>
            </a:ext>
          </a:extLst>
        </xdr:cNvPr>
        <xdr:cNvPicPr>
          <a:picLocks noChangeAspect="1"/>
        </xdr:cNvPicPr>
      </xdr:nvPicPr>
      <xdr:blipFill>
        <a:blip xmlns:r="http://schemas.openxmlformats.org/officeDocument/2006/relationships" r:embed="rId3"/>
        <a:stretch>
          <a:fillRect/>
        </a:stretch>
      </xdr:blipFill>
      <xdr:spPr>
        <a:xfrm>
          <a:off x="1" y="4008120"/>
          <a:ext cx="4148554" cy="3177879"/>
        </a:xfrm>
        <a:prstGeom prst="rect">
          <a:avLst/>
        </a:prstGeom>
      </xdr:spPr>
    </xdr:pic>
    <xdr:clientData/>
  </xdr:twoCellAnchor>
  <xdr:twoCellAnchor editAs="oneCell">
    <xdr:from>
      <xdr:col>3</xdr:col>
      <xdr:colOff>701041</xdr:colOff>
      <xdr:row>16</xdr:row>
      <xdr:rowOff>99060</xdr:rowOff>
    </xdr:from>
    <xdr:to>
      <xdr:col>7</xdr:col>
      <xdr:colOff>54865</xdr:colOff>
      <xdr:row>33</xdr:row>
      <xdr:rowOff>160020</xdr:rowOff>
    </xdr:to>
    <xdr:pic>
      <xdr:nvPicPr>
        <xdr:cNvPr id="7" name="Picture 6">
          <a:extLst>
            <a:ext uri="{FF2B5EF4-FFF2-40B4-BE49-F238E27FC236}">
              <a16:creationId xmlns:a16="http://schemas.microsoft.com/office/drawing/2014/main" id="{63F53013-4F30-7A06-9640-A6F311DB1CBF}"/>
            </a:ext>
          </a:extLst>
        </xdr:cNvPr>
        <xdr:cNvPicPr>
          <a:picLocks noChangeAspect="1"/>
        </xdr:cNvPicPr>
      </xdr:nvPicPr>
      <xdr:blipFill>
        <a:blip xmlns:r="http://schemas.openxmlformats.org/officeDocument/2006/relationships" r:embed="rId4"/>
        <a:stretch>
          <a:fillRect/>
        </a:stretch>
      </xdr:blipFill>
      <xdr:spPr>
        <a:xfrm>
          <a:off x="4152901" y="4015740"/>
          <a:ext cx="3956304" cy="3169920"/>
        </a:xfrm>
        <a:prstGeom prst="rect">
          <a:avLst/>
        </a:prstGeom>
      </xdr:spPr>
    </xdr:pic>
    <xdr:clientData/>
  </xdr:twoCellAnchor>
  <xdr:twoCellAnchor editAs="oneCell">
    <xdr:from>
      <xdr:col>7</xdr:col>
      <xdr:colOff>68581</xdr:colOff>
      <xdr:row>16</xdr:row>
      <xdr:rowOff>77930</xdr:rowOff>
    </xdr:from>
    <xdr:to>
      <xdr:col>10</xdr:col>
      <xdr:colOff>701040</xdr:colOff>
      <xdr:row>34</xdr:row>
      <xdr:rowOff>23197</xdr:rowOff>
    </xdr:to>
    <xdr:pic>
      <xdr:nvPicPr>
        <xdr:cNvPr id="8" name="Picture 7">
          <a:extLst>
            <a:ext uri="{FF2B5EF4-FFF2-40B4-BE49-F238E27FC236}">
              <a16:creationId xmlns:a16="http://schemas.microsoft.com/office/drawing/2014/main" id="{F51ED84E-CC41-3331-115E-B5F2E87CF9F0}"/>
            </a:ext>
          </a:extLst>
        </xdr:cNvPr>
        <xdr:cNvPicPr>
          <a:picLocks noChangeAspect="1"/>
        </xdr:cNvPicPr>
      </xdr:nvPicPr>
      <xdr:blipFill>
        <a:blip xmlns:r="http://schemas.openxmlformats.org/officeDocument/2006/relationships" r:embed="rId5"/>
        <a:stretch>
          <a:fillRect/>
        </a:stretch>
      </xdr:blipFill>
      <xdr:spPr>
        <a:xfrm>
          <a:off x="8122921" y="3994610"/>
          <a:ext cx="4084319" cy="3237107"/>
        </a:xfrm>
        <a:prstGeom prst="rect">
          <a:avLst/>
        </a:prstGeom>
      </xdr:spPr>
    </xdr:pic>
    <xdr:clientData/>
  </xdr:twoCellAnchor>
  <xdr:twoCellAnchor editAs="oneCell">
    <xdr:from>
      <xdr:col>10</xdr:col>
      <xdr:colOff>716281</xdr:colOff>
      <xdr:row>16</xdr:row>
      <xdr:rowOff>60960</xdr:rowOff>
    </xdr:from>
    <xdr:to>
      <xdr:col>14</xdr:col>
      <xdr:colOff>125859</xdr:colOff>
      <xdr:row>34</xdr:row>
      <xdr:rowOff>38440</xdr:rowOff>
    </xdr:to>
    <xdr:pic>
      <xdr:nvPicPr>
        <xdr:cNvPr id="9" name="Picture 8">
          <a:extLst>
            <a:ext uri="{FF2B5EF4-FFF2-40B4-BE49-F238E27FC236}">
              <a16:creationId xmlns:a16="http://schemas.microsoft.com/office/drawing/2014/main" id="{13281105-7CBD-049A-AA98-28B3081BD65E}"/>
            </a:ext>
          </a:extLst>
        </xdr:cNvPr>
        <xdr:cNvPicPr>
          <a:picLocks noChangeAspect="1"/>
        </xdr:cNvPicPr>
      </xdr:nvPicPr>
      <xdr:blipFill>
        <a:blip xmlns:r="http://schemas.openxmlformats.org/officeDocument/2006/relationships" r:embed="rId6"/>
        <a:stretch>
          <a:fillRect/>
        </a:stretch>
      </xdr:blipFill>
      <xdr:spPr>
        <a:xfrm>
          <a:off x="12222481" y="3977640"/>
          <a:ext cx="4012058" cy="3269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F438A-EE7A-4EB3-A371-6D123C01379F}">
  <dimension ref="A1:L41"/>
  <sheetViews>
    <sheetView zoomScale="85" zoomScaleNormal="85" workbookViewId="0">
      <selection activeCell="R31" activeCellId="1" sqref="S4 R31"/>
    </sheetView>
  </sheetViews>
  <sheetFormatPr defaultRowHeight="14.4" x14ac:dyDescent="0.3"/>
  <sheetData>
    <row r="1" spans="1:12" x14ac:dyDescent="0.3">
      <c r="A1" s="109" t="s">
        <v>164</v>
      </c>
      <c r="B1" s="109"/>
      <c r="C1" s="109"/>
      <c r="D1" s="109"/>
      <c r="E1" s="109"/>
      <c r="F1" s="109"/>
      <c r="G1" s="109"/>
      <c r="H1" s="109"/>
      <c r="I1" s="109"/>
      <c r="J1" s="109"/>
      <c r="K1" s="109"/>
      <c r="L1" s="109"/>
    </row>
    <row r="2" spans="1:12" x14ac:dyDescent="0.3">
      <c r="A2" s="109"/>
      <c r="B2" s="109"/>
      <c r="C2" s="109"/>
      <c r="D2" s="109"/>
      <c r="E2" s="109"/>
      <c r="F2" s="109"/>
      <c r="G2" s="109"/>
      <c r="H2" s="109"/>
      <c r="I2" s="109"/>
      <c r="J2" s="109"/>
      <c r="K2" s="109"/>
      <c r="L2" s="109"/>
    </row>
    <row r="3" spans="1:12" x14ac:dyDescent="0.3">
      <c r="A3" s="109"/>
      <c r="B3" s="109"/>
      <c r="C3" s="109"/>
      <c r="D3" s="109"/>
      <c r="E3" s="109"/>
      <c r="F3" s="109"/>
      <c r="G3" s="109"/>
      <c r="H3" s="109"/>
      <c r="I3" s="109"/>
      <c r="J3" s="109"/>
      <c r="K3" s="109"/>
      <c r="L3" s="109"/>
    </row>
    <row r="4" spans="1:12" x14ac:dyDescent="0.3">
      <c r="A4" s="109"/>
      <c r="B4" s="109"/>
      <c r="C4" s="109"/>
      <c r="D4" s="109"/>
      <c r="E4" s="109"/>
      <c r="F4" s="109"/>
      <c r="G4" s="109"/>
      <c r="H4" s="109"/>
      <c r="I4" s="109"/>
      <c r="J4" s="109"/>
      <c r="K4" s="109"/>
      <c r="L4" s="109"/>
    </row>
    <row r="5" spans="1:12" x14ac:dyDescent="0.3">
      <c r="A5" s="109"/>
      <c r="B5" s="109"/>
      <c r="C5" s="109"/>
      <c r="D5" s="109"/>
      <c r="E5" s="109"/>
      <c r="F5" s="109"/>
      <c r="G5" s="109"/>
      <c r="H5" s="109"/>
      <c r="I5" s="109"/>
      <c r="J5" s="109"/>
      <c r="K5" s="109"/>
      <c r="L5" s="109"/>
    </row>
    <row r="6" spans="1:12" x14ac:dyDescent="0.3">
      <c r="A6" s="109"/>
      <c r="B6" s="109"/>
      <c r="C6" s="109"/>
      <c r="D6" s="109"/>
      <c r="E6" s="109"/>
      <c r="F6" s="109"/>
      <c r="G6" s="109"/>
      <c r="H6" s="109"/>
      <c r="I6" s="109"/>
      <c r="J6" s="109"/>
      <c r="K6" s="109"/>
      <c r="L6" s="109"/>
    </row>
    <row r="7" spans="1:12" x14ac:dyDescent="0.3">
      <c r="A7" s="109"/>
      <c r="B7" s="109"/>
      <c r="C7" s="109"/>
      <c r="D7" s="109"/>
      <c r="E7" s="109"/>
      <c r="F7" s="109"/>
      <c r="G7" s="109"/>
      <c r="H7" s="109"/>
      <c r="I7" s="109"/>
      <c r="J7" s="109"/>
      <c r="K7" s="109"/>
      <c r="L7" s="109"/>
    </row>
    <row r="8" spans="1:12" x14ac:dyDescent="0.3">
      <c r="A8" s="109"/>
      <c r="B8" s="109"/>
      <c r="C8" s="109"/>
      <c r="D8" s="109"/>
      <c r="E8" s="109"/>
      <c r="F8" s="109"/>
      <c r="G8" s="109"/>
      <c r="H8" s="109"/>
      <c r="I8" s="109"/>
      <c r="J8" s="109"/>
      <c r="K8" s="109"/>
      <c r="L8" s="109"/>
    </row>
    <row r="9" spans="1:12" x14ac:dyDescent="0.3">
      <c r="A9" s="109"/>
      <c r="B9" s="109"/>
      <c r="C9" s="109"/>
      <c r="D9" s="109"/>
      <c r="E9" s="109"/>
      <c r="F9" s="109"/>
      <c r="G9" s="109"/>
      <c r="H9" s="109"/>
      <c r="I9" s="109"/>
      <c r="J9" s="109"/>
      <c r="K9" s="109"/>
      <c r="L9" s="109"/>
    </row>
    <row r="10" spans="1:12" x14ac:dyDescent="0.3">
      <c r="A10" s="109"/>
      <c r="B10" s="109"/>
      <c r="C10" s="109"/>
      <c r="D10" s="109"/>
      <c r="E10" s="109"/>
      <c r="F10" s="109"/>
      <c r="G10" s="109"/>
      <c r="H10" s="109"/>
      <c r="I10" s="109"/>
      <c r="J10" s="109"/>
      <c r="K10" s="109"/>
      <c r="L10" s="109"/>
    </row>
    <row r="11" spans="1:12" x14ac:dyDescent="0.3">
      <c r="A11" s="109"/>
      <c r="B11" s="109"/>
      <c r="C11" s="109"/>
      <c r="D11" s="109"/>
      <c r="E11" s="109"/>
      <c r="F11" s="109"/>
      <c r="G11" s="109"/>
      <c r="H11" s="109"/>
      <c r="I11" s="109"/>
      <c r="J11" s="109"/>
      <c r="K11" s="109"/>
      <c r="L11" s="109"/>
    </row>
    <row r="12" spans="1:12" x14ac:dyDescent="0.3">
      <c r="A12" s="109"/>
      <c r="B12" s="109"/>
      <c r="C12" s="109"/>
      <c r="D12" s="109"/>
      <c r="E12" s="109"/>
      <c r="F12" s="109"/>
      <c r="G12" s="109"/>
      <c r="H12" s="109"/>
      <c r="I12" s="109"/>
      <c r="J12" s="109"/>
      <c r="K12" s="109"/>
      <c r="L12" s="109"/>
    </row>
    <row r="13" spans="1:12" x14ac:dyDescent="0.3">
      <c r="A13" s="109"/>
      <c r="B13" s="109"/>
      <c r="C13" s="109"/>
      <c r="D13" s="109"/>
      <c r="E13" s="109"/>
      <c r="F13" s="109"/>
      <c r="G13" s="109"/>
      <c r="H13" s="109"/>
      <c r="I13" s="109"/>
      <c r="J13" s="109"/>
      <c r="K13" s="109"/>
      <c r="L13" s="109"/>
    </row>
    <row r="14" spans="1:12" x14ac:dyDescent="0.3">
      <c r="A14" s="109"/>
      <c r="B14" s="109"/>
      <c r="C14" s="109"/>
      <c r="D14" s="109"/>
      <c r="E14" s="109"/>
      <c r="F14" s="109"/>
      <c r="G14" s="109"/>
      <c r="H14" s="109"/>
      <c r="I14" s="109"/>
      <c r="J14" s="109"/>
      <c r="K14" s="109"/>
      <c r="L14" s="109"/>
    </row>
    <row r="15" spans="1:12" x14ac:dyDescent="0.3">
      <c r="A15" s="109"/>
      <c r="B15" s="109"/>
      <c r="C15" s="109"/>
      <c r="D15" s="109"/>
      <c r="E15" s="109"/>
      <c r="F15" s="109"/>
      <c r="G15" s="109"/>
      <c r="H15" s="109"/>
      <c r="I15" s="109"/>
      <c r="J15" s="109"/>
      <c r="K15" s="109"/>
      <c r="L15" s="109"/>
    </row>
    <row r="16" spans="1:12" x14ac:dyDescent="0.3">
      <c r="A16" s="109"/>
      <c r="B16" s="109"/>
      <c r="C16" s="109"/>
      <c r="D16" s="109"/>
      <c r="E16" s="109"/>
      <c r="F16" s="109"/>
      <c r="G16" s="109"/>
      <c r="H16" s="109"/>
      <c r="I16" s="109"/>
      <c r="J16" s="109"/>
      <c r="K16" s="109"/>
      <c r="L16" s="109"/>
    </row>
    <row r="17" spans="1:12" x14ac:dyDescent="0.3">
      <c r="A17" s="109"/>
      <c r="B17" s="109"/>
      <c r="C17" s="109"/>
      <c r="D17" s="109"/>
      <c r="E17" s="109"/>
      <c r="F17" s="109"/>
      <c r="G17" s="109"/>
      <c r="H17" s="109"/>
      <c r="I17" s="109"/>
      <c r="J17" s="109"/>
      <c r="K17" s="109"/>
      <c r="L17" s="109"/>
    </row>
    <row r="18" spans="1:12" x14ac:dyDescent="0.3">
      <c r="A18" s="109"/>
      <c r="B18" s="109"/>
      <c r="C18" s="109"/>
      <c r="D18" s="109"/>
      <c r="E18" s="109"/>
      <c r="F18" s="109"/>
      <c r="G18" s="109"/>
      <c r="H18" s="109"/>
      <c r="I18" s="109"/>
      <c r="J18" s="109"/>
      <c r="K18" s="109"/>
      <c r="L18" s="109"/>
    </row>
    <row r="19" spans="1:12" x14ac:dyDescent="0.3">
      <c r="A19" s="109"/>
      <c r="B19" s="109"/>
      <c r="C19" s="109"/>
      <c r="D19" s="109"/>
      <c r="E19" s="109"/>
      <c r="F19" s="109"/>
      <c r="G19" s="109"/>
      <c r="H19" s="109"/>
      <c r="I19" s="109"/>
      <c r="J19" s="109"/>
      <c r="K19" s="109"/>
      <c r="L19" s="109"/>
    </row>
    <row r="20" spans="1:12" x14ac:dyDescent="0.3">
      <c r="A20" s="109"/>
      <c r="B20" s="109"/>
      <c r="C20" s="109"/>
      <c r="D20" s="109"/>
      <c r="E20" s="109"/>
      <c r="F20" s="109"/>
      <c r="G20" s="109"/>
      <c r="H20" s="109"/>
      <c r="I20" s="109"/>
      <c r="J20" s="109"/>
      <c r="K20" s="109"/>
      <c r="L20" s="109"/>
    </row>
    <row r="21" spans="1:12" x14ac:dyDescent="0.3">
      <c r="A21" s="109"/>
      <c r="B21" s="109"/>
      <c r="C21" s="109"/>
      <c r="D21" s="109"/>
      <c r="E21" s="109"/>
      <c r="F21" s="109"/>
      <c r="G21" s="109"/>
      <c r="H21" s="109"/>
      <c r="I21" s="109"/>
      <c r="J21" s="109"/>
      <c r="K21" s="109"/>
      <c r="L21" s="109"/>
    </row>
    <row r="22" spans="1:12" x14ac:dyDescent="0.3">
      <c r="A22" s="109"/>
      <c r="B22" s="109"/>
      <c r="C22" s="109"/>
      <c r="D22" s="109"/>
      <c r="E22" s="109"/>
      <c r="F22" s="109"/>
      <c r="G22" s="109"/>
      <c r="H22" s="109"/>
      <c r="I22" s="109"/>
      <c r="J22" s="109"/>
      <c r="K22" s="109"/>
      <c r="L22" s="109"/>
    </row>
    <row r="23" spans="1:12" x14ac:dyDescent="0.3">
      <c r="A23" s="109"/>
      <c r="B23" s="109"/>
      <c r="C23" s="109"/>
      <c r="D23" s="109"/>
      <c r="E23" s="109"/>
      <c r="F23" s="109"/>
      <c r="G23" s="109"/>
      <c r="H23" s="109"/>
      <c r="I23" s="109"/>
      <c r="J23" s="109"/>
      <c r="K23" s="109"/>
      <c r="L23" s="109"/>
    </row>
    <row r="24" spans="1:12" x14ac:dyDescent="0.3">
      <c r="A24" s="109"/>
      <c r="B24" s="109"/>
      <c r="C24" s="109"/>
      <c r="D24" s="109"/>
      <c r="E24" s="109"/>
      <c r="F24" s="109"/>
      <c r="G24" s="109"/>
      <c r="H24" s="109"/>
      <c r="I24" s="109"/>
      <c r="J24" s="109"/>
      <c r="K24" s="109"/>
      <c r="L24" s="109"/>
    </row>
    <row r="25" spans="1:12" x14ac:dyDescent="0.3">
      <c r="A25" s="109"/>
      <c r="B25" s="109"/>
      <c r="C25" s="109"/>
      <c r="D25" s="109"/>
      <c r="E25" s="109"/>
      <c r="F25" s="109"/>
      <c r="G25" s="109"/>
      <c r="H25" s="109"/>
      <c r="I25" s="109"/>
      <c r="J25" s="109"/>
      <c r="K25" s="109"/>
      <c r="L25" s="109"/>
    </row>
    <row r="26" spans="1:12" x14ac:dyDescent="0.3">
      <c r="A26" s="109"/>
      <c r="B26" s="109"/>
      <c r="C26" s="109"/>
      <c r="D26" s="109"/>
      <c r="E26" s="109"/>
      <c r="F26" s="109"/>
      <c r="G26" s="109"/>
      <c r="H26" s="109"/>
      <c r="I26" s="109"/>
      <c r="J26" s="109"/>
      <c r="K26" s="109"/>
      <c r="L26" s="109"/>
    </row>
    <row r="27" spans="1:12" x14ac:dyDescent="0.3">
      <c r="A27" s="109"/>
      <c r="B27" s="109"/>
      <c r="C27" s="109"/>
      <c r="D27" s="109"/>
      <c r="E27" s="109"/>
      <c r="F27" s="109"/>
      <c r="G27" s="109"/>
      <c r="H27" s="109"/>
      <c r="I27" s="109"/>
      <c r="J27" s="109"/>
      <c r="K27" s="109"/>
      <c r="L27" s="109"/>
    </row>
    <row r="28" spans="1:12" x14ac:dyDescent="0.3">
      <c r="A28" s="109"/>
      <c r="B28" s="109"/>
      <c r="C28" s="109"/>
      <c r="D28" s="109"/>
      <c r="E28" s="109"/>
      <c r="F28" s="109"/>
      <c r="G28" s="109"/>
      <c r="H28" s="109"/>
      <c r="I28" s="109"/>
      <c r="J28" s="109"/>
      <c r="K28" s="109"/>
      <c r="L28" s="109"/>
    </row>
    <row r="29" spans="1:12" x14ac:dyDescent="0.3">
      <c r="A29" s="109"/>
      <c r="B29" s="109"/>
      <c r="C29" s="109"/>
      <c r="D29" s="109"/>
      <c r="E29" s="109"/>
      <c r="F29" s="109"/>
      <c r="G29" s="109"/>
      <c r="H29" s="109"/>
      <c r="I29" s="109"/>
      <c r="J29" s="109"/>
      <c r="K29" s="109"/>
      <c r="L29" s="109"/>
    </row>
    <row r="30" spans="1:12" x14ac:dyDescent="0.3">
      <c r="A30" s="109"/>
      <c r="B30" s="109"/>
      <c r="C30" s="109"/>
      <c r="D30" s="109"/>
      <c r="E30" s="109"/>
      <c r="F30" s="109"/>
      <c r="G30" s="109"/>
      <c r="H30" s="109"/>
      <c r="I30" s="109"/>
      <c r="J30" s="109"/>
      <c r="K30" s="109"/>
      <c r="L30" s="109"/>
    </row>
    <row r="31" spans="1:12" x14ac:dyDescent="0.3">
      <c r="A31" s="109"/>
      <c r="B31" s="109"/>
      <c r="C31" s="109"/>
      <c r="D31" s="109"/>
      <c r="E31" s="109"/>
      <c r="F31" s="109"/>
      <c r="G31" s="109"/>
      <c r="H31" s="109"/>
      <c r="I31" s="109"/>
      <c r="J31" s="109"/>
      <c r="K31" s="109"/>
      <c r="L31" s="109"/>
    </row>
    <row r="32" spans="1:12" x14ac:dyDescent="0.3">
      <c r="A32" s="109"/>
      <c r="B32" s="109"/>
      <c r="C32" s="109"/>
      <c r="D32" s="109"/>
      <c r="E32" s="109"/>
      <c r="F32" s="109"/>
      <c r="G32" s="109"/>
      <c r="H32" s="109"/>
      <c r="I32" s="109"/>
      <c r="J32" s="109"/>
      <c r="K32" s="109"/>
      <c r="L32" s="109"/>
    </row>
    <row r="33" spans="1:12" x14ac:dyDescent="0.3">
      <c r="A33" s="109"/>
      <c r="B33" s="109"/>
      <c r="C33" s="109"/>
      <c r="D33" s="109"/>
      <c r="E33" s="109"/>
      <c r="F33" s="109"/>
      <c r="G33" s="109"/>
      <c r="H33" s="109"/>
      <c r="I33" s="109"/>
      <c r="J33" s="109"/>
      <c r="K33" s="109"/>
      <c r="L33" s="109"/>
    </row>
    <row r="34" spans="1:12" x14ac:dyDescent="0.3">
      <c r="A34" s="109"/>
      <c r="B34" s="109"/>
      <c r="C34" s="109"/>
      <c r="D34" s="109"/>
      <c r="E34" s="109"/>
      <c r="F34" s="109"/>
      <c r="G34" s="109"/>
      <c r="H34" s="109"/>
      <c r="I34" s="109"/>
      <c r="J34" s="109"/>
      <c r="K34" s="109"/>
      <c r="L34" s="109"/>
    </row>
    <row r="35" spans="1:12" x14ac:dyDescent="0.3">
      <c r="A35" s="109"/>
      <c r="B35" s="109"/>
      <c r="C35" s="109"/>
      <c r="D35" s="109"/>
      <c r="E35" s="109"/>
      <c r="F35" s="109"/>
      <c r="G35" s="109"/>
      <c r="H35" s="109"/>
      <c r="I35" s="109"/>
      <c r="J35" s="109"/>
      <c r="K35" s="109"/>
      <c r="L35" s="109"/>
    </row>
    <row r="36" spans="1:12" x14ac:dyDescent="0.3">
      <c r="A36" s="109"/>
      <c r="B36" s="109"/>
      <c r="C36" s="109"/>
      <c r="D36" s="109"/>
      <c r="E36" s="109"/>
      <c r="F36" s="109"/>
      <c r="G36" s="109"/>
      <c r="H36" s="109"/>
      <c r="I36" s="109"/>
      <c r="J36" s="109"/>
      <c r="K36" s="109"/>
      <c r="L36" s="109"/>
    </row>
    <row r="37" spans="1:12" x14ac:dyDescent="0.3">
      <c r="A37" s="109"/>
      <c r="B37" s="109"/>
      <c r="C37" s="109"/>
      <c r="D37" s="109"/>
      <c r="E37" s="109"/>
      <c r="F37" s="109"/>
      <c r="G37" s="109"/>
      <c r="H37" s="109"/>
      <c r="I37" s="109"/>
      <c r="J37" s="109"/>
      <c r="K37" s="109"/>
      <c r="L37" s="109"/>
    </row>
    <row r="38" spans="1:12" x14ac:dyDescent="0.3">
      <c r="A38" s="109"/>
      <c r="B38" s="109"/>
      <c r="C38" s="109"/>
      <c r="D38" s="109"/>
      <c r="E38" s="109"/>
      <c r="F38" s="109"/>
      <c r="G38" s="109"/>
      <c r="H38" s="109"/>
      <c r="I38" s="109"/>
      <c r="J38" s="109"/>
      <c r="K38" s="109"/>
      <c r="L38" s="109"/>
    </row>
    <row r="39" spans="1:12" x14ac:dyDescent="0.3">
      <c r="A39" s="109"/>
      <c r="B39" s="109"/>
      <c r="C39" s="109"/>
      <c r="D39" s="109"/>
      <c r="E39" s="109"/>
      <c r="F39" s="109"/>
      <c r="G39" s="109"/>
      <c r="H39" s="109"/>
      <c r="I39" s="109"/>
      <c r="J39" s="109"/>
      <c r="K39" s="109"/>
      <c r="L39" s="109"/>
    </row>
    <row r="40" spans="1:12" x14ac:dyDescent="0.3">
      <c r="A40" s="109"/>
      <c r="B40" s="109"/>
      <c r="C40" s="109"/>
      <c r="D40" s="109"/>
      <c r="E40" s="109"/>
      <c r="F40" s="109"/>
      <c r="G40" s="109"/>
      <c r="H40" s="109"/>
      <c r="I40" s="109"/>
      <c r="J40" s="109"/>
      <c r="K40" s="109"/>
      <c r="L40" s="109"/>
    </row>
    <row r="41" spans="1:12" x14ac:dyDescent="0.3">
      <c r="A41" s="109"/>
      <c r="B41" s="109"/>
      <c r="C41" s="109"/>
      <c r="D41" s="109"/>
      <c r="E41" s="109"/>
      <c r="F41" s="109"/>
      <c r="G41" s="109"/>
      <c r="H41" s="109"/>
      <c r="I41" s="109"/>
      <c r="J41" s="109"/>
      <c r="K41" s="109"/>
      <c r="L41" s="109"/>
    </row>
  </sheetData>
  <mergeCells count="1">
    <mergeCell ref="A1:L4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4D1E7-A26C-43E7-BA3E-95F23209ECBF}">
  <dimension ref="A1:BQ118"/>
  <sheetViews>
    <sheetView topLeftCell="A65" zoomScale="70" zoomScaleNormal="70" workbookViewId="0">
      <pane xSplit="1" topLeftCell="B1" activePane="topRight" state="frozen"/>
      <selection activeCell="A31" sqref="A31"/>
      <selection pane="topRight" activeCell="S127" sqref="S127"/>
    </sheetView>
  </sheetViews>
  <sheetFormatPr defaultRowHeight="14.4" x14ac:dyDescent="0.3"/>
  <cols>
    <col min="1" max="1" width="19.44140625" style="74" customWidth="1"/>
    <col min="2" max="37" width="20.77734375" customWidth="1"/>
    <col min="38" max="90" width="13.77734375" customWidth="1"/>
  </cols>
  <sheetData>
    <row r="1" spans="1:30" x14ac:dyDescent="0.3">
      <c r="A1" s="72"/>
      <c r="E1" t="s">
        <v>0</v>
      </c>
    </row>
    <row r="2" spans="1:30" ht="47.4" customHeight="1" x14ac:dyDescent="0.3">
      <c r="A2" s="73" t="s">
        <v>3</v>
      </c>
      <c r="B2" s="1" t="s">
        <v>4</v>
      </c>
      <c r="C2" s="1" t="s">
        <v>9</v>
      </c>
      <c r="D2" s="1"/>
      <c r="E2" s="1" t="s">
        <v>2</v>
      </c>
      <c r="F2" s="1" t="s">
        <v>7</v>
      </c>
      <c r="G2" s="1" t="s">
        <v>8</v>
      </c>
      <c r="H2" s="1"/>
      <c r="I2" s="1" t="s">
        <v>1</v>
      </c>
      <c r="J2" s="1" t="s">
        <v>5</v>
      </c>
      <c r="K2" s="1" t="s">
        <v>6</v>
      </c>
    </row>
    <row r="3" spans="1:30" x14ac:dyDescent="0.3">
      <c r="A3" s="74">
        <v>50.8</v>
      </c>
      <c r="B3">
        <v>3.9800000000000002E-4</v>
      </c>
      <c r="E3">
        <v>3.813E-4</v>
      </c>
      <c r="F3">
        <f>3.8757*10^-4</f>
        <v>3.8757000000000006E-4</v>
      </c>
      <c r="G3">
        <v>4.5380000000000003E-4</v>
      </c>
      <c r="I3">
        <v>4.2000000000000002E-4</v>
      </c>
      <c r="J3" t="s">
        <v>10</v>
      </c>
      <c r="K3">
        <f>(ABS(E3-B3)/(B3))*100</f>
        <v>4.1959798994974937</v>
      </c>
      <c r="L3">
        <f>(ABS(I3-B3)/(B3))*100</f>
        <v>5.5276381909547716</v>
      </c>
    </row>
    <row r="4" spans="1:30" x14ac:dyDescent="0.3">
      <c r="A4" s="74">
        <v>46.99</v>
      </c>
      <c r="B4">
        <v>4.5300000000000001E-4</v>
      </c>
      <c r="E4">
        <v>4.507E-4</v>
      </c>
      <c r="K4">
        <f>(ABS(E4-B4)/(B4))*100</f>
        <v>0.50772626931567366</v>
      </c>
      <c r="L4">
        <f>(ABS(I4-B4)/(B4))*100</f>
        <v>100</v>
      </c>
    </row>
    <row r="5" spans="1:30" x14ac:dyDescent="0.3">
      <c r="A5" s="74">
        <v>17.78</v>
      </c>
      <c r="B5">
        <v>3.163E-3</v>
      </c>
      <c r="E5">
        <v>3.0999999999999999E-3</v>
      </c>
      <c r="K5">
        <f>(ABS(E5-B5)/(B5))*100</f>
        <v>1.9917799557382272</v>
      </c>
      <c r="L5">
        <f>(ABS(I5-B5)/(B5))*100</f>
        <v>100</v>
      </c>
    </row>
    <row r="9" spans="1:30" ht="19.8" customHeight="1" x14ac:dyDescent="0.3"/>
    <row r="10" spans="1:30" ht="15" thickBot="1" x14ac:dyDescent="0.35">
      <c r="A10" s="74" t="s">
        <v>11</v>
      </c>
      <c r="C10" s="109" t="s">
        <v>33</v>
      </c>
      <c r="D10" s="109"/>
      <c r="E10" s="109"/>
      <c r="F10" s="109"/>
      <c r="G10" s="109"/>
      <c r="H10" s="109"/>
      <c r="I10" s="109"/>
      <c r="J10" s="109"/>
      <c r="K10" s="109"/>
      <c r="L10" s="109"/>
      <c r="M10" s="109"/>
      <c r="N10" s="109"/>
    </row>
    <row r="11" spans="1:30" ht="15" thickBot="1" x14ac:dyDescent="0.35">
      <c r="A11" s="74">
        <v>50.8</v>
      </c>
      <c r="C11" s="2"/>
      <c r="D11" s="2"/>
      <c r="E11" s="135" t="s">
        <v>16</v>
      </c>
      <c r="F11" s="136"/>
      <c r="G11" s="136"/>
      <c r="H11" s="136"/>
      <c r="I11" s="136"/>
      <c r="J11" s="137"/>
      <c r="K11" s="2"/>
      <c r="L11" s="2"/>
    </row>
    <row r="12" spans="1:30" x14ac:dyDescent="0.3">
      <c r="B12" t="s">
        <v>12</v>
      </c>
      <c r="C12" t="s">
        <v>2</v>
      </c>
      <c r="D12" s="1" t="s">
        <v>2</v>
      </c>
      <c r="E12" s="1" t="s">
        <v>7</v>
      </c>
      <c r="F12" s="1" t="s">
        <v>2</v>
      </c>
      <c r="G12" s="1" t="s">
        <v>13</v>
      </c>
      <c r="H12" s="1"/>
      <c r="I12" s="1" t="s">
        <v>14</v>
      </c>
      <c r="J12" s="1" t="s">
        <v>15</v>
      </c>
      <c r="K12" s="1" t="s">
        <v>17</v>
      </c>
      <c r="L12" s="1" t="s">
        <v>17</v>
      </c>
      <c r="M12" s="1" t="s">
        <v>25</v>
      </c>
      <c r="N12" s="1" t="s">
        <v>26</v>
      </c>
      <c r="O12" s="1" t="s">
        <v>41</v>
      </c>
      <c r="P12" s="1"/>
      <c r="Q12" s="1"/>
      <c r="R12" s="1"/>
      <c r="S12" s="1"/>
      <c r="T12" s="1"/>
      <c r="U12" s="1"/>
      <c r="V12" s="1"/>
      <c r="W12" s="1"/>
      <c r="X12" s="1"/>
      <c r="Y12" s="1"/>
      <c r="Z12" s="1"/>
      <c r="AA12" s="1"/>
      <c r="AB12" s="1"/>
      <c r="AC12" s="1"/>
      <c r="AD12" s="1" t="s">
        <v>42</v>
      </c>
    </row>
    <row r="13" spans="1:30" x14ac:dyDescent="0.3">
      <c r="A13" s="74" t="s">
        <v>23</v>
      </c>
      <c r="B13">
        <v>3.9800000000000002E-4</v>
      </c>
      <c r="C13" s="3">
        <v>3.8277E-4</v>
      </c>
      <c r="D13">
        <v>3.813E-4</v>
      </c>
      <c r="E13">
        <f>3.8757*10^-4</f>
        <v>3.8757000000000006E-4</v>
      </c>
      <c r="F13" s="3">
        <v>3.8178000000000002E-4</v>
      </c>
      <c r="G13" s="3">
        <v>3.8426999999999998E-4</v>
      </c>
      <c r="H13" s="3"/>
      <c r="I13" s="3">
        <v>3.8299999999999999E-4</v>
      </c>
      <c r="J13" s="3">
        <v>4.7499E-4</v>
      </c>
      <c r="K13">
        <v>4.2000000000000002E-4</v>
      </c>
      <c r="L13" s="3">
        <v>4.2159000000000001E-4</v>
      </c>
      <c r="M13" s="3">
        <v>3.8388000000000002E-4</v>
      </c>
      <c r="N13" s="3">
        <v>3.8489999999999998E-4</v>
      </c>
      <c r="O13" s="3">
        <v>3.9022999999999998E-4</v>
      </c>
      <c r="P13" s="3"/>
      <c r="Q13" s="3"/>
      <c r="R13" s="3"/>
      <c r="S13" s="3"/>
      <c r="T13" s="3"/>
      <c r="U13" s="3"/>
      <c r="V13" s="3"/>
      <c r="W13" s="3"/>
      <c r="X13" s="3"/>
      <c r="Y13" s="3"/>
      <c r="Z13" s="3"/>
      <c r="AA13" s="3"/>
      <c r="AB13" s="3"/>
      <c r="AC13" s="3"/>
      <c r="AD13" s="3">
        <v>3.8673000000000001E-4</v>
      </c>
    </row>
    <row r="14" spans="1:30" x14ac:dyDescent="0.3">
      <c r="A14" s="74" t="s">
        <v>18</v>
      </c>
      <c r="C14">
        <f>(ABS($B$13-C13))/($B$13)*100</f>
        <v>3.8266331658291528</v>
      </c>
      <c r="D14">
        <f>(ABS($B$13-D13))/($B$13)*100</f>
        <v>4.1959798994974937</v>
      </c>
      <c r="E14">
        <f t="shared" ref="E14:L14" si="0">(ABS($B$13-E13))/($B$13)*100</f>
        <v>2.6206030150753681</v>
      </c>
      <c r="F14">
        <f t="shared" si="0"/>
        <v>4.075376884422111</v>
      </c>
      <c r="G14">
        <f t="shared" si="0"/>
        <v>3.4497487437186045</v>
      </c>
      <c r="I14">
        <f>(ABS($B$13-I13))/($B$13)*100</f>
        <v>3.7688442211055371</v>
      </c>
      <c r="J14">
        <f t="shared" si="0"/>
        <v>19.34422110552763</v>
      </c>
      <c r="K14">
        <f t="shared" si="0"/>
        <v>5.5276381909547716</v>
      </c>
      <c r="L14">
        <f t="shared" si="0"/>
        <v>5.9271356783919549</v>
      </c>
      <c r="M14">
        <f>(ABS($B$13-M13))/($B$13)*100</f>
        <v>3.5477386934673381</v>
      </c>
      <c r="N14">
        <f>(ABS($B$13-N13))/($B$13)*100</f>
        <v>3.2914572864321729</v>
      </c>
      <c r="O14">
        <f>(ABS($B$13-O13))/($B$13)*100</f>
        <v>1.9522613065326739</v>
      </c>
      <c r="AD14">
        <f>(ABS($B$13-AD13))/($B$13)*100</f>
        <v>2.8316582914572912</v>
      </c>
    </row>
    <row r="15" spans="1:30" x14ac:dyDescent="0.3">
      <c r="E15" s="4" t="s">
        <v>19</v>
      </c>
      <c r="U15" t="s">
        <v>64</v>
      </c>
    </row>
    <row r="17" spans="1:19" x14ac:dyDescent="0.3">
      <c r="E17" t="s">
        <v>22</v>
      </c>
    </row>
    <row r="18" spans="1:19" ht="43.2" x14ac:dyDescent="0.3">
      <c r="E18" s="1" t="s">
        <v>20</v>
      </c>
    </row>
    <row r="19" spans="1:19" x14ac:dyDescent="0.3">
      <c r="B19" t="s">
        <v>34</v>
      </c>
      <c r="E19">
        <v>6.7999999999999996E-3</v>
      </c>
    </row>
    <row r="20" spans="1:19" x14ac:dyDescent="0.3">
      <c r="E20" s="4">
        <v>1608.542713567839</v>
      </c>
      <c r="F20" s="4" t="s">
        <v>21</v>
      </c>
    </row>
    <row r="24" spans="1:19" x14ac:dyDescent="0.3">
      <c r="A24" s="74" t="s">
        <v>11</v>
      </c>
    </row>
    <row r="25" spans="1:19" x14ac:dyDescent="0.3">
      <c r="A25" s="74">
        <v>12.7</v>
      </c>
    </row>
    <row r="26" spans="1:19" x14ac:dyDescent="0.3">
      <c r="B26" t="s">
        <v>12</v>
      </c>
      <c r="C26" t="s">
        <v>24</v>
      </c>
      <c r="D26" s="1" t="s">
        <v>2</v>
      </c>
      <c r="E26" s="1"/>
      <c r="F26" s="1"/>
      <c r="G26" s="1"/>
      <c r="H26" s="1"/>
      <c r="I26" s="1"/>
      <c r="J26" s="1"/>
      <c r="K26" s="1"/>
      <c r="L26" s="1"/>
    </row>
    <row r="27" spans="1:19" x14ac:dyDescent="0.3">
      <c r="A27" s="74" t="s">
        <v>23</v>
      </c>
      <c r="B27">
        <v>6.1999999999999998E-3</v>
      </c>
      <c r="C27" s="3">
        <v>0.11219999999999999</v>
      </c>
      <c r="D27">
        <v>9.1999999999999998E-3</v>
      </c>
      <c r="F27" s="3"/>
      <c r="G27" s="3"/>
      <c r="H27" s="3"/>
      <c r="I27" s="3"/>
      <c r="J27" s="3"/>
      <c r="L27" s="3"/>
    </row>
    <row r="28" spans="1:19" x14ac:dyDescent="0.3">
      <c r="A28" s="74" t="s">
        <v>18</v>
      </c>
      <c r="C28" s="3">
        <f>(ABS($B$27-C27))/($B$27)*100</f>
        <v>1709.6774193548388</v>
      </c>
      <c r="D28" s="3">
        <f>(ABS($B$27-D27))/($B$27)*100</f>
        <v>48.387096774193552</v>
      </c>
      <c r="E28" s="3"/>
      <c r="F28" s="3"/>
      <c r="G28" s="3"/>
      <c r="H28" s="3"/>
      <c r="I28" s="3"/>
      <c r="J28" s="3"/>
      <c r="K28" s="3"/>
      <c r="L28" s="3"/>
    </row>
    <row r="32" spans="1:19" x14ac:dyDescent="0.3">
      <c r="A32" s="74" t="s">
        <v>11</v>
      </c>
      <c r="S32" s="5"/>
    </row>
    <row r="33" spans="1:66" ht="15" thickBot="1" x14ac:dyDescent="0.35">
      <c r="A33" s="74" t="s">
        <v>27</v>
      </c>
      <c r="S33" s="5"/>
      <c r="AD33" s="138" t="s">
        <v>59</v>
      </c>
      <c r="AE33" s="138"/>
      <c r="AF33" s="138"/>
      <c r="AG33" s="138"/>
      <c r="AH33" s="138"/>
    </row>
    <row r="34" spans="1:66" ht="28.8" x14ac:dyDescent="0.3">
      <c r="A34" s="14"/>
      <c r="B34" s="64" t="s">
        <v>12</v>
      </c>
      <c r="C34" s="15" t="s">
        <v>28</v>
      </c>
      <c r="D34" s="16" t="s">
        <v>29</v>
      </c>
      <c r="E34" s="16" t="s">
        <v>30</v>
      </c>
      <c r="F34" s="16" t="s">
        <v>31</v>
      </c>
      <c r="G34" s="16" t="s">
        <v>32</v>
      </c>
      <c r="H34" s="16" t="s">
        <v>57</v>
      </c>
      <c r="I34" s="16" t="s">
        <v>35</v>
      </c>
      <c r="J34" s="16" t="s">
        <v>36</v>
      </c>
      <c r="K34" s="16" t="s">
        <v>37</v>
      </c>
      <c r="L34" s="16" t="s">
        <v>38</v>
      </c>
      <c r="M34" s="16" t="s">
        <v>39</v>
      </c>
      <c r="N34" s="16" t="s">
        <v>40</v>
      </c>
      <c r="O34" s="16" t="s">
        <v>53</v>
      </c>
      <c r="P34" s="16" t="s">
        <v>52</v>
      </c>
      <c r="Q34" s="16" t="s">
        <v>54</v>
      </c>
      <c r="R34" s="16" t="s">
        <v>55</v>
      </c>
      <c r="S34" s="16" t="s">
        <v>43</v>
      </c>
      <c r="T34" s="16" t="s">
        <v>63</v>
      </c>
      <c r="U34" s="16" t="s">
        <v>64</v>
      </c>
      <c r="V34" s="16" t="s">
        <v>65</v>
      </c>
      <c r="W34" s="16" t="s">
        <v>66</v>
      </c>
      <c r="X34" s="16" t="s">
        <v>67</v>
      </c>
      <c r="Y34" s="16" t="s">
        <v>60</v>
      </c>
      <c r="Z34" s="16" t="s">
        <v>61</v>
      </c>
      <c r="AA34" s="16" t="s">
        <v>62</v>
      </c>
      <c r="AB34" s="16" t="s">
        <v>68</v>
      </c>
      <c r="AC34" s="16" t="s">
        <v>69</v>
      </c>
      <c r="AD34" s="16" t="s">
        <v>44</v>
      </c>
      <c r="AE34" s="16" t="s">
        <v>45</v>
      </c>
      <c r="AF34" s="16" t="s">
        <v>47</v>
      </c>
      <c r="AG34" s="16" t="s">
        <v>48</v>
      </c>
      <c r="AH34" s="17" t="s">
        <v>49</v>
      </c>
    </row>
    <row r="35" spans="1:66" x14ac:dyDescent="0.3">
      <c r="A35" s="18" t="s">
        <v>23</v>
      </c>
      <c r="B35" s="65">
        <v>2.4800000000000001E-4</v>
      </c>
      <c r="C35" s="7">
        <v>2.4844999999999999E-4</v>
      </c>
      <c r="D35" s="7">
        <v>2.4795999999999998E-4</v>
      </c>
      <c r="E35" s="7">
        <v>2.4170999999999999E-4</v>
      </c>
      <c r="F35" s="7">
        <v>2.4633000000000001E-4</v>
      </c>
      <c r="G35" s="7">
        <v>2.4656999999999999E-4</v>
      </c>
      <c r="H35" s="7">
        <v>2.4894000000000001E-4</v>
      </c>
      <c r="I35" s="8">
        <v>2.4688999999999999E-4</v>
      </c>
      <c r="J35" s="8">
        <v>2.4687999999999999E-4</v>
      </c>
      <c r="K35" s="8">
        <v>2.4633000000000001E-4</v>
      </c>
      <c r="L35" s="8">
        <v>2.4480999999999998E-4</v>
      </c>
      <c r="M35" s="8">
        <v>2.4848999999999997E-4</v>
      </c>
      <c r="N35" s="8">
        <v>2.4467E-4</v>
      </c>
      <c r="O35" s="8">
        <v>2.4879999999999998E-4</v>
      </c>
      <c r="P35" s="8">
        <v>2.5036999999999998E-4</v>
      </c>
      <c r="Q35" s="8">
        <v>2.4941999999999998E-4</v>
      </c>
      <c r="R35" s="8">
        <v>2.6646999999999999E-4</v>
      </c>
      <c r="S35" s="9">
        <v>2.4661000000000003E-4</v>
      </c>
      <c r="T35" s="9">
        <v>2.4497000000000001E-4</v>
      </c>
      <c r="U35" s="9">
        <v>2.4881000000000003E-4</v>
      </c>
      <c r="V35" s="9">
        <v>2.7521000000000002E-4</v>
      </c>
      <c r="W35" s="9">
        <v>2.8725000000000002E-4</v>
      </c>
      <c r="X35" s="9">
        <v>3.0423000000000001E-4</v>
      </c>
      <c r="Y35" s="9">
        <v>2.4811000000000001E-4</v>
      </c>
      <c r="Z35" s="9">
        <v>2.9472E-4</v>
      </c>
      <c r="AA35" s="9">
        <v>2.8916E-4</v>
      </c>
      <c r="AB35" s="9">
        <v>3.4381E-4</v>
      </c>
      <c r="AC35" s="9">
        <v>3.5016000000000002E-4</v>
      </c>
      <c r="AD35" s="8">
        <v>2.4717000000000001E-4</v>
      </c>
      <c r="AE35" s="8">
        <v>2.4614E-4</v>
      </c>
      <c r="AF35" s="8">
        <v>2.4276000000000001E-4</v>
      </c>
      <c r="AG35" s="8">
        <v>2.4907E-4</v>
      </c>
      <c r="AH35" s="19">
        <v>2.4827999999999997E-4</v>
      </c>
    </row>
    <row r="36" spans="1:66" x14ac:dyDescent="0.3">
      <c r="A36" s="18" t="s">
        <v>18</v>
      </c>
      <c r="B36" s="65"/>
      <c r="C36" s="10">
        <f t="shared" ref="C36:H36" si="1">(ABS($B$35-C35))/($B$35)*100</f>
        <v>0.18145161290321929</v>
      </c>
      <c r="D36" s="10">
        <f t="shared" si="1"/>
        <v>1.6129032258078022E-2</v>
      </c>
      <c r="E36" s="10">
        <f t="shared" si="1"/>
        <v>2.5362903225806543</v>
      </c>
      <c r="F36" s="10">
        <f t="shared" si="1"/>
        <v>0.67338709677419462</v>
      </c>
      <c r="G36" s="10">
        <f t="shared" si="1"/>
        <v>0.57661290322581393</v>
      </c>
      <c r="H36" s="10">
        <f t="shared" si="1"/>
        <v>0.37903225806451657</v>
      </c>
      <c r="I36" s="10">
        <f>(ABS($B$35-I35))/($B$35)*100</f>
        <v>0.44758064516129897</v>
      </c>
      <c r="J36" s="10">
        <f>(ABS($B$35-J35))/($B$35)*100</f>
        <v>0.45161290322581299</v>
      </c>
      <c r="K36" s="10">
        <f>(ABS($B$35-K35))/($B$35)*100</f>
        <v>0.67338709677419462</v>
      </c>
      <c r="L36" s="10">
        <f>(ABS($B$35-L35))/($B$35)*100</f>
        <v>1.2862903225806566</v>
      </c>
      <c r="M36" s="11">
        <f t="shared" ref="M36:AH36" si="2">(ABS($B$35-M35))/($B$35)*100</f>
        <v>0.19758064516127544</v>
      </c>
      <c r="N36" s="11">
        <f t="shared" si="2"/>
        <v>1.3427419354838752</v>
      </c>
      <c r="O36" s="11">
        <f t="shared" si="2"/>
        <v>0.32258064516127627</v>
      </c>
      <c r="P36" s="11">
        <f t="shared" si="2"/>
        <v>0.95564516129030863</v>
      </c>
      <c r="Q36" s="11">
        <f t="shared" si="2"/>
        <v>0.57258064516127805</v>
      </c>
      <c r="R36" s="11">
        <f t="shared" si="2"/>
        <v>7.4475806451612812</v>
      </c>
      <c r="S36" s="11">
        <f t="shared" si="2"/>
        <v>0.56048387096773589</v>
      </c>
      <c r="T36" s="11">
        <f t="shared" si="2"/>
        <v>1.2217741935483883</v>
      </c>
      <c r="U36" s="11">
        <f>(ABS($B$35-U35))/($B$35)*100</f>
        <v>0.32661290322581221</v>
      </c>
      <c r="V36" s="11">
        <f t="shared" si="2"/>
        <v>10.97177419354839</v>
      </c>
      <c r="W36" s="11">
        <f t="shared" si="2"/>
        <v>15.82661290322581</v>
      </c>
      <c r="X36" s="11">
        <f>(ABS($B$35-X35))/($B$35)*100</f>
        <v>22.673387096774192</v>
      </c>
      <c r="Y36" s="11">
        <f t="shared" si="2"/>
        <v>4.4354838709676311E-2</v>
      </c>
      <c r="Z36" s="11">
        <f t="shared" si="2"/>
        <v>18.838709677419349</v>
      </c>
      <c r="AA36" s="11">
        <f t="shared" si="2"/>
        <v>16.596774193548384</v>
      </c>
      <c r="AB36" s="11">
        <f t="shared" si="2"/>
        <v>38.633064516129032</v>
      </c>
      <c r="AC36" s="11">
        <f t="shared" si="2"/>
        <v>41.193548387096776</v>
      </c>
      <c r="AD36" s="11">
        <f t="shared" si="2"/>
        <v>0.3346774193548403</v>
      </c>
      <c r="AE36" s="11">
        <f t="shared" si="2"/>
        <v>0.75000000000000511</v>
      </c>
      <c r="AF36" s="11">
        <f t="shared" si="2"/>
        <v>2.1129032258064502</v>
      </c>
      <c r="AG36" s="11">
        <f t="shared" si="2"/>
        <v>0.43145161290322093</v>
      </c>
      <c r="AH36" s="20">
        <f t="shared" si="2"/>
        <v>0.11290322580643686</v>
      </c>
    </row>
    <row r="37" spans="1:66" x14ac:dyDescent="0.3">
      <c r="A37" s="18" t="s">
        <v>46</v>
      </c>
      <c r="B37" s="66"/>
      <c r="C37" s="8">
        <v>2.4914000000000002E-4</v>
      </c>
      <c r="D37" s="8">
        <v>2.2326E-4</v>
      </c>
      <c r="E37" s="8">
        <v>2.2347E-4</v>
      </c>
      <c r="F37" s="8">
        <v>2.1110000000000001E-4</v>
      </c>
      <c r="G37" s="8">
        <v>3.0358000000000002E-4</v>
      </c>
      <c r="H37" s="8">
        <v>2.7185000000000002E-4</v>
      </c>
      <c r="I37" s="8">
        <v>3.4429000000000003E-4</v>
      </c>
      <c r="J37" s="8">
        <v>3.4938999999999999E-4</v>
      </c>
      <c r="K37" s="8">
        <v>3.1045999999999998E-4</v>
      </c>
      <c r="L37" s="8">
        <v>5.0058000000000004E-4</v>
      </c>
      <c r="M37" s="8">
        <v>4.7005000000000001E-4</v>
      </c>
      <c r="N37" s="8">
        <v>4.2489999999999997E-4</v>
      </c>
      <c r="O37" s="8">
        <v>1.7082999999999999E-4</v>
      </c>
      <c r="P37" s="8">
        <v>1.0749E-4</v>
      </c>
      <c r="Q37" s="8">
        <v>1.3244999999999999E-4</v>
      </c>
      <c r="R37" s="8">
        <v>1.2409000000000001E-4</v>
      </c>
      <c r="S37" s="8">
        <v>4.7845E-4</v>
      </c>
      <c r="T37" s="8">
        <v>2.6697E-4</v>
      </c>
      <c r="U37" s="8">
        <v>3.278E-4</v>
      </c>
      <c r="V37" s="8">
        <v>3.2384999999999998E-4</v>
      </c>
      <c r="W37" s="8">
        <v>3.2539E-4</v>
      </c>
      <c r="X37" s="8">
        <v>3.2806000000000003E-4</v>
      </c>
      <c r="Y37" s="8">
        <v>7.6612000000000002E-4</v>
      </c>
      <c r="Z37" s="8">
        <v>7.9122000000000003E-4</v>
      </c>
      <c r="AA37" s="8">
        <v>3.2715000000000001E-4</v>
      </c>
      <c r="AB37" s="8">
        <v>9.8482999999999991E-4</v>
      </c>
      <c r="AC37" s="8">
        <v>9.3305000000000005E-4</v>
      </c>
      <c r="AD37" s="8">
        <v>2.6820000000000001E-4</v>
      </c>
      <c r="AE37" s="8">
        <v>2.9959000000000002E-4</v>
      </c>
      <c r="AF37" s="8">
        <v>3.8410000000000001E-4</v>
      </c>
      <c r="AG37" s="8">
        <v>5.9075999999999996E-4</v>
      </c>
      <c r="AH37" s="19">
        <v>2.1097999999999999E-4</v>
      </c>
    </row>
    <row r="38" spans="1:66" x14ac:dyDescent="0.3">
      <c r="A38" s="25" t="s">
        <v>56</v>
      </c>
      <c r="B38" s="67"/>
      <c r="C38" s="26"/>
      <c r="D38" s="27"/>
      <c r="E38" s="26"/>
      <c r="F38" s="26"/>
      <c r="G38" s="27"/>
      <c r="H38" s="27"/>
      <c r="I38" s="27"/>
      <c r="J38" s="26"/>
      <c r="K38" s="26"/>
      <c r="L38" s="26"/>
      <c r="M38" s="26"/>
      <c r="N38" s="26"/>
      <c r="O38" s="27"/>
      <c r="P38" s="26"/>
      <c r="Q38" s="26"/>
      <c r="R38" s="26"/>
      <c r="S38" s="27"/>
      <c r="T38" s="27"/>
      <c r="U38" s="27"/>
      <c r="V38" s="27"/>
      <c r="W38" s="27"/>
      <c r="X38" s="27"/>
      <c r="Y38" s="27"/>
      <c r="Z38" s="27"/>
      <c r="AA38" s="27"/>
      <c r="AB38" s="27"/>
      <c r="AC38" s="27"/>
      <c r="AD38" s="27"/>
      <c r="AE38" s="27"/>
      <c r="AF38" s="27"/>
      <c r="AG38" s="27"/>
      <c r="AH38" s="28"/>
      <c r="AI38" s="6"/>
      <c r="AJ38" s="6"/>
      <c r="AK38" s="6"/>
      <c r="AL38" s="6"/>
    </row>
    <row r="39" spans="1:66" x14ac:dyDescent="0.3">
      <c r="A39" s="18" t="s">
        <v>50</v>
      </c>
      <c r="B39" s="66"/>
      <c r="C39" s="8">
        <v>2.4791E-4</v>
      </c>
      <c r="D39" s="8">
        <v>2.4667999999999999E-4</v>
      </c>
      <c r="E39" s="8">
        <v>2.3871E-4</v>
      </c>
      <c r="F39" s="8">
        <v>2.4422000000000002E-4</v>
      </c>
      <c r="G39" s="8">
        <v>2.4504000000000003E-4</v>
      </c>
      <c r="H39" s="8">
        <v>2.4085999999999999E-4</v>
      </c>
      <c r="I39" s="8">
        <v>2.4225000000000001E-4</v>
      </c>
      <c r="J39" s="8">
        <v>2.4422000000000002E-4</v>
      </c>
      <c r="K39" s="8">
        <v>2.4331E-4</v>
      </c>
      <c r="L39" s="8">
        <v>2.4450999999999997E-4</v>
      </c>
      <c r="M39" s="8">
        <v>2.4444000000000001E-4</v>
      </c>
      <c r="N39" s="8">
        <v>2.4007999999999999E-4</v>
      </c>
      <c r="O39" s="8">
        <v>2.4313000000000001E-4</v>
      </c>
      <c r="P39" s="8">
        <v>2.455E-4</v>
      </c>
      <c r="Q39" s="8">
        <v>2.4393E-4</v>
      </c>
      <c r="R39" s="8">
        <v>2.5874999999999997E-4</v>
      </c>
      <c r="S39" s="8">
        <v>2.2761999999999999E-4</v>
      </c>
      <c r="T39" s="8">
        <v>2.3468999999999999E-4</v>
      </c>
      <c r="U39" s="8">
        <v>2.3869000000000001E-4</v>
      </c>
      <c r="V39" s="8">
        <v>2.6481999999999998E-4</v>
      </c>
      <c r="W39" s="8">
        <v>2.7755999999999999E-4</v>
      </c>
      <c r="X39" s="8">
        <v>2.9406000000000001E-4</v>
      </c>
      <c r="Y39" s="8">
        <v>2.2069E-4</v>
      </c>
      <c r="Z39" s="8">
        <v>2.6610000000000002E-4</v>
      </c>
      <c r="AA39" s="8">
        <v>2.8037E-4</v>
      </c>
      <c r="AB39" s="8">
        <v>3.0784999999999997E-4</v>
      </c>
      <c r="AC39" s="8">
        <v>3.1573000000000001E-4</v>
      </c>
      <c r="AD39" s="8">
        <v>2.3915000000000001E-4</v>
      </c>
      <c r="AE39" s="12"/>
      <c r="AF39" s="12"/>
      <c r="AG39" s="8">
        <v>2.2965999999999999E-4</v>
      </c>
      <c r="AH39" s="21"/>
    </row>
    <row r="40" spans="1:66" x14ac:dyDescent="0.3">
      <c r="A40" s="29" t="s">
        <v>58</v>
      </c>
      <c r="B40" s="66"/>
      <c r="C40" s="13">
        <f t="shared" ref="C40:N40" si="3">(ABS($B$35-C39))/($B$35)*100</f>
        <v>3.6290322580648224E-2</v>
      </c>
      <c r="D40" s="13">
        <f t="shared" si="3"/>
        <v>0.53225806451613766</v>
      </c>
      <c r="E40" s="13">
        <f t="shared" si="3"/>
        <v>3.7459677419354893</v>
      </c>
      <c r="F40" s="13">
        <f t="shared" si="3"/>
        <v>1.5241935483870945</v>
      </c>
      <c r="G40" s="13">
        <f t="shared" si="3"/>
        <v>1.1935483870967682</v>
      </c>
      <c r="H40" s="13">
        <f t="shared" si="3"/>
        <v>2.8790322580645227</v>
      </c>
      <c r="I40" s="13">
        <f t="shared" si="3"/>
        <v>2.3185483870967758</v>
      </c>
      <c r="J40" s="13">
        <f t="shared" si="3"/>
        <v>1.5241935483870945</v>
      </c>
      <c r="K40" s="13">
        <f t="shared" si="3"/>
        <v>1.8911290322580689</v>
      </c>
      <c r="L40" s="13">
        <f t="shared" si="3"/>
        <v>1.4072580645161437</v>
      </c>
      <c r="M40" s="13">
        <f t="shared" si="3"/>
        <v>1.4354838709677418</v>
      </c>
      <c r="N40" s="13">
        <f t="shared" si="3"/>
        <v>3.193548387096782</v>
      </c>
      <c r="O40" s="13">
        <f>(ABS($B$35-O39))/($B$35)*100</f>
        <v>1.9637096774193543</v>
      </c>
      <c r="P40" s="13">
        <f t="shared" ref="P40:AD40" si="4">(ABS($B$35-P39))/($B$35)*100</f>
        <v>1.0080645161290349</v>
      </c>
      <c r="Q40" s="13">
        <f t="shared" si="4"/>
        <v>1.6411290322580672</v>
      </c>
      <c r="R40" s="13">
        <f t="shared" si="4"/>
        <v>4.3346774193548239</v>
      </c>
      <c r="S40" s="13">
        <f t="shared" si="4"/>
        <v>8.217741935483879</v>
      </c>
      <c r="T40" s="13">
        <f t="shared" si="4"/>
        <v>5.366935483870976</v>
      </c>
      <c r="U40" s="13">
        <f t="shared" si="4"/>
        <v>3.7540322580645178</v>
      </c>
      <c r="V40" s="13">
        <f>(ABS($B$35-V39))/($B$35)*100</f>
        <v>6.7822580645161139</v>
      </c>
      <c r="W40" s="13">
        <f>(ABS($B$35-W39))/($B$35)*100</f>
        <v>11.919354838709669</v>
      </c>
      <c r="X40" s="13">
        <f>(ABS($B$35-X39))/($B$35)*100</f>
        <v>18.572580645161292</v>
      </c>
      <c r="Y40" s="13">
        <f t="shared" si="4"/>
        <v>11.012096774193552</v>
      </c>
      <c r="Z40" s="13">
        <f>(ABS($B$35-Z39))/($B$35)*100</f>
        <v>7.2983870967741966</v>
      </c>
      <c r="AA40" s="13">
        <f>(ABS($B$35-AA39))/($B$35)*100</f>
        <v>13.052419354838705</v>
      </c>
      <c r="AB40" s="13">
        <f>(ABS($B$35-AB39))/($B$35)*100</f>
        <v>24.133064516129014</v>
      </c>
      <c r="AC40" s="13">
        <f>(ABS($B$35-AC39))/($B$35)*100</f>
        <v>27.310483870967744</v>
      </c>
      <c r="AD40" s="13">
        <f t="shared" si="4"/>
        <v>3.5685483870967731</v>
      </c>
      <c r="AE40" s="12"/>
      <c r="AF40" s="12"/>
      <c r="AG40" s="12"/>
      <c r="AH40" s="21"/>
    </row>
    <row r="41" spans="1:66" ht="15" thickBot="1" x14ac:dyDescent="0.35">
      <c r="A41" s="18" t="s">
        <v>51</v>
      </c>
      <c r="B41" s="68"/>
      <c r="C41" s="23">
        <v>2.0043E-4</v>
      </c>
      <c r="D41" s="23">
        <v>8.3570000000000001E-5</v>
      </c>
      <c r="E41" s="23">
        <v>1.8656E-4</v>
      </c>
      <c r="F41" s="23">
        <v>1.7877E-4</v>
      </c>
      <c r="G41" s="23">
        <v>2.4231E-4</v>
      </c>
      <c r="H41" s="23">
        <v>2.2481000000000001E-4</v>
      </c>
      <c r="I41" s="23">
        <v>2.7783000000000001E-4</v>
      </c>
      <c r="J41" s="23">
        <v>2.7322000000000002E-4</v>
      </c>
      <c r="K41" s="23">
        <v>2.5360999999999998E-4</v>
      </c>
      <c r="L41" s="23">
        <v>3.9182000000000003E-4</v>
      </c>
      <c r="M41" s="23">
        <v>3.6134999999999997E-4</v>
      </c>
      <c r="N41" s="23">
        <v>3.3576999999999999E-4</v>
      </c>
      <c r="O41" s="23">
        <v>1.439E-4</v>
      </c>
      <c r="P41" s="23">
        <v>8.9530000000000005E-5</v>
      </c>
      <c r="Q41" s="23">
        <v>1.1114E-4</v>
      </c>
      <c r="R41" s="23">
        <v>8.7465000000000004E-5</v>
      </c>
      <c r="S41" s="23">
        <v>3.7868E-4</v>
      </c>
      <c r="T41" s="23">
        <v>2.229E-4</v>
      </c>
      <c r="U41" s="23">
        <v>2.7075999999999999E-4</v>
      </c>
      <c r="V41" s="23">
        <v>2.6758000000000001E-4</v>
      </c>
      <c r="W41" s="23">
        <v>2.6658999999999998E-4</v>
      </c>
      <c r="X41" s="23">
        <v>2.6735000000000002E-4</v>
      </c>
      <c r="Y41" s="23">
        <v>5.9655999999999999E-4</v>
      </c>
      <c r="Z41" s="23">
        <v>6.2500000000000001E-4</v>
      </c>
      <c r="AA41" s="23">
        <v>2.6714000000000002E-4</v>
      </c>
      <c r="AB41" s="23">
        <v>7.4385E-4</v>
      </c>
      <c r="AC41" s="23">
        <v>7.1896999999999998E-4</v>
      </c>
      <c r="AD41" s="23">
        <v>3.7868E-4</v>
      </c>
      <c r="AE41" s="22"/>
      <c r="AF41" s="22"/>
      <c r="AG41" s="23">
        <v>4.0851E-4</v>
      </c>
      <c r="AH41" s="24"/>
    </row>
    <row r="42" spans="1:66" x14ac:dyDescent="0.3">
      <c r="A42" s="29"/>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G42" s="3"/>
    </row>
    <row r="43" spans="1:66" x14ac:dyDescent="0.3">
      <c r="A43" s="29"/>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G43" s="3"/>
    </row>
    <row r="44" spans="1:66" x14ac:dyDescent="0.3">
      <c r="A44" s="29"/>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G44" s="3"/>
    </row>
    <row r="45" spans="1:66" ht="14.4" customHeight="1" x14ac:dyDescent="0.3">
      <c r="A45" s="29"/>
      <c r="C45" s="3"/>
      <c r="D45" s="3"/>
      <c r="E45" s="3"/>
      <c r="F45" s="3"/>
      <c r="G45" s="3"/>
      <c r="H45" s="3"/>
      <c r="I45" s="3"/>
      <c r="J45" s="3"/>
      <c r="K45" s="3"/>
      <c r="L45" s="3"/>
      <c r="M45" s="3"/>
      <c r="N45" s="3"/>
      <c r="O45" s="3"/>
      <c r="P45" s="3"/>
      <c r="Q45" s="3"/>
      <c r="R45" s="3"/>
      <c r="S45" s="3"/>
      <c r="T45" s="3"/>
      <c r="U45" s="3"/>
      <c r="V45" s="3"/>
      <c r="W45" s="3"/>
      <c r="X45" s="3"/>
      <c r="Y45" s="42"/>
      <c r="Z45" s="42"/>
      <c r="AA45" s="42"/>
      <c r="AB45" s="42"/>
      <c r="AC45" s="3"/>
      <c r="AD45" s="3"/>
      <c r="AE45" s="3"/>
      <c r="AH45" s="3"/>
    </row>
    <row r="46" spans="1:66" ht="61.8" customHeight="1" thickBot="1" x14ac:dyDescent="0.35">
      <c r="A46" s="139" t="s">
        <v>87</v>
      </c>
      <c r="B46" s="139"/>
      <c r="C46" s="139"/>
      <c r="D46" s="139"/>
      <c r="E46" s="139"/>
      <c r="F46" s="139"/>
      <c r="G46" s="36"/>
      <c r="H46" s="36"/>
      <c r="I46" s="36"/>
      <c r="J46" s="36"/>
      <c r="K46" s="36"/>
      <c r="L46" s="36"/>
      <c r="M46" s="36"/>
      <c r="N46" s="36"/>
      <c r="O46" s="36"/>
      <c r="P46" s="36"/>
      <c r="Q46" s="36"/>
      <c r="R46" s="3"/>
      <c r="S46" s="3"/>
      <c r="T46" s="3"/>
      <c r="U46" s="3"/>
      <c r="V46" s="3"/>
      <c r="W46" s="3"/>
      <c r="X46" s="3"/>
      <c r="Y46" s="145" t="s">
        <v>125</v>
      </c>
      <c r="Z46" s="146"/>
      <c r="AA46" s="146"/>
      <c r="AB46" s="146"/>
      <c r="AC46" s="147" t="s">
        <v>128</v>
      </c>
      <c r="AD46" s="147"/>
      <c r="AE46" s="147"/>
      <c r="AF46" s="147"/>
      <c r="AI46" s="3"/>
    </row>
    <row r="47" spans="1:66" ht="101.4" customHeight="1" thickBot="1" x14ac:dyDescent="0.45">
      <c r="A47" s="73"/>
      <c r="B47" s="140" t="s">
        <v>96</v>
      </c>
      <c r="C47" s="141"/>
      <c r="D47" s="141"/>
      <c r="E47" s="141"/>
      <c r="F47" s="141"/>
      <c r="G47" s="142"/>
      <c r="H47" s="36" t="s">
        <v>97</v>
      </c>
      <c r="I47" s="36"/>
      <c r="J47" s="1"/>
      <c r="K47" s="1"/>
      <c r="L47" s="1"/>
      <c r="M47" s="36"/>
      <c r="N47" s="36"/>
      <c r="O47" s="36"/>
      <c r="P47" s="36"/>
      <c r="Q47" s="36"/>
      <c r="R47" s="36"/>
      <c r="S47" s="36"/>
      <c r="T47" s="36"/>
      <c r="U47" s="36"/>
      <c r="V47" s="36"/>
      <c r="W47" s="36"/>
      <c r="X47" s="3"/>
      <c r="Y47" s="143" t="s">
        <v>121</v>
      </c>
      <c r="Z47" s="144"/>
      <c r="AA47" s="144"/>
      <c r="AB47" s="144"/>
      <c r="AC47" s="144" t="s">
        <v>127</v>
      </c>
      <c r="AD47" s="144"/>
      <c r="AE47" s="144"/>
      <c r="AF47" s="144"/>
      <c r="AG47" s="148" t="s">
        <v>138</v>
      </c>
      <c r="AH47" s="148"/>
      <c r="AI47" s="148"/>
      <c r="AJ47" s="148"/>
      <c r="AK47" s="148"/>
      <c r="AL47" s="148"/>
      <c r="AM47" s="148"/>
      <c r="AN47" s="148"/>
      <c r="AO47" s="149"/>
      <c r="AP47" s="126" t="s">
        <v>147</v>
      </c>
      <c r="AQ47" s="127"/>
      <c r="AR47" s="128"/>
      <c r="AS47" s="58" t="s">
        <v>145</v>
      </c>
      <c r="AT47" s="57" t="s">
        <v>146</v>
      </c>
      <c r="AU47" s="110" t="s">
        <v>152</v>
      </c>
      <c r="AV47" s="111"/>
      <c r="AW47" s="112"/>
      <c r="AX47" s="110" t="s">
        <v>153</v>
      </c>
      <c r="AY47" s="111"/>
      <c r="AZ47" s="112"/>
      <c r="BA47" s="110" t="s">
        <v>158</v>
      </c>
      <c r="BB47" s="111"/>
      <c r="BC47" s="119"/>
      <c r="BD47" s="131" t="s">
        <v>165</v>
      </c>
      <c r="BE47" s="132"/>
      <c r="BF47" s="132"/>
      <c r="BG47" s="132"/>
      <c r="BI47" s="109" t="s">
        <v>170</v>
      </c>
      <c r="BJ47" s="109"/>
      <c r="BK47" s="109"/>
      <c r="BL47" s="109"/>
      <c r="BM47" s="109"/>
      <c r="BN47" s="109"/>
    </row>
    <row r="48" spans="1:66" ht="43.2" x14ac:dyDescent="0.3">
      <c r="A48" s="75"/>
      <c r="B48" s="36" t="s">
        <v>93</v>
      </c>
      <c r="C48" s="36" t="s">
        <v>98</v>
      </c>
      <c r="D48" s="1" t="s">
        <v>88</v>
      </c>
      <c r="E48" s="36" t="s">
        <v>92</v>
      </c>
      <c r="F48" s="36" t="s">
        <v>91</v>
      </c>
      <c r="G48" s="37" t="s">
        <v>94</v>
      </c>
      <c r="H48" s="36" t="s">
        <v>95</v>
      </c>
      <c r="I48" s="36" t="s">
        <v>105</v>
      </c>
      <c r="J48" s="36" t="s">
        <v>103</v>
      </c>
      <c r="K48" s="36" t="s">
        <v>104</v>
      </c>
      <c r="L48" s="36" t="s">
        <v>108</v>
      </c>
      <c r="M48" s="36" t="s">
        <v>99</v>
      </c>
      <c r="N48" s="36" t="s">
        <v>106</v>
      </c>
      <c r="O48" s="36" t="s">
        <v>100</v>
      </c>
      <c r="P48" s="36" t="s">
        <v>102</v>
      </c>
      <c r="Q48" s="36" t="s">
        <v>107</v>
      </c>
      <c r="R48" s="36" t="s">
        <v>109</v>
      </c>
      <c r="S48" s="36" t="s">
        <v>110</v>
      </c>
      <c r="T48" s="36" t="s">
        <v>111</v>
      </c>
      <c r="U48" s="36" t="s">
        <v>112</v>
      </c>
      <c r="V48" s="36" t="s">
        <v>113</v>
      </c>
      <c r="W48" s="36" t="s">
        <v>114</v>
      </c>
      <c r="X48" s="36" t="s">
        <v>116</v>
      </c>
      <c r="Y48" s="47" t="s">
        <v>120</v>
      </c>
      <c r="Z48" s="45" t="s">
        <v>117</v>
      </c>
      <c r="AA48" s="45" t="s">
        <v>118</v>
      </c>
      <c r="AB48" s="45" t="s">
        <v>119</v>
      </c>
      <c r="AC48" s="45" t="s">
        <v>122</v>
      </c>
      <c r="AD48" s="45" t="s">
        <v>124</v>
      </c>
      <c r="AE48" s="45" t="s">
        <v>123</v>
      </c>
      <c r="AF48" s="45" t="s">
        <v>126</v>
      </c>
      <c r="AG48" s="45" t="s">
        <v>129</v>
      </c>
      <c r="AH48" s="45" t="s">
        <v>130</v>
      </c>
      <c r="AI48" s="45" t="s">
        <v>131</v>
      </c>
      <c r="AJ48" s="45" t="s">
        <v>132</v>
      </c>
      <c r="AK48" s="45" t="s">
        <v>134</v>
      </c>
      <c r="AL48" s="45" t="s">
        <v>133</v>
      </c>
      <c r="AM48" s="46" t="s">
        <v>135</v>
      </c>
      <c r="AN48" s="46" t="s">
        <v>136</v>
      </c>
      <c r="AO48" s="50" t="s">
        <v>137</v>
      </c>
      <c r="AP48" s="55" t="s">
        <v>141</v>
      </c>
      <c r="AQ48" s="56" t="s">
        <v>142</v>
      </c>
      <c r="AR48" s="57" t="s">
        <v>143</v>
      </c>
      <c r="AS48" s="59" t="s">
        <v>139</v>
      </c>
      <c r="AT48" s="50" t="s">
        <v>140</v>
      </c>
      <c r="AU48" s="59" t="s">
        <v>148</v>
      </c>
      <c r="AV48" s="46" t="s">
        <v>150</v>
      </c>
      <c r="AW48" s="50" t="s">
        <v>149</v>
      </c>
      <c r="AX48" s="59" t="s">
        <v>156</v>
      </c>
      <c r="AY48" s="46" t="s">
        <v>155</v>
      </c>
      <c r="AZ48" s="50" t="s">
        <v>154</v>
      </c>
      <c r="BA48" s="59" t="s">
        <v>159</v>
      </c>
      <c r="BB48" s="12" t="s">
        <v>160</v>
      </c>
      <c r="BC48" s="60" t="s">
        <v>161</v>
      </c>
      <c r="BD48" t="s">
        <v>168</v>
      </c>
      <c r="BE48" s="90" t="s">
        <v>166</v>
      </c>
      <c r="BF48" s="90" t="s">
        <v>167</v>
      </c>
      <c r="BG48" s="90" t="s">
        <v>169</v>
      </c>
      <c r="BH48" s="63" t="s">
        <v>162</v>
      </c>
      <c r="BI48" s="1" t="s">
        <v>171</v>
      </c>
      <c r="BJ48" s="1" t="s">
        <v>172</v>
      </c>
      <c r="BK48" s="1" t="s">
        <v>173</v>
      </c>
      <c r="BL48" t="s">
        <v>174</v>
      </c>
      <c r="BM48" t="s">
        <v>175</v>
      </c>
    </row>
    <row r="49" spans="1:69" x14ac:dyDescent="0.3">
      <c r="A49" s="18" t="s">
        <v>23</v>
      </c>
      <c r="B49" s="3">
        <v>205940000</v>
      </c>
      <c r="C49" s="3">
        <v>1.4E-2</v>
      </c>
      <c r="D49" s="3">
        <v>2.4857999999999998E-4</v>
      </c>
      <c r="E49" s="3">
        <v>9.9043999999999996E-5</v>
      </c>
      <c r="F49" s="3">
        <v>2.2816000000000001E-4</v>
      </c>
      <c r="G49" s="38">
        <v>2.5828E-4</v>
      </c>
      <c r="H49" s="3">
        <v>1.9571000000000001E-4</v>
      </c>
      <c r="I49" s="3">
        <v>3.6735000000000001E-4</v>
      </c>
      <c r="J49" s="3">
        <v>3.4704000000000001E-4</v>
      </c>
      <c r="K49" s="3">
        <v>5.9416999999999998E-4</v>
      </c>
      <c r="L49" s="3">
        <v>5.1000999999999998E-4</v>
      </c>
      <c r="M49" s="3">
        <v>5.9429999999999997E-4</v>
      </c>
      <c r="N49" s="3">
        <v>5.8730000000000002E-4</v>
      </c>
      <c r="O49" s="3">
        <v>-1.6999999999999999E-3</v>
      </c>
      <c r="P49" s="3">
        <v>1.4191E-4</v>
      </c>
      <c r="Q49" s="3">
        <v>2.1285999999999999E-4</v>
      </c>
      <c r="R49" s="3">
        <v>2.5081000000000002E-4</v>
      </c>
      <c r="S49" s="3">
        <v>1.9764000000000001E-4</v>
      </c>
      <c r="T49" s="3">
        <v>1.7928E-4</v>
      </c>
      <c r="U49" s="3">
        <v>2.5900000000000001E-4</v>
      </c>
      <c r="V49" s="3">
        <v>2.5572000000000002E-4</v>
      </c>
      <c r="W49" s="3">
        <v>6.0451000000000005E-4</v>
      </c>
      <c r="X49" s="3">
        <v>2.5243999999999999E-4</v>
      </c>
      <c r="Y49" s="48">
        <v>2.4933000000000003E-4</v>
      </c>
      <c r="Z49" s="8">
        <v>2.5150999999999998E-4</v>
      </c>
      <c r="AA49" s="8">
        <v>2.52E-4</v>
      </c>
      <c r="AB49" s="8">
        <v>2.5158E-4</v>
      </c>
      <c r="AC49" s="8">
        <v>1.1718E-4</v>
      </c>
      <c r="AD49" s="8">
        <v>2.5284999999999999E-4</v>
      </c>
      <c r="AE49" s="8">
        <v>2.5243999999999999E-4</v>
      </c>
      <c r="AF49" s="8">
        <v>2.5276999999999998E-4</v>
      </c>
      <c r="AG49" s="8">
        <v>2.4799000000000002E-4</v>
      </c>
      <c r="AH49" s="8">
        <v>2.5208000000000001E-4</v>
      </c>
      <c r="AI49" s="8">
        <v>2.5136000000000001E-4</v>
      </c>
      <c r="AJ49" s="8">
        <v>2.5075E-4</v>
      </c>
      <c r="AK49" s="8">
        <v>2.5070000000000002E-4</v>
      </c>
      <c r="AL49" s="8">
        <v>2.5045999999999998E-4</v>
      </c>
      <c r="AM49" s="8">
        <v>2.5095E-4</v>
      </c>
      <c r="AN49" s="8">
        <v>2.4936000000000001E-4</v>
      </c>
      <c r="AO49" s="51">
        <v>2.4965000000000002E-4</v>
      </c>
      <c r="AP49" s="48">
        <v>2.5211999999999999E-4</v>
      </c>
      <c r="AQ49" s="8">
        <v>2.5104000000000001E-4</v>
      </c>
      <c r="AR49" s="51">
        <v>2.5090000000000003E-4</v>
      </c>
      <c r="AS49" s="48">
        <v>2.5012999999999999E-4</v>
      </c>
      <c r="AT49" s="51">
        <v>2.4996000000000003E-4</v>
      </c>
      <c r="AU49" s="48">
        <v>2.5022E-4</v>
      </c>
      <c r="AV49" s="8">
        <v>2.5092000000000002E-4</v>
      </c>
      <c r="AW49" s="51">
        <v>2.5043999999999999E-4</v>
      </c>
      <c r="AX49" s="48">
        <v>2.5249000000000002E-4</v>
      </c>
      <c r="AY49" s="8">
        <v>2.5045999999999998E-4</v>
      </c>
      <c r="AZ49" s="51">
        <v>2.5087999999999998E-4</v>
      </c>
      <c r="BA49" s="48">
        <v>2.5171999999999998E-4</v>
      </c>
      <c r="BB49" s="8">
        <v>2.5074E-4</v>
      </c>
      <c r="BC49" s="19">
        <v>2.4945000000000002E-4</v>
      </c>
      <c r="BD49" s="91">
        <v>2.0401999999999999E-4</v>
      </c>
      <c r="BE49" s="91">
        <v>2.4996000000000003E-4</v>
      </c>
      <c r="BF49" s="91">
        <v>2.4976000000000002E-4</v>
      </c>
      <c r="BG49" s="19">
        <v>2.4997000000000002E-4</v>
      </c>
      <c r="BH49" s="61">
        <v>2.4857999999999998E-4</v>
      </c>
      <c r="BI49" s="3">
        <v>3.2262000000000002E-4</v>
      </c>
      <c r="BJ49" s="3">
        <v>2.8502999999999997E-4</v>
      </c>
      <c r="BK49" s="3">
        <v>3.1972000000000001E-4</v>
      </c>
      <c r="BL49" s="3">
        <v>3.0205E-4</v>
      </c>
      <c r="BM49" s="3">
        <v>3.9790000000000002E-4</v>
      </c>
    </row>
    <row r="50" spans="1:69" x14ac:dyDescent="0.3">
      <c r="A50" s="18" t="s">
        <v>18</v>
      </c>
      <c r="B50">
        <f>ABS(($B$35-B49)/$B$35)*100</f>
        <v>83040322580545.172</v>
      </c>
      <c r="C50">
        <f>ABS(($B$35-C49)/$B$35)*100</f>
        <v>5545.1612903225805</v>
      </c>
      <c r="D50">
        <f>ABS(($B$35-D49)/$B$35)*100</f>
        <v>0.23387096774192367</v>
      </c>
      <c r="E50">
        <f t="shared" ref="E50:X50" si="5">ABS(($B$35-E49)/$B$35)*100</f>
        <v>60.062903225806451</v>
      </c>
      <c r="F50">
        <f t="shared" si="5"/>
        <v>8</v>
      </c>
      <c r="G50" s="43">
        <f t="shared" si="5"/>
        <v>4.1451612903225765</v>
      </c>
      <c r="H50">
        <f t="shared" si="5"/>
        <v>21.08467741935484</v>
      </c>
      <c r="I50">
        <f t="shared" si="5"/>
        <v>48.124999999999993</v>
      </c>
      <c r="J50">
        <f t="shared" si="5"/>
        <v>39.935483870967744</v>
      </c>
      <c r="K50">
        <f t="shared" si="5"/>
        <v>139.58467741935482</v>
      </c>
      <c r="L50">
        <f t="shared" si="5"/>
        <v>105.64919354838709</v>
      </c>
      <c r="M50">
        <f t="shared" si="5"/>
        <v>139.63709677419354</v>
      </c>
      <c r="N50">
        <f t="shared" si="5"/>
        <v>136.81451612903226</v>
      </c>
      <c r="O50">
        <f t="shared" si="5"/>
        <v>785.48387096774184</v>
      </c>
      <c r="P50">
        <f t="shared" si="5"/>
        <v>42.778225806451616</v>
      </c>
      <c r="Q50">
        <f t="shared" si="5"/>
        <v>14.169354838709685</v>
      </c>
      <c r="R50">
        <f t="shared" si="5"/>
        <v>1.1330645161290356</v>
      </c>
      <c r="S50">
        <f t="shared" si="5"/>
        <v>20.306451612903224</v>
      </c>
      <c r="T50">
        <f t="shared" si="5"/>
        <v>27.70967741935484</v>
      </c>
      <c r="U50">
        <f t="shared" si="5"/>
        <v>4.4354838709677402</v>
      </c>
      <c r="V50">
        <f t="shared" si="5"/>
        <v>3.1129032258064573</v>
      </c>
      <c r="W50">
        <f t="shared" si="5"/>
        <v>143.75403225806454</v>
      </c>
      <c r="X50">
        <f t="shared" si="5"/>
        <v>1.7903225806451522</v>
      </c>
      <c r="Y50" s="30">
        <f t="shared" ref="Y50:BM50" si="6">ABS(($B$35-Y49)/$B$35)*100</f>
        <v>0.53629032258065168</v>
      </c>
      <c r="Z50" s="12">
        <f t="shared" si="6"/>
        <v>1.4153225806451497</v>
      </c>
      <c r="AA50" s="12">
        <f t="shared" si="6"/>
        <v>1.6129032258064471</v>
      </c>
      <c r="AB50" s="12">
        <f t="shared" si="6"/>
        <v>1.4435483870967698</v>
      </c>
      <c r="AC50" s="12">
        <f t="shared" si="6"/>
        <v>52.750000000000007</v>
      </c>
      <c r="AD50" s="12">
        <f t="shared" si="6"/>
        <v>1.9556451612903154</v>
      </c>
      <c r="AE50" s="12">
        <f t="shared" si="6"/>
        <v>1.7903225806451522</v>
      </c>
      <c r="AF50" s="12">
        <f t="shared" si="6"/>
        <v>1.9233870967741811</v>
      </c>
      <c r="AG50" s="12">
        <f t="shared" si="6"/>
        <v>4.0322580645140412E-3</v>
      </c>
      <c r="AH50" s="12">
        <f t="shared" si="6"/>
        <v>1.6451612903225812</v>
      </c>
      <c r="AI50" s="12">
        <f t="shared" si="6"/>
        <v>1.3548387096774173</v>
      </c>
      <c r="AJ50" s="12">
        <f t="shared" si="6"/>
        <v>1.1088709677419297</v>
      </c>
      <c r="AK50" s="12">
        <f t="shared" si="6"/>
        <v>1.0887096774193594</v>
      </c>
      <c r="AL50" s="12">
        <f t="shared" si="6"/>
        <v>0.99193548387095687</v>
      </c>
      <c r="AM50" s="12">
        <f t="shared" si="6"/>
        <v>1.1895161290322542</v>
      </c>
      <c r="AN50" s="12">
        <f t="shared" si="6"/>
        <v>0.54838709677419373</v>
      </c>
      <c r="AO50" s="52">
        <f t="shared" si="6"/>
        <v>0.66532258064516658</v>
      </c>
      <c r="AP50" s="30">
        <f t="shared" si="6"/>
        <v>1.6612903225806375</v>
      </c>
      <c r="AQ50" s="12">
        <f t="shared" si="6"/>
        <v>1.2258064516129024</v>
      </c>
      <c r="AR50" s="52">
        <f t="shared" si="6"/>
        <v>1.1693548387096839</v>
      </c>
      <c r="AS50" s="30">
        <f t="shared" si="6"/>
        <v>0.85887096774192784</v>
      </c>
      <c r="AT50" s="52">
        <f t="shared" si="6"/>
        <v>0.79032258064516747</v>
      </c>
      <c r="AU50" s="30">
        <f t="shared" si="6"/>
        <v>0.89516129032257608</v>
      </c>
      <c r="AV50" s="12">
        <f t="shared" si="6"/>
        <v>1.1774193548387122</v>
      </c>
      <c r="AW50" s="52">
        <f t="shared" si="6"/>
        <v>0.98387096774192884</v>
      </c>
      <c r="AX50" s="30">
        <f t="shared" si="6"/>
        <v>1.8104838709677444</v>
      </c>
      <c r="AY50" s="12">
        <f t="shared" si="6"/>
        <v>0.99193548387095687</v>
      </c>
      <c r="AZ50" s="52">
        <f t="shared" si="6"/>
        <v>1.1612903225806339</v>
      </c>
      <c r="BA50" s="30">
        <f t="shared" si="6"/>
        <v>1.4999999999999882</v>
      </c>
      <c r="BB50" s="12">
        <f t="shared" si="6"/>
        <v>1.1048387096774157</v>
      </c>
      <c r="BC50" s="21">
        <f t="shared" si="6"/>
        <v>0.58467741935484197</v>
      </c>
      <c r="BD50" s="21">
        <f t="shared" si="6"/>
        <v>17.733870967741943</v>
      </c>
      <c r="BE50" s="21">
        <f t="shared" si="6"/>
        <v>0.79032258064516747</v>
      </c>
      <c r="BF50" s="21">
        <f t="shared" si="6"/>
        <v>0.70967741935484285</v>
      </c>
      <c r="BG50" s="21">
        <f t="shared" si="6"/>
        <v>0.79435483870968149</v>
      </c>
      <c r="BH50" s="21">
        <f t="shared" si="6"/>
        <v>0.23387096774192367</v>
      </c>
      <c r="BI50" s="21">
        <f t="shared" si="6"/>
        <v>30.088709677419363</v>
      </c>
      <c r="BJ50" s="21">
        <f t="shared" si="6"/>
        <v>14.93145161290321</v>
      </c>
      <c r="BK50" s="21">
        <f t="shared" si="6"/>
        <v>28.919354838709676</v>
      </c>
      <c r="BL50" s="21">
        <f t="shared" si="6"/>
        <v>21.794354838709669</v>
      </c>
      <c r="BM50" s="21">
        <f t="shared" si="6"/>
        <v>60.443548387096783</v>
      </c>
    </row>
    <row r="51" spans="1:69" x14ac:dyDescent="0.3">
      <c r="A51" s="76" t="s">
        <v>46</v>
      </c>
      <c r="B51" s="3">
        <v>66687000</v>
      </c>
      <c r="C51" s="3">
        <v>2.1335999999999999</v>
      </c>
      <c r="D51" s="3">
        <v>2.4516000000000002E-4</v>
      </c>
      <c r="E51" s="3">
        <v>8.6228000000000002E-5</v>
      </c>
      <c r="F51" s="3">
        <v>1.5391999999999999E-4</v>
      </c>
      <c r="G51" s="38">
        <v>5.6077999999999999E-6</v>
      </c>
      <c r="H51" s="3">
        <v>2.9608999999999999E-4</v>
      </c>
      <c r="I51" s="3">
        <v>4.8999999999999998E-3</v>
      </c>
      <c r="J51" s="3">
        <v>2.5000000000000001E-3</v>
      </c>
      <c r="K51" s="3">
        <v>7.3899999999999993E-2</v>
      </c>
      <c r="L51" s="3">
        <v>5.8299999999999998E-2</v>
      </c>
      <c r="M51" s="3">
        <v>2.23E-2</v>
      </c>
      <c r="N51" s="3">
        <v>2.18E-2</v>
      </c>
      <c r="O51" s="3">
        <v>0.10589999999999999</v>
      </c>
      <c r="P51" s="3">
        <v>1.6199999999999999E-2</v>
      </c>
      <c r="Q51" s="3">
        <v>3.3337999999999998E-4</v>
      </c>
      <c r="R51" s="3">
        <v>2.0707000000000001E-4</v>
      </c>
      <c r="S51" s="3">
        <v>1.14E-2</v>
      </c>
      <c r="T51" s="3">
        <v>1.67E-2</v>
      </c>
      <c r="U51" s="3">
        <v>3.4790999999999999E-4</v>
      </c>
      <c r="V51" s="3">
        <v>1.4763999999999999E-4</v>
      </c>
      <c r="W51" s="3">
        <v>2.1999999999999999E-2</v>
      </c>
      <c r="X51" s="3">
        <v>2.4478999999999999E-4</v>
      </c>
      <c r="Y51" s="77">
        <v>2.4646999999999999E-4</v>
      </c>
      <c r="Z51" s="78">
        <v>2.6635999999999999E-4</v>
      </c>
      <c r="AA51" s="78">
        <v>2.3685000000000001E-4</v>
      </c>
      <c r="AB51" s="78">
        <v>1.8274E-4</v>
      </c>
      <c r="AC51" s="78">
        <v>1.8100000000000002E-2</v>
      </c>
      <c r="AD51" s="78">
        <v>2.3050999999999999E-4</v>
      </c>
      <c r="AE51" s="78">
        <v>2.4293000000000001E-4</v>
      </c>
      <c r="AF51" s="78">
        <v>2.4182000000000001E-4</v>
      </c>
      <c r="AG51" s="78">
        <v>3.0999999999999999E-3</v>
      </c>
      <c r="AH51" s="78">
        <v>2.131E-4</v>
      </c>
      <c r="AI51" s="78">
        <v>2.1908E-4</v>
      </c>
      <c r="AJ51" s="78">
        <v>1.8982999999999999E-4</v>
      </c>
      <c r="AK51" s="78">
        <v>1.6594E-4</v>
      </c>
      <c r="AL51" s="78">
        <v>1.4203999999999999E-4</v>
      </c>
      <c r="AM51" s="78">
        <v>1.2299000000000001E-4</v>
      </c>
      <c r="AN51" s="78">
        <v>1.0503E-4</v>
      </c>
      <c r="AO51" s="79">
        <v>6.6989000000000005E-5</v>
      </c>
      <c r="AP51" s="77">
        <v>1.8123E-4</v>
      </c>
      <c r="AQ51" s="78">
        <v>1.7200000000000001E-4</v>
      </c>
      <c r="AR51" s="79">
        <v>1.4217E-4</v>
      </c>
      <c r="AS51" s="77">
        <v>1.8322999999999999E-4</v>
      </c>
      <c r="AT51" s="79">
        <v>1.8765000000000001E-4</v>
      </c>
      <c r="AU51" s="77">
        <v>1.7274E-4</v>
      </c>
      <c r="AV51" s="78">
        <v>1.7054E-4</v>
      </c>
      <c r="AW51" s="79">
        <v>1.7521E-4</v>
      </c>
      <c r="AX51" s="77">
        <v>1.8788E-4</v>
      </c>
      <c r="AY51" s="78">
        <v>1.8160999999999999E-4</v>
      </c>
      <c r="AZ51" s="79">
        <v>1.8452E-4</v>
      </c>
      <c r="BA51" s="77">
        <v>1.6206E-4</v>
      </c>
      <c r="BB51" s="78">
        <v>1.3736E-4</v>
      </c>
      <c r="BC51" s="80">
        <v>1.0289E-4</v>
      </c>
      <c r="BD51" s="92">
        <v>6.0000000000000001E-3</v>
      </c>
      <c r="BE51" s="92">
        <v>1.4735E-4</v>
      </c>
      <c r="BF51" s="92">
        <v>1.4281E-4</v>
      </c>
      <c r="BG51" s="92">
        <v>1.1377E-4</v>
      </c>
      <c r="BH51" s="81">
        <v>2.4516000000000002E-4</v>
      </c>
      <c r="BI51" s="3">
        <v>5.1000000000000004E-3</v>
      </c>
      <c r="BJ51" s="3">
        <v>3.3304E-4</v>
      </c>
      <c r="BK51" s="3">
        <v>4.8999999999999998E-3</v>
      </c>
      <c r="BL51" s="3">
        <v>5.2813999999999997E-4</v>
      </c>
      <c r="BM51">
        <v>3.3E-3</v>
      </c>
    </row>
    <row r="52" spans="1:69" ht="15.6" customHeight="1" x14ac:dyDescent="0.3">
      <c r="A52" s="44" t="s">
        <v>56</v>
      </c>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8"/>
      <c r="BD52" s="88"/>
      <c r="BE52" s="88"/>
      <c r="BF52" s="88"/>
      <c r="BG52" s="88"/>
      <c r="BH52" s="88"/>
      <c r="BI52" s="88"/>
      <c r="BJ52" s="88"/>
      <c r="BK52" s="88"/>
      <c r="BL52" s="88"/>
      <c r="BM52" s="88"/>
      <c r="BN52" s="88"/>
      <c r="BO52" s="88"/>
      <c r="BP52" s="88"/>
      <c r="BQ52" s="88"/>
    </row>
    <row r="53" spans="1:69" ht="15.6" customHeight="1" x14ac:dyDescent="0.3">
      <c r="A53" s="82" t="s">
        <v>50</v>
      </c>
      <c r="B53" s="3">
        <v>215460000</v>
      </c>
      <c r="C53" s="3">
        <v>4.9879000000000004E-4</v>
      </c>
      <c r="D53" s="3">
        <v>2.2482000000000001E-4</v>
      </c>
      <c r="E53" s="3">
        <v>8.6860000000000005E-5</v>
      </c>
      <c r="F53" s="3">
        <v>2.2474999999999999E-4</v>
      </c>
      <c r="G53" s="38">
        <v>2.5825000000000002E-4</v>
      </c>
      <c r="H53" s="3">
        <v>1.9893999999999999E-4</v>
      </c>
      <c r="I53" s="3">
        <v>3.1487000000000003E-4</v>
      </c>
      <c r="J53" s="3">
        <v>1.0922E-4</v>
      </c>
      <c r="K53" s="3">
        <v>3.4541999999999998E-4</v>
      </c>
      <c r="L53" s="3">
        <v>3.3315999999999999E-4</v>
      </c>
      <c r="M53" s="3">
        <v>2.1418000000000001E-4</v>
      </c>
      <c r="N53" s="3">
        <v>2.1380999999999999E-4</v>
      </c>
      <c r="O53" s="3">
        <v>2.5253E-4</v>
      </c>
      <c r="P53" s="3">
        <v>2.5101000000000002E-4</v>
      </c>
      <c r="Q53" s="3">
        <v>2.0729E-4</v>
      </c>
      <c r="R53" s="3">
        <v>2.3811000000000001E-4</v>
      </c>
      <c r="S53" s="3">
        <v>2.5104000000000001E-4</v>
      </c>
      <c r="T53" s="3">
        <v>2.5144000000000002E-4</v>
      </c>
      <c r="U53" s="3">
        <v>2.3237999999999999E-4</v>
      </c>
      <c r="V53" s="3">
        <v>2.4902000000000002E-4</v>
      </c>
      <c r="W53" s="3">
        <v>2.5604000000000002E-4</v>
      </c>
      <c r="X53" s="3">
        <v>2.4916000000000001E-4</v>
      </c>
      <c r="Y53" s="83">
        <v>2.4867999999999998E-4</v>
      </c>
      <c r="Z53" s="84">
        <v>2.4669999999999998E-4</v>
      </c>
      <c r="AA53" s="84">
        <v>2.5040000000000001E-4</v>
      </c>
      <c r="AB53" s="84">
        <v>2.5097999999999999E-4</v>
      </c>
      <c r="AC53" s="84">
        <v>2.6400000000000002E-4</v>
      </c>
      <c r="AD53" s="84">
        <v>2.4955000000000002E-4</v>
      </c>
      <c r="AE53" s="84">
        <v>2.4926000000000001E-4</v>
      </c>
      <c r="AF53" s="84">
        <v>2.4894000000000001E-4</v>
      </c>
      <c r="AG53" s="84">
        <v>2.5091000000000002E-4</v>
      </c>
      <c r="AH53" s="84">
        <v>2.5077999999999998E-4</v>
      </c>
      <c r="AI53" s="84">
        <v>2.5063E-4</v>
      </c>
      <c r="AJ53" s="84">
        <v>2.4962999999999998E-4</v>
      </c>
      <c r="AK53" s="84">
        <v>2.4957000000000001E-4</v>
      </c>
      <c r="AL53" s="84">
        <v>2.4991999999999999E-4</v>
      </c>
      <c r="AM53" s="84">
        <v>2.5095E-4</v>
      </c>
      <c r="AN53" s="84">
        <v>2.4944000000000002E-4</v>
      </c>
      <c r="AO53" s="85">
        <v>2.4929999999999999E-4</v>
      </c>
      <c r="AP53" s="83">
        <v>2.5092000000000002E-4</v>
      </c>
      <c r="AQ53" s="84">
        <v>2.5012E-4</v>
      </c>
      <c r="AR53" s="85">
        <v>2.4954000000000003E-4</v>
      </c>
      <c r="AS53" s="83">
        <v>2.4934000000000002E-4</v>
      </c>
      <c r="AT53" s="85">
        <v>2.4914000000000002E-4</v>
      </c>
      <c r="AU53" s="83">
        <v>2.4939999999999999E-4</v>
      </c>
      <c r="AV53" s="84">
        <v>2.5025999999999998E-4</v>
      </c>
      <c r="AW53" s="85">
        <v>2.4970999999999999E-4</v>
      </c>
      <c r="AX53" s="83">
        <v>2.5082000000000001E-4</v>
      </c>
      <c r="AY53" s="84">
        <v>2.4876999999999999E-4</v>
      </c>
      <c r="AZ53" s="85">
        <v>2.4907E-4</v>
      </c>
      <c r="BA53" s="83">
        <v>2.5127E-4</v>
      </c>
      <c r="BB53" s="84">
        <v>2.5092000000000002E-4</v>
      </c>
      <c r="BC53" s="86">
        <v>2.4833E-4</v>
      </c>
      <c r="BD53" s="93">
        <v>2.4962999999999998E-4</v>
      </c>
      <c r="BE53" s="93">
        <v>2.4961999999999999E-4</v>
      </c>
      <c r="BF53" s="93">
        <v>2.4904000000000001E-4</v>
      </c>
      <c r="BG53" s="93">
        <v>2.5000000000000001E-4</v>
      </c>
      <c r="BH53" s="87">
        <v>2.2482000000000001E-4</v>
      </c>
      <c r="BI53" s="3">
        <v>2.8766000000000002E-4</v>
      </c>
      <c r="BJ53" s="3">
        <v>2.7120999999999997E-4</v>
      </c>
      <c r="BK53" s="3">
        <v>2.8799000000000001E-4</v>
      </c>
      <c r="BL53" s="3">
        <v>2.7758999999999998E-4</v>
      </c>
      <c r="BM53" s="3">
        <v>2.9102000000000002E-4</v>
      </c>
    </row>
    <row r="54" spans="1:69" x14ac:dyDescent="0.3">
      <c r="A54" s="29" t="s">
        <v>58</v>
      </c>
      <c r="B54" s="3"/>
      <c r="C54" s="3"/>
      <c r="D54">
        <f>ABS($B$35-D53)/($B$35)*100</f>
        <v>9.3467741935483897</v>
      </c>
      <c r="E54">
        <f t="shared" ref="E54:AO54" si="7">ABS($B$35-E53)/($B$35)*100</f>
        <v>64.975806451612897</v>
      </c>
      <c r="F54">
        <f t="shared" si="7"/>
        <v>9.3750000000000089</v>
      </c>
      <c r="G54">
        <f t="shared" si="7"/>
        <v>4.1330645161290338</v>
      </c>
      <c r="H54">
        <f t="shared" si="7"/>
        <v>19.782258064516135</v>
      </c>
      <c r="I54">
        <f t="shared" si="7"/>
        <v>26.963709677419363</v>
      </c>
      <c r="J54">
        <f t="shared" si="7"/>
        <v>55.959677419354847</v>
      </c>
      <c r="K54">
        <f t="shared" si="7"/>
        <v>39.282258064516121</v>
      </c>
      <c r="L54">
        <f t="shared" si="7"/>
        <v>34.338709677419345</v>
      </c>
      <c r="M54">
        <f t="shared" si="7"/>
        <v>13.637096774193546</v>
      </c>
      <c r="N54">
        <f t="shared" si="7"/>
        <v>13.786290322580655</v>
      </c>
      <c r="O54">
        <f t="shared" si="7"/>
        <v>1.8266129032258005</v>
      </c>
      <c r="P54">
        <f t="shared" si="7"/>
        <v>1.2137096774193601</v>
      </c>
      <c r="Q54">
        <f t="shared" si="7"/>
        <v>16.415322580645164</v>
      </c>
      <c r="R54">
        <f t="shared" si="7"/>
        <v>3.9879032258064524</v>
      </c>
      <c r="S54">
        <f t="shared" si="7"/>
        <v>1.2258064516129024</v>
      </c>
      <c r="T54">
        <f t="shared" si="7"/>
        <v>1.3870967741935514</v>
      </c>
      <c r="U54">
        <f t="shared" si="7"/>
        <v>6.2983870967741993</v>
      </c>
      <c r="V54">
        <f t="shared" si="7"/>
        <v>0.41129032258065074</v>
      </c>
      <c r="W54">
        <f t="shared" si="7"/>
        <v>3.2419354838709724</v>
      </c>
      <c r="X54">
        <f t="shared" si="7"/>
        <v>0.46774193548386916</v>
      </c>
      <c r="Y54" s="30">
        <f t="shared" si="7"/>
        <v>0.27419354838708593</v>
      </c>
      <c r="Z54" s="12">
        <f t="shared" si="7"/>
        <v>0.52419354838710952</v>
      </c>
      <c r="AA54" s="12">
        <f t="shared" si="7"/>
        <v>0.96774193548387255</v>
      </c>
      <c r="AB54" s="12">
        <f t="shared" si="7"/>
        <v>1.2016129032257963</v>
      </c>
      <c r="AC54" s="12">
        <f t="shared" si="7"/>
        <v>6.4516129032258105</v>
      </c>
      <c r="AD54" s="12">
        <f t="shared" si="7"/>
        <v>0.62500000000000422</v>
      </c>
      <c r="AE54" s="12">
        <f t="shared" si="7"/>
        <v>0.50806451612903147</v>
      </c>
      <c r="AF54" s="12">
        <f t="shared" si="7"/>
        <v>0.37903225806451657</v>
      </c>
      <c r="AG54" s="12">
        <f t="shared" si="7"/>
        <v>1.1733870967741979</v>
      </c>
      <c r="AH54" s="12">
        <f t="shared" si="7"/>
        <v>1.1209677419354718</v>
      </c>
      <c r="AI54" s="12">
        <f t="shared" si="7"/>
        <v>1.0604838709677393</v>
      </c>
      <c r="AJ54" s="12">
        <f t="shared" si="7"/>
        <v>0.65725806451611657</v>
      </c>
      <c r="AK54" s="12">
        <f t="shared" si="7"/>
        <v>0.63306451612903236</v>
      </c>
      <c r="AL54" s="12">
        <f t="shared" si="7"/>
        <v>0.77419354838708931</v>
      </c>
      <c r="AM54" s="12">
        <f t="shared" si="7"/>
        <v>1.1895161290322542</v>
      </c>
      <c r="AN54" s="12">
        <f t="shared" si="7"/>
        <v>0.58064516129032795</v>
      </c>
      <c r="AO54" s="52">
        <f t="shared" si="7"/>
        <v>0.52419354838708765</v>
      </c>
      <c r="AP54" s="30">
        <f t="shared" ref="AP54:BM54" si="8">ABS($B$35-AP53)/($B$35)*100</f>
        <v>1.1774193548387122</v>
      </c>
      <c r="AQ54" s="12">
        <f t="shared" si="8"/>
        <v>0.85483870967741382</v>
      </c>
      <c r="AR54" s="52">
        <f t="shared" si="8"/>
        <v>0.6209677419354902</v>
      </c>
      <c r="AS54" s="30">
        <f t="shared" si="8"/>
        <v>0.5403225806451657</v>
      </c>
      <c r="AT54" s="52">
        <f t="shared" si="8"/>
        <v>0.45967741935484113</v>
      </c>
      <c r="AU54" s="30">
        <f t="shared" si="8"/>
        <v>0.5645161290322499</v>
      </c>
      <c r="AV54" s="12">
        <f t="shared" si="8"/>
        <v>0.91129032258063236</v>
      </c>
      <c r="AW54" s="52">
        <f t="shared" si="8"/>
        <v>0.68951612903225079</v>
      </c>
      <c r="AX54" s="30">
        <f t="shared" si="8"/>
        <v>1.1370967741935496</v>
      </c>
      <c r="AY54" s="12">
        <f t="shared" si="8"/>
        <v>0.31048387096773417</v>
      </c>
      <c r="AZ54" s="52">
        <f t="shared" si="8"/>
        <v>0.43145161290322093</v>
      </c>
      <c r="BA54" s="30">
        <f t="shared" si="8"/>
        <v>1.3185483870967689</v>
      </c>
      <c r="BB54" s="12">
        <f t="shared" si="8"/>
        <v>1.1774193548387122</v>
      </c>
      <c r="BC54" s="21">
        <f t="shared" si="8"/>
        <v>0.13306451612902895</v>
      </c>
      <c r="BD54" s="21">
        <f t="shared" si="8"/>
        <v>0.65725806451611657</v>
      </c>
      <c r="BE54" s="21">
        <f t="shared" si="8"/>
        <v>0.65322580645160255</v>
      </c>
      <c r="BF54" s="21">
        <f t="shared" si="8"/>
        <v>0.41935483870967888</v>
      </c>
      <c r="BG54" s="21">
        <f t="shared" si="8"/>
        <v>0.80645161290322354</v>
      </c>
      <c r="BH54" s="54">
        <f t="shared" si="8"/>
        <v>9.3467741935483897</v>
      </c>
      <c r="BI54" s="54">
        <f t="shared" si="8"/>
        <v>15.99193548387097</v>
      </c>
      <c r="BJ54" s="54">
        <f t="shared" si="8"/>
        <v>9.35887096774192</v>
      </c>
      <c r="BK54" s="54">
        <f t="shared" si="8"/>
        <v>16.125</v>
      </c>
      <c r="BL54" s="54">
        <f t="shared" si="8"/>
        <v>11.931451612903212</v>
      </c>
      <c r="BM54" s="54">
        <f t="shared" si="8"/>
        <v>17.346774193548388</v>
      </c>
    </row>
    <row r="55" spans="1:69" x14ac:dyDescent="0.3">
      <c r="A55" s="18" t="s">
        <v>89</v>
      </c>
      <c r="B55" s="3">
        <v>139266400</v>
      </c>
      <c r="C55" s="3">
        <v>-0.1022</v>
      </c>
      <c r="D55" s="3">
        <v>3.4297E-6</v>
      </c>
      <c r="E55" s="3">
        <v>1.2822E-5</v>
      </c>
      <c r="F55" s="3">
        <v>7.4249E-5</v>
      </c>
      <c r="G55" s="38">
        <v>2.4147E-4</v>
      </c>
      <c r="H55" s="3">
        <v>-6.9096000000000001E-4</v>
      </c>
      <c r="I55" s="3">
        <v>-1.34E-2</v>
      </c>
      <c r="J55" s="3">
        <v>-7.1999999999999998E-3</v>
      </c>
      <c r="K55" s="3">
        <v>-7.7200000000000005E-2</v>
      </c>
      <c r="L55" s="3">
        <v>-3.27E-2</v>
      </c>
      <c r="M55" s="3">
        <v>-9.7223000000000003E-4</v>
      </c>
      <c r="N55" s="3">
        <v>-6.9850999999999995E-4</v>
      </c>
      <c r="O55" s="3">
        <v>-3.7100000000000001E-2</v>
      </c>
      <c r="P55" s="3">
        <v>-2.4799999999999999E-2</v>
      </c>
      <c r="Q55" s="3">
        <v>-7.6059000000000001E-4</v>
      </c>
      <c r="R55" s="3">
        <v>4.3751000000000002E-5</v>
      </c>
      <c r="S55" s="3">
        <v>-4.7000000000000002E-3</v>
      </c>
      <c r="T55" s="3">
        <v>-5.4000000000000003E-3</v>
      </c>
      <c r="U55" s="3">
        <v>-7.7448000000000003E-4</v>
      </c>
      <c r="V55" s="3">
        <v>-1.3752E-4</v>
      </c>
      <c r="W55" s="3">
        <v>-1.9698E-4</v>
      </c>
      <c r="X55" s="3">
        <v>-4.8149999999999999E-4</v>
      </c>
      <c r="Y55" s="48">
        <v>-4.8857000000000002E-4</v>
      </c>
      <c r="Z55" s="8">
        <v>-5.4748999999999998E-4</v>
      </c>
      <c r="AA55" s="8">
        <v>-4.5849999999999998E-4</v>
      </c>
      <c r="AB55" s="8">
        <v>-2.9491000000000001E-4</v>
      </c>
      <c r="AC55" s="8">
        <v>-2.2000000000000001E-3</v>
      </c>
      <c r="AD55" s="8">
        <v>-4.3849999999999998E-4</v>
      </c>
      <c r="AE55" s="8">
        <v>-4.7508000000000001E-4</v>
      </c>
      <c r="AF55" s="8">
        <v>-4.7074999999999998E-4</v>
      </c>
      <c r="AG55" s="8">
        <v>-2.2000000000000001E-3</v>
      </c>
      <c r="AH55" s="8">
        <v>-3.8669000000000003E-4</v>
      </c>
      <c r="AI55" s="8">
        <v>-4.0558E-4</v>
      </c>
      <c r="AJ55" s="8">
        <v>-3.1806E-4</v>
      </c>
      <c r="AK55" s="8">
        <v>-2.4274999999999999E-4</v>
      </c>
      <c r="AL55" s="8">
        <v>-1.7560000000000001E-4</v>
      </c>
      <c r="AM55" s="8">
        <v>-1.1599000000000001E-4</v>
      </c>
      <c r="AN55" s="8">
        <v>-5.6119000000000003E-5</v>
      </c>
      <c r="AO55" s="51">
        <v>4.9023000000000001E-5</v>
      </c>
      <c r="AP55" s="48">
        <v>-2.9090000000000002E-4</v>
      </c>
      <c r="AQ55" s="8">
        <v>-2.6478999999999999E-4</v>
      </c>
      <c r="AR55" s="51">
        <v>-1.7540000000000001E-4</v>
      </c>
      <c r="AS55" s="48">
        <v>-2.9841999999999998E-4</v>
      </c>
      <c r="AT55" s="51">
        <v>-3.1067999999999997E-4</v>
      </c>
      <c r="AU55" s="48">
        <v>-2.6760999999999999E-4</v>
      </c>
      <c r="AV55" s="8">
        <v>-2.6060999999999999E-4</v>
      </c>
      <c r="AW55" s="51">
        <v>-2.7306999999999999E-4</v>
      </c>
      <c r="AX55" s="48">
        <v>-3.1108999999999998E-4</v>
      </c>
      <c r="AY55" s="8">
        <v>-2.9417000000000001E-4</v>
      </c>
      <c r="AZ55" s="51">
        <v>-3.0256E-4</v>
      </c>
      <c r="BA55" s="48">
        <v>-2.3241000000000001E-4</v>
      </c>
      <c r="BB55" s="8">
        <v>-1.5924999999999999E-4</v>
      </c>
      <c r="BC55" s="19">
        <v>-5.3405000000000001E-5</v>
      </c>
      <c r="BD55" s="91">
        <v>-2.3E-3</v>
      </c>
      <c r="BE55" s="91">
        <v>-1.9053000000000001E-4</v>
      </c>
      <c r="BF55" s="91">
        <v>-1.7838000000000001E-4</v>
      </c>
      <c r="BG55" s="91">
        <v>-8.5752000000000002E-5</v>
      </c>
      <c r="BH55" s="61">
        <v>3.4297E-6</v>
      </c>
      <c r="BI55">
        <v>-1.21E-2</v>
      </c>
      <c r="BJ55" s="3">
        <v>-6.6613999999999996E-4</v>
      </c>
      <c r="BK55">
        <v>-1.21E-2</v>
      </c>
      <c r="BL55">
        <v>-1.2999999999999999E-3</v>
      </c>
      <c r="BM55">
        <v>-7.9000000000000008E-3</v>
      </c>
    </row>
    <row r="56" spans="1:69" ht="15" thickBot="1" x14ac:dyDescent="0.35">
      <c r="A56" s="29" t="s">
        <v>90</v>
      </c>
      <c r="B56" s="40">
        <v>272625300</v>
      </c>
      <c r="C56" s="39">
        <v>5.5053999999999998</v>
      </c>
      <c r="D56" s="40">
        <v>4.9368000000000003E-4</v>
      </c>
      <c r="E56" s="40">
        <v>1.8526999999999999E-4</v>
      </c>
      <c r="F56" s="40">
        <v>3.8206999999999998E-4</v>
      </c>
      <c r="G56" s="41">
        <v>2.7510000000000002E-4</v>
      </c>
      <c r="H56">
        <v>1.1000000000000001E-3</v>
      </c>
      <c r="I56">
        <v>1.52E-2</v>
      </c>
      <c r="J56">
        <v>7.9000000000000008E-3</v>
      </c>
      <c r="K56">
        <v>9.3600000000000003E-2</v>
      </c>
      <c r="L56">
        <v>2.7400000000000001E-2</v>
      </c>
      <c r="M56">
        <v>2.3999999999999998E-3</v>
      </c>
      <c r="N56">
        <v>3.5000000000000001E-3</v>
      </c>
      <c r="O56" s="3">
        <v>9.4200000000000006E-2</v>
      </c>
      <c r="P56">
        <v>1.5699999999999999E-2</v>
      </c>
      <c r="Q56">
        <v>1.1999999999999999E-3</v>
      </c>
      <c r="R56" s="3">
        <v>4.5784999999999999E-4</v>
      </c>
      <c r="S56">
        <v>1.09E-2</v>
      </c>
      <c r="T56">
        <v>1.5699999999999999E-2</v>
      </c>
      <c r="U56">
        <v>1.2999999999999999E-3</v>
      </c>
      <c r="V56" s="3">
        <v>6.9811999999999999E-4</v>
      </c>
      <c r="W56">
        <v>1.4E-3</v>
      </c>
      <c r="X56" s="3">
        <v>9.866600000000001E-4</v>
      </c>
      <c r="Y56" s="49">
        <v>9.8769000000000005E-4</v>
      </c>
      <c r="Z56" s="22">
        <v>1.1000000000000001E-3</v>
      </c>
      <c r="AA56" s="23">
        <v>9.6128000000000001E-4</v>
      </c>
      <c r="AB56" s="23">
        <v>7.9953999999999995E-4</v>
      </c>
      <c r="AC56" s="22">
        <v>5.4999999999999997E-3</v>
      </c>
      <c r="AD56" s="23">
        <v>9.4430999999999996E-4</v>
      </c>
      <c r="AE56" s="23">
        <v>9.8108000000000006E-4</v>
      </c>
      <c r="AF56" s="23">
        <v>9.7820999999999997E-4</v>
      </c>
      <c r="AG56" s="22">
        <v>8.6E-3</v>
      </c>
      <c r="AH56" s="23">
        <v>8.9088999999999998E-4</v>
      </c>
      <c r="AI56" s="23">
        <v>9.0781E-4</v>
      </c>
      <c r="AJ56" s="23">
        <v>8.1875000000000003E-4</v>
      </c>
      <c r="AK56" s="23">
        <v>7.4839999999999998E-4</v>
      </c>
      <c r="AL56" s="23">
        <v>6.7354999999999997E-4</v>
      </c>
      <c r="AM56" s="23">
        <v>6.1890000000000003E-4</v>
      </c>
      <c r="AN56" s="23">
        <v>5.6187999999999995E-4</v>
      </c>
      <c r="AO56" s="53">
        <v>4.4755000000000001E-4</v>
      </c>
      <c r="AP56" s="48">
        <v>7.9533000000000002E-4</v>
      </c>
      <c r="AQ56" s="8">
        <v>7.6595999999999999E-4</v>
      </c>
      <c r="AR56" s="51">
        <v>6.7456999999999999E-4</v>
      </c>
      <c r="AS56" s="49">
        <v>7.9819000000000005E-4</v>
      </c>
      <c r="AT56" s="53">
        <v>8.1238000000000002E-4</v>
      </c>
      <c r="AU56" s="48">
        <v>7.6606999999999999E-4</v>
      </c>
      <c r="AV56" s="8">
        <v>7.6101999999999995E-4</v>
      </c>
      <c r="AW56" s="51">
        <v>7.7422000000000005E-4</v>
      </c>
      <c r="AX56" s="48">
        <v>8.1612000000000004E-4</v>
      </c>
      <c r="AY56" s="8">
        <v>7.9336999999999995E-4</v>
      </c>
      <c r="AZ56" s="51">
        <v>8.0422000000000002E-4</v>
      </c>
      <c r="BA56" s="48">
        <v>7.3709999999999997E-4</v>
      </c>
      <c r="BB56" s="8">
        <v>6.6277999999999997E-4</v>
      </c>
      <c r="BC56" s="19">
        <v>5.5252999999999997E-4</v>
      </c>
      <c r="BD56" s="92">
        <v>8.3000000000000001E-3</v>
      </c>
      <c r="BE56" s="92">
        <v>6.9129E-4</v>
      </c>
      <c r="BF56" s="92">
        <v>6.7257999999999999E-4</v>
      </c>
      <c r="BG56" s="92">
        <v>5.8487999999999997E-4</v>
      </c>
      <c r="BH56" s="62">
        <v>4.9368000000000003E-4</v>
      </c>
      <c r="BI56">
        <v>1.4999999999999999E-2</v>
      </c>
      <c r="BJ56">
        <v>1.2999999999999999E-3</v>
      </c>
      <c r="BK56">
        <v>1.47E-2</v>
      </c>
      <c r="BL56">
        <v>1.9E-3</v>
      </c>
      <c r="BM56">
        <v>1.0200000000000001E-2</v>
      </c>
    </row>
    <row r="57" spans="1:69" ht="19.95" customHeight="1" x14ac:dyDescent="0.3">
      <c r="E57" s="3"/>
      <c r="AP57" s="120" t="s">
        <v>144</v>
      </c>
      <c r="AQ57" s="121"/>
      <c r="AR57" s="122"/>
      <c r="AS57" s="1"/>
      <c r="AT57" s="1"/>
      <c r="AU57" s="120" t="s">
        <v>151</v>
      </c>
      <c r="AV57" s="121"/>
      <c r="AW57" s="129"/>
      <c r="AX57" s="113" t="s">
        <v>157</v>
      </c>
      <c r="AY57" s="114"/>
      <c r="AZ57" s="115"/>
      <c r="BA57" s="120" t="s">
        <v>163</v>
      </c>
      <c r="BB57" s="121"/>
      <c r="BC57" s="122"/>
      <c r="BD57" s="94"/>
      <c r="BE57" s="95"/>
      <c r="BF57" s="95"/>
      <c r="BG57" s="95"/>
    </row>
    <row r="58" spans="1:69" ht="19.95" customHeight="1" thickBot="1" x14ac:dyDescent="0.35">
      <c r="C58" s="3"/>
      <c r="Q58">
        <f>51/81</f>
        <v>0.62962962962962965</v>
      </c>
      <c r="AP58" s="123"/>
      <c r="AQ58" s="124"/>
      <c r="AR58" s="125"/>
      <c r="AS58" s="1"/>
      <c r="AT58" s="1"/>
      <c r="AU58" s="123"/>
      <c r="AV58" s="124"/>
      <c r="AW58" s="130"/>
      <c r="AX58" s="116"/>
      <c r="AY58" s="117"/>
      <c r="AZ58" s="118"/>
      <c r="BA58" s="123"/>
      <c r="BB58" s="124"/>
      <c r="BC58" s="125"/>
      <c r="BD58" s="89"/>
      <c r="BE58" s="89"/>
      <c r="BF58" s="89"/>
      <c r="BG58" s="89"/>
    </row>
    <row r="59" spans="1:69" x14ac:dyDescent="0.3">
      <c r="C59" s="3"/>
      <c r="Q59" t="s">
        <v>101</v>
      </c>
    </row>
    <row r="60" spans="1:69" x14ac:dyDescent="0.3">
      <c r="W60" t="s">
        <v>115</v>
      </c>
    </row>
    <row r="62" spans="1:69" x14ac:dyDescent="0.3">
      <c r="G62" s="4"/>
    </row>
    <row r="63" spans="1:69" ht="15" thickBot="1" x14ac:dyDescent="0.35">
      <c r="A63" s="133" t="s">
        <v>70</v>
      </c>
      <c r="B63" s="134"/>
      <c r="C63" s="134"/>
      <c r="D63" s="134"/>
      <c r="E63" s="134"/>
      <c r="F63" s="134"/>
      <c r="G63" s="134"/>
      <c r="H63" s="134"/>
      <c r="I63" s="134"/>
      <c r="J63" s="134"/>
      <c r="K63" s="134"/>
    </row>
    <row r="64" spans="1:69" x14ac:dyDescent="0.3">
      <c r="A64" s="33"/>
      <c r="B64" s="69" t="s">
        <v>74</v>
      </c>
      <c r="C64" s="34" t="s">
        <v>75</v>
      </c>
      <c r="D64" s="34" t="s">
        <v>77</v>
      </c>
      <c r="E64" s="34" t="s">
        <v>76</v>
      </c>
      <c r="F64" s="34" t="s">
        <v>78</v>
      </c>
      <c r="G64" s="34" t="s">
        <v>79</v>
      </c>
      <c r="H64" s="34" t="s">
        <v>80</v>
      </c>
      <c r="I64" s="34" t="s">
        <v>81</v>
      </c>
      <c r="J64" s="34" t="s">
        <v>82</v>
      </c>
      <c r="K64" s="35" t="s">
        <v>83</v>
      </c>
      <c r="L64" s="4" t="s">
        <v>84</v>
      </c>
      <c r="M64" s="4" t="s">
        <v>85</v>
      </c>
      <c r="N64" s="4" t="s">
        <v>86</v>
      </c>
    </row>
    <row r="65" spans="1:19" x14ac:dyDescent="0.3">
      <c r="A65" s="30" t="s">
        <v>71</v>
      </c>
      <c r="B65" s="70">
        <v>1.01E-5</v>
      </c>
      <c r="C65" s="8">
        <v>1.1270000000000001E-5</v>
      </c>
      <c r="D65" s="8">
        <v>8.0177999999999997E-7</v>
      </c>
      <c r="E65" s="8">
        <v>-2.5736999999999998E-7</v>
      </c>
      <c r="F65" s="8">
        <v>2.6571000000000001E-7</v>
      </c>
      <c r="G65" s="8">
        <v>3.5678E-7</v>
      </c>
      <c r="H65" s="8">
        <v>4.2011000000000002E-7</v>
      </c>
      <c r="I65" s="8">
        <v>4.5128E-7</v>
      </c>
      <c r="J65" s="8">
        <v>3.5157999999999998E-7</v>
      </c>
      <c r="K65" s="19">
        <v>1.5489000000000001E-7</v>
      </c>
      <c r="L65" s="3">
        <v>8.8960000000000005E-4</v>
      </c>
      <c r="M65" s="3">
        <v>-2.4146999999999999E-6</v>
      </c>
      <c r="N65" s="3">
        <v>1.3854999999999999E-6</v>
      </c>
    </row>
    <row r="66" spans="1:19" x14ac:dyDescent="0.3">
      <c r="A66" s="30" t="s">
        <v>46</v>
      </c>
      <c r="B66" s="70">
        <v>2.2064E-4</v>
      </c>
      <c r="C66" s="8">
        <v>4.1043999999999998E-4</v>
      </c>
      <c r="D66" s="8">
        <v>5.8665000000000002E-5</v>
      </c>
      <c r="E66" s="8">
        <v>5.6725999999999999E-5</v>
      </c>
      <c r="F66" s="8">
        <v>5.5831999999999997E-5</v>
      </c>
      <c r="G66" s="8">
        <v>4.9372000000000001E-5</v>
      </c>
      <c r="H66" s="8">
        <v>6.4473000000000004E-5</v>
      </c>
      <c r="I66" s="8">
        <v>6.5537000000000006E-5</v>
      </c>
      <c r="J66" s="8">
        <v>7.2921000000000002E-5</v>
      </c>
      <c r="K66" s="19">
        <v>7.7936999999999996E-5</v>
      </c>
      <c r="L66">
        <v>4.9000000000000002E-2</v>
      </c>
      <c r="M66" s="3">
        <v>3.9467000000000001E-4</v>
      </c>
      <c r="N66" s="3">
        <v>1.2176E-4</v>
      </c>
    </row>
    <row r="67" spans="1:19" x14ac:dyDescent="0.3">
      <c r="A67" s="30" t="s">
        <v>72</v>
      </c>
      <c r="B67" s="70">
        <v>2.3808999999999999E-6</v>
      </c>
      <c r="C67" s="8">
        <v>2.2148E-6</v>
      </c>
      <c r="D67" s="8">
        <v>3.2571000000000002E-7</v>
      </c>
      <c r="E67" s="8">
        <v>-6.6013000000000002E-7</v>
      </c>
      <c r="F67" s="8">
        <v>-9.9934E-8</v>
      </c>
      <c r="G67" s="8">
        <v>-1.4401999999999999E-7</v>
      </c>
      <c r="H67" s="8">
        <v>-6.6716999999999996E-7</v>
      </c>
      <c r="I67" s="8">
        <v>-7.9879000000000002E-7</v>
      </c>
      <c r="J67" s="8">
        <v>-8.9948999999999996E-7</v>
      </c>
      <c r="K67" s="19">
        <v>-5.7897E-7</v>
      </c>
      <c r="L67" s="3">
        <v>2.0641999999999999E-7</v>
      </c>
      <c r="M67" s="3">
        <v>7.3901999999999996E-7</v>
      </c>
      <c r="N67" s="3">
        <v>1.6778000000000001E-7</v>
      </c>
    </row>
    <row r="68" spans="1:19" ht="15" thickBot="1" x14ac:dyDescent="0.35">
      <c r="A68" s="31" t="s">
        <v>73</v>
      </c>
      <c r="B68" s="71">
        <v>1.5610999999999999E-4</v>
      </c>
      <c r="C68" s="23">
        <v>2.1927000000000001E-4</v>
      </c>
      <c r="D68" s="23">
        <v>4.6653999999999998E-5</v>
      </c>
      <c r="E68" s="23">
        <v>5.1483999999999997E-5</v>
      </c>
      <c r="F68" s="23">
        <v>4.7471E-5</v>
      </c>
      <c r="G68" s="23">
        <v>4.2565000000000003E-5</v>
      </c>
      <c r="H68" s="23">
        <v>5.4113000000000002E-5</v>
      </c>
      <c r="I68" s="23">
        <v>5.2651000000000001E-5</v>
      </c>
      <c r="J68" s="23">
        <v>5.2688000000000001E-5</v>
      </c>
      <c r="K68" s="32">
        <v>5.3140999999999998E-5</v>
      </c>
      <c r="L68" s="3">
        <v>1.9000000000000001E-5</v>
      </c>
      <c r="M68" s="3">
        <v>6.9981000000000006E-5</v>
      </c>
      <c r="N68" s="3">
        <v>7.3479000000000006E-5</v>
      </c>
    </row>
    <row r="70" spans="1:19" ht="69" customHeight="1" x14ac:dyDescent="0.3">
      <c r="B70" s="151" t="s">
        <v>187</v>
      </c>
      <c r="C70" s="152"/>
      <c r="D70" s="152"/>
      <c r="E70" s="152"/>
      <c r="F70" s="152"/>
      <c r="G70" s="152"/>
    </row>
    <row r="72" spans="1:19" x14ac:dyDescent="0.3">
      <c r="B72" s="150" t="s">
        <v>186</v>
      </c>
      <c r="C72" s="109"/>
      <c r="D72" s="109"/>
      <c r="E72" s="109"/>
      <c r="F72" s="109"/>
      <c r="G72" s="109"/>
      <c r="I72" s="109" t="s">
        <v>188</v>
      </c>
      <c r="J72" s="109"/>
      <c r="K72" s="109"/>
      <c r="L72" s="109"/>
      <c r="M72" s="109"/>
      <c r="N72" s="109"/>
      <c r="O72" s="109" t="s">
        <v>13</v>
      </c>
      <c r="P72" s="109"/>
      <c r="Q72" s="109"/>
      <c r="R72" s="109"/>
      <c r="S72" s="109"/>
    </row>
    <row r="73" spans="1:19" x14ac:dyDescent="0.3">
      <c r="A73" s="74" t="s">
        <v>176</v>
      </c>
      <c r="B73" t="s">
        <v>12</v>
      </c>
      <c r="C73" t="s">
        <v>96</v>
      </c>
      <c r="D73">
        <v>31</v>
      </c>
      <c r="E73">
        <v>23</v>
      </c>
      <c r="F73">
        <v>16</v>
      </c>
      <c r="G73">
        <v>6</v>
      </c>
      <c r="H73">
        <v>1.5</v>
      </c>
      <c r="I73" t="s">
        <v>96</v>
      </c>
      <c r="J73">
        <v>35</v>
      </c>
      <c r="K73">
        <v>26</v>
      </c>
      <c r="L73">
        <v>16</v>
      </c>
      <c r="M73">
        <v>7</v>
      </c>
      <c r="N73">
        <v>1.7</v>
      </c>
      <c r="O73" t="s">
        <v>96</v>
      </c>
      <c r="P73">
        <v>37</v>
      </c>
      <c r="Q73">
        <v>22</v>
      </c>
      <c r="R73">
        <v>13</v>
      </c>
      <c r="S73">
        <v>7</v>
      </c>
    </row>
    <row r="74" spans="1:19" x14ac:dyDescent="0.3">
      <c r="A74" s="74" t="s">
        <v>177</v>
      </c>
      <c r="B74">
        <v>3.8749999999999999E-4</v>
      </c>
    </row>
    <row r="75" spans="1:19" x14ac:dyDescent="0.3">
      <c r="A75" s="74" t="s">
        <v>181</v>
      </c>
      <c r="C75" s="3">
        <v>2.8056000000000001E-4</v>
      </c>
      <c r="D75" s="3">
        <v>4.4204999999999998E-4</v>
      </c>
      <c r="E75" s="3">
        <v>4.2599000000000001E-4</v>
      </c>
      <c r="F75" s="3">
        <v>3.9791000000000002E-4</v>
      </c>
      <c r="G75" s="3">
        <v>4.0690000000000002E-4</v>
      </c>
      <c r="H75" s="3">
        <v>3.6895E-4</v>
      </c>
      <c r="I75" s="3">
        <v>3.9365E-4</v>
      </c>
      <c r="J75" s="3">
        <v>3.8659000000000002E-4</v>
      </c>
      <c r="K75" s="3">
        <v>3.8609000000000001E-4</v>
      </c>
      <c r="L75" s="3">
        <v>3.7183000000000002E-4</v>
      </c>
      <c r="M75" s="3">
        <v>3.7365E-4</v>
      </c>
      <c r="N75" s="3">
        <v>3.8782999999999998E-4</v>
      </c>
      <c r="O75" s="3">
        <v>3.7662999999999998E-4</v>
      </c>
      <c r="P75" s="3">
        <v>3.8133999999999998E-4</v>
      </c>
      <c r="Q75" s="3">
        <v>3.7073999999999999E-4</v>
      </c>
      <c r="R75" s="3">
        <v>3.8177000000000003E-4</v>
      </c>
      <c r="S75" s="3">
        <v>3.8105000000000002E-4</v>
      </c>
    </row>
    <row r="76" spans="1:19" x14ac:dyDescent="0.3">
      <c r="A76" s="74" t="s">
        <v>190</v>
      </c>
      <c r="C76" s="99">
        <f>ABS($B$74-C75)/($B$74)*100</f>
        <v>27.597419354838703</v>
      </c>
      <c r="D76" s="99">
        <f t="shared" ref="D76:S76" si="9">ABS($B$74-D75)/($B$74)*100</f>
        <v>14.07741935483871</v>
      </c>
      <c r="E76" s="99">
        <f t="shared" si="9"/>
        <v>9.9329032258064576</v>
      </c>
      <c r="F76" s="99">
        <f t="shared" si="9"/>
        <v>2.6864516129032339</v>
      </c>
      <c r="G76" s="99">
        <f t="shared" si="9"/>
        <v>5.0064516129032359</v>
      </c>
      <c r="H76" s="99">
        <f t="shared" si="9"/>
        <v>4.7870967741935457</v>
      </c>
      <c r="I76" s="99">
        <f t="shared" si="9"/>
        <v>1.587096774193552</v>
      </c>
      <c r="J76" s="99">
        <f t="shared" si="9"/>
        <v>0.23483870967740969</v>
      </c>
      <c r="K76" s="99">
        <f t="shared" si="9"/>
        <v>0.36387096774192895</v>
      </c>
      <c r="L76" s="99">
        <f t="shared" si="9"/>
        <v>4.0438709677419267</v>
      </c>
      <c r="M76" s="99">
        <f t="shared" si="9"/>
        <v>3.5741935483870932</v>
      </c>
      <c r="N76" s="99">
        <f t="shared" si="9"/>
        <v>8.516129032257852E-2</v>
      </c>
      <c r="O76" s="99">
        <f t="shared" si="9"/>
        <v>2.8051612903225829</v>
      </c>
      <c r="P76" s="99">
        <f t="shared" si="9"/>
        <v>1.5896774193548409</v>
      </c>
      <c r="Q76" s="99">
        <f t="shared" si="9"/>
        <v>4.3251612903225798</v>
      </c>
      <c r="R76" s="99">
        <f t="shared" si="9"/>
        <v>1.4787096774193447</v>
      </c>
      <c r="S76" s="99">
        <f t="shared" si="9"/>
        <v>1.6645161290322497</v>
      </c>
    </row>
    <row r="77" spans="1:19" x14ac:dyDescent="0.3">
      <c r="A77" s="74" t="s">
        <v>182</v>
      </c>
      <c r="C77">
        <v>2.6499999999999999E-2</v>
      </c>
      <c r="D77">
        <v>7.1999999999999998E-3</v>
      </c>
      <c r="E77">
        <v>4.8999999999999998E-3</v>
      </c>
      <c r="F77" s="3">
        <v>4.5999999999999999E-3</v>
      </c>
      <c r="G77">
        <v>1.5E-3</v>
      </c>
      <c r="H77" s="3">
        <v>3.1784000000000001E-4</v>
      </c>
      <c r="I77" s="3">
        <v>3.2405999999999998E-4</v>
      </c>
      <c r="J77" s="3">
        <v>2.6581E-4</v>
      </c>
      <c r="K77" s="3">
        <v>3.3639999999999999E-4</v>
      </c>
      <c r="L77" s="3">
        <v>1.8110000000000001E-4</v>
      </c>
      <c r="M77" s="3">
        <v>1.3878999999999999E-4</v>
      </c>
      <c r="N77" s="3">
        <v>3.8105999999999997E-5</v>
      </c>
      <c r="O77" s="3">
        <v>3.1211999999999999E-4</v>
      </c>
      <c r="P77" s="3">
        <v>2.3798999999999999E-4</v>
      </c>
      <c r="Q77" s="3">
        <v>2.1452E-4</v>
      </c>
      <c r="R77" s="3">
        <v>1.6573E-4</v>
      </c>
      <c r="S77" s="3">
        <v>1.3364E-4</v>
      </c>
    </row>
    <row r="78" spans="1:19" x14ac:dyDescent="0.3">
      <c r="A78" s="74" t="s">
        <v>198</v>
      </c>
      <c r="C78">
        <f>(C77/C75)*100</f>
        <v>9445.3949244368396</v>
      </c>
      <c r="D78">
        <f t="shared" ref="D78:G78" si="10">(D77/D75)*100</f>
        <v>1628.7750254496095</v>
      </c>
      <c r="E78">
        <f t="shared" si="10"/>
        <v>1150.2617432334091</v>
      </c>
      <c r="F78">
        <f t="shared" si="10"/>
        <v>1156.0403106230051</v>
      </c>
      <c r="G78">
        <f t="shared" si="10"/>
        <v>368.64094372081593</v>
      </c>
      <c r="H78">
        <f t="shared" ref="H78" si="11">(H77/H75)*100</f>
        <v>86.147174413877224</v>
      </c>
      <c r="I78">
        <f t="shared" ref="I78" si="12">(I77/I75)*100</f>
        <v>82.32185951987806</v>
      </c>
      <c r="J78">
        <f t="shared" ref="J78:K78" si="13">(J77/J75)*100</f>
        <v>68.757598489355644</v>
      </c>
      <c r="K78">
        <f t="shared" si="13"/>
        <v>87.129943795488103</v>
      </c>
      <c r="L78">
        <f t="shared" ref="L78" si="14">(L77/L75)*100</f>
        <v>48.705053384611247</v>
      </c>
      <c r="M78">
        <f t="shared" ref="M78" si="15">(M77/M75)*100</f>
        <v>37.144386457915161</v>
      </c>
      <c r="N78">
        <f t="shared" ref="N78:O78" si="16">(N77/N75)*100</f>
        <v>9.8254389809968288</v>
      </c>
      <c r="O78">
        <f t="shared" si="16"/>
        <v>82.871783978971408</v>
      </c>
      <c r="P78">
        <f t="shared" ref="P78" si="17">(P77/P75)*100</f>
        <v>62.408873970734781</v>
      </c>
      <c r="Q78">
        <f t="shared" ref="Q78" si="18">(Q77/Q75)*100</f>
        <v>57.862653072233918</v>
      </c>
      <c r="R78">
        <f t="shared" ref="R78:S78" si="19">(R77/R75)*100</f>
        <v>43.41095423946355</v>
      </c>
      <c r="S78">
        <f t="shared" si="19"/>
        <v>35.071512924813014</v>
      </c>
    </row>
    <row r="79" spans="1:19" x14ac:dyDescent="0.3">
      <c r="A79" s="74" t="s">
        <v>183</v>
      </c>
      <c r="C79" s="3">
        <v>-3.6671000000000002E-5</v>
      </c>
      <c r="D79" s="3">
        <v>1.7511999999999999E-4</v>
      </c>
      <c r="E79" s="3">
        <v>2.3766999999999999E-4</v>
      </c>
      <c r="F79" s="3">
        <v>2.2222E-4</v>
      </c>
      <c r="G79" s="3">
        <v>3.3037000000000002E-4</v>
      </c>
      <c r="H79" s="3">
        <v>3.5367999999999999E-4</v>
      </c>
      <c r="I79" s="3">
        <v>3.7978000000000003E-4</v>
      </c>
      <c r="J79" s="3">
        <v>3.7644000000000002E-4</v>
      </c>
      <c r="K79" s="3">
        <v>3.8036999999999999E-4</v>
      </c>
      <c r="L79" s="3">
        <v>3.6693000000000001E-4</v>
      </c>
      <c r="M79" s="3">
        <v>3.7167999999999999E-4</v>
      </c>
      <c r="N79" s="3">
        <v>3.8832E-4</v>
      </c>
      <c r="O79" s="3">
        <v>3.6402E-4</v>
      </c>
      <c r="P79" s="3">
        <v>3.7478000000000001E-4</v>
      </c>
      <c r="Q79" s="3">
        <v>3.6891000000000002E-4</v>
      </c>
      <c r="R79" s="3">
        <v>3.7892999999999998E-4</v>
      </c>
      <c r="S79" s="3">
        <v>3.8195999999999998E-4</v>
      </c>
    </row>
    <row r="80" spans="1:19" x14ac:dyDescent="0.3">
      <c r="A80" s="74" t="s">
        <v>184</v>
      </c>
      <c r="C80">
        <v>-7.8899999999999998E-2</v>
      </c>
      <c r="D80">
        <v>-2.12E-2</v>
      </c>
      <c r="E80">
        <v>-1.4200000000000001E-2</v>
      </c>
      <c r="F80">
        <v>-1.35E-2</v>
      </c>
      <c r="G80">
        <v>-4.1999999999999997E-3</v>
      </c>
      <c r="H80" s="3">
        <v>-5.6965E-4</v>
      </c>
      <c r="I80" s="3">
        <v>-5.2196000000000002E-4</v>
      </c>
      <c r="J80" s="3">
        <v>-3.9133000000000001E-4</v>
      </c>
      <c r="K80" s="3">
        <v>-3.2341999999999999E-4</v>
      </c>
      <c r="L80" s="3">
        <v>-1.3148000000000001E-4</v>
      </c>
      <c r="M80" s="3">
        <v>-2.6308E-5</v>
      </c>
      <c r="N80" s="3">
        <v>2.8987000000000001E-4</v>
      </c>
      <c r="O80" s="3">
        <v>-5.2216000000000003E-4</v>
      </c>
      <c r="P80" s="3">
        <v>-3.2526000000000001E-4</v>
      </c>
      <c r="Q80" s="3">
        <v>-2.6913000000000002E-4</v>
      </c>
      <c r="R80" s="3">
        <v>-1.0576E-4</v>
      </c>
      <c r="S80" s="3">
        <v>-1.9780999999999999E-5</v>
      </c>
    </row>
    <row r="81" spans="1:19" x14ac:dyDescent="0.3">
      <c r="A81" s="74" t="s">
        <v>185</v>
      </c>
      <c r="C81">
        <v>7.9699999999999993E-2</v>
      </c>
      <c r="D81">
        <v>2.2100000000000002E-2</v>
      </c>
      <c r="E81">
        <v>1.5100000000000001E-2</v>
      </c>
      <c r="F81">
        <v>1.43E-2</v>
      </c>
      <c r="G81">
        <v>5.0000000000000001E-3</v>
      </c>
      <c r="H81">
        <v>1.2999999999999999E-3</v>
      </c>
      <c r="I81" s="3">
        <v>1.4E-3</v>
      </c>
      <c r="J81">
        <v>1.1999999999999999E-3</v>
      </c>
      <c r="K81">
        <v>1.4E-3</v>
      </c>
      <c r="L81" s="3">
        <v>9.0923999999999996E-4</v>
      </c>
      <c r="M81" s="3">
        <v>7.8927000000000001E-4</v>
      </c>
      <c r="N81" s="3">
        <v>4.9286999999999996E-4</v>
      </c>
      <c r="O81">
        <v>1.2999999999999999E-3</v>
      </c>
      <c r="P81">
        <v>1.1000000000000001E-3</v>
      </c>
      <c r="Q81">
        <v>1E-3</v>
      </c>
      <c r="R81" s="3">
        <v>8.7748000000000004E-4</v>
      </c>
      <c r="S81" s="3">
        <v>7.8184000000000001E-4</v>
      </c>
    </row>
    <row r="82" spans="1:19" x14ac:dyDescent="0.3">
      <c r="A82" s="96" t="s">
        <v>178</v>
      </c>
      <c r="B82" s="97">
        <v>6.8900000000000005E-4</v>
      </c>
      <c r="C82" s="98"/>
      <c r="D82" s="97"/>
      <c r="E82" s="97"/>
      <c r="F82" s="97"/>
      <c r="G82" s="97"/>
      <c r="H82" s="97"/>
      <c r="I82" s="97"/>
      <c r="J82" s="97"/>
      <c r="K82" s="97"/>
      <c r="L82" s="97"/>
      <c r="M82" s="97"/>
      <c r="N82" s="97"/>
      <c r="O82" s="97"/>
      <c r="P82" s="97"/>
      <c r="Q82" s="97"/>
      <c r="R82" s="97"/>
      <c r="S82" s="97"/>
    </row>
    <row r="83" spans="1:19" x14ac:dyDescent="0.3">
      <c r="A83" s="74" t="s">
        <v>181</v>
      </c>
      <c r="C83" s="3">
        <v>6.7407000000000003E-4</v>
      </c>
      <c r="D83" s="3">
        <v>6.4190999999999998E-4</v>
      </c>
      <c r="E83" s="3">
        <v>7.1626999999999997E-4</v>
      </c>
      <c r="F83" s="3">
        <v>7.0149999999999998E-4</v>
      </c>
      <c r="G83" s="3">
        <v>6.9651000000000001E-4</v>
      </c>
      <c r="H83" s="3">
        <v>6.9788999999999995E-4</v>
      </c>
      <c r="I83" s="3">
        <v>6.9366000000000002E-4</v>
      </c>
      <c r="J83" s="3">
        <v>6.8773E-4</v>
      </c>
      <c r="K83" s="3">
        <v>6.8143000000000001E-4</v>
      </c>
      <c r="L83" s="3">
        <v>6.9545000000000002E-4</v>
      </c>
      <c r="M83" s="3">
        <v>6.9114999999999997E-4</v>
      </c>
      <c r="N83" s="3">
        <v>6.9432999999999995E-4</v>
      </c>
      <c r="O83" s="3">
        <v>6.8181999999999997E-4</v>
      </c>
      <c r="P83" s="3">
        <v>6.8753E-4</v>
      </c>
      <c r="Q83" s="3">
        <v>6.8868E-4</v>
      </c>
      <c r="R83" s="3">
        <v>6.9109E-4</v>
      </c>
      <c r="S83" s="3">
        <v>6.8966000000000003E-4</v>
      </c>
    </row>
    <row r="84" spans="1:19" x14ac:dyDescent="0.3">
      <c r="C84" s="99">
        <f>ABS($B$82-C83)/($B$82)*100</f>
        <v>2.1669085631349811</v>
      </c>
      <c r="D84" s="99">
        <f t="shared" ref="D84:S84" si="20">ABS($B$82-D83)/($B$82)*100</f>
        <v>6.8345428156749</v>
      </c>
      <c r="E84" s="99">
        <f t="shared" si="20"/>
        <v>3.957910014513776</v>
      </c>
      <c r="F84" s="99">
        <f t="shared" si="20"/>
        <v>1.8142235123367088</v>
      </c>
      <c r="G84" s="99">
        <f t="shared" si="20"/>
        <v>1.0899854862118954</v>
      </c>
      <c r="H84" s="99">
        <f t="shared" si="20"/>
        <v>1.2902757619738601</v>
      </c>
      <c r="I84" s="99">
        <f t="shared" si="20"/>
        <v>0.67634252539912509</v>
      </c>
      <c r="J84" s="99">
        <f t="shared" si="20"/>
        <v>0.18432510885341757</v>
      </c>
      <c r="K84" s="99">
        <f t="shared" si="20"/>
        <v>1.0986937590711228</v>
      </c>
      <c r="L84" s="99">
        <f t="shared" si="20"/>
        <v>0.93613933236574265</v>
      </c>
      <c r="M84" s="99">
        <f t="shared" si="20"/>
        <v>0.31204644412190374</v>
      </c>
      <c r="N84" s="99">
        <f t="shared" si="20"/>
        <v>0.7735849056603622</v>
      </c>
      <c r="O84" s="99">
        <f t="shared" si="20"/>
        <v>1.0420899854862231</v>
      </c>
      <c r="P84" s="99">
        <f t="shared" si="20"/>
        <v>0.21335268505080579</v>
      </c>
      <c r="Q84" s="99">
        <f t="shared" si="20"/>
        <v>4.6444121915827447E-2</v>
      </c>
      <c r="R84" s="99">
        <f t="shared" si="20"/>
        <v>0.30333817126269197</v>
      </c>
      <c r="S84" s="99">
        <f t="shared" si="20"/>
        <v>9.5791001451376409E-2</v>
      </c>
    </row>
    <row r="85" spans="1:19" x14ac:dyDescent="0.3">
      <c r="A85" s="74" t="s">
        <v>182</v>
      </c>
      <c r="C85">
        <v>8.0000000000000002E-3</v>
      </c>
      <c r="D85">
        <v>5.1000000000000004E-3</v>
      </c>
      <c r="E85">
        <v>3.0999999999999999E-3</v>
      </c>
      <c r="F85">
        <v>2.5999999999999999E-3</v>
      </c>
      <c r="G85">
        <v>1.2999999999999999E-3</v>
      </c>
      <c r="H85" s="3">
        <v>3.4249999999999998E-4</v>
      </c>
      <c r="I85" s="3">
        <v>4.6139999999999999E-4</v>
      </c>
      <c r="J85" s="3">
        <v>3.3445000000000003E-4</v>
      </c>
      <c r="K85" s="3">
        <v>3.1086999999999998E-4</v>
      </c>
      <c r="L85" s="3">
        <v>2.4580000000000001E-4</v>
      </c>
      <c r="M85" s="3">
        <v>1.8049E-4</v>
      </c>
      <c r="N85" s="3">
        <v>6.4908999999999998E-5</v>
      </c>
      <c r="O85" s="3">
        <v>4.2582999999999998E-4</v>
      </c>
      <c r="P85" s="3">
        <v>3.1009000000000001E-4</v>
      </c>
      <c r="Q85" s="3">
        <v>2.5472E-4</v>
      </c>
      <c r="R85" s="3">
        <v>2.0396999999999999E-4</v>
      </c>
      <c r="S85" s="3">
        <v>1.5909999999999999E-4</v>
      </c>
    </row>
    <row r="86" spans="1:19" x14ac:dyDescent="0.3">
      <c r="A86" s="74" t="s">
        <v>198</v>
      </c>
      <c r="C86">
        <f>(C85/C83)*100</f>
        <v>1186.820359903274</v>
      </c>
      <c r="D86">
        <f t="shared" ref="D86:S86" si="21">(D85/D83)*100</f>
        <v>794.50390241622665</v>
      </c>
      <c r="E86">
        <f t="shared" si="21"/>
        <v>432.79768802267301</v>
      </c>
      <c r="F86">
        <f t="shared" si="21"/>
        <v>370.63435495367071</v>
      </c>
      <c r="G86">
        <f t="shared" si="21"/>
        <v>186.6448435772638</v>
      </c>
      <c r="H86">
        <f t="shared" si="21"/>
        <v>49.076502027540158</v>
      </c>
      <c r="I86">
        <f t="shared" si="21"/>
        <v>66.516737306461366</v>
      </c>
      <c r="J86">
        <f t="shared" si="21"/>
        <v>48.631003446119848</v>
      </c>
      <c r="K86">
        <f t="shared" si="21"/>
        <v>45.620239789853692</v>
      </c>
      <c r="L86">
        <f t="shared" si="21"/>
        <v>35.344021856352001</v>
      </c>
      <c r="M86">
        <f t="shared" si="21"/>
        <v>26.114446936265644</v>
      </c>
      <c r="N86">
        <f t="shared" si="21"/>
        <v>9.348436622355365</v>
      </c>
      <c r="O86">
        <f t="shared" si="21"/>
        <v>62.454900120266345</v>
      </c>
      <c r="P86">
        <f t="shared" si="21"/>
        <v>45.102031911334777</v>
      </c>
      <c r="Q86">
        <f t="shared" si="21"/>
        <v>36.986699192658421</v>
      </c>
      <c r="R86">
        <f t="shared" si="21"/>
        <v>29.514245612004224</v>
      </c>
      <c r="S86">
        <f t="shared" si="21"/>
        <v>23.069338514630395</v>
      </c>
    </row>
    <row r="87" spans="1:19" x14ac:dyDescent="0.3">
      <c r="A87" s="74" t="s">
        <v>183</v>
      </c>
      <c r="C87" s="3">
        <v>5.2742000000000002E-4</v>
      </c>
      <c r="D87" s="3">
        <v>4.8076E-4</v>
      </c>
      <c r="E87" s="3">
        <v>5.7930999999999998E-4</v>
      </c>
      <c r="F87" s="3">
        <v>5.6798999999999999E-4</v>
      </c>
      <c r="G87" s="3">
        <v>6.2155999999999995E-4</v>
      </c>
      <c r="H87" s="3">
        <v>6.8736999999999997E-4</v>
      </c>
      <c r="I87" s="3">
        <v>6.7378999999999996E-4</v>
      </c>
      <c r="J87" s="3">
        <v>6.7429999999999996E-4</v>
      </c>
      <c r="K87" s="3">
        <v>6.7009000000000003E-4</v>
      </c>
      <c r="L87" s="3">
        <v>6.8864999999999996E-4</v>
      </c>
      <c r="M87" s="3">
        <v>6.8479999999999995E-4</v>
      </c>
      <c r="N87" s="3">
        <v>6.9309999999999999E-4</v>
      </c>
      <c r="O87" s="3">
        <v>6.6666000000000002E-4</v>
      </c>
      <c r="P87" s="3">
        <v>6.7677999999999998E-4</v>
      </c>
      <c r="Q87" s="3">
        <v>6.7935999999999995E-4</v>
      </c>
      <c r="R87" s="3">
        <v>6.8411999999999998E-4</v>
      </c>
      <c r="S87" s="3">
        <v>6.8491999999999999E-4</v>
      </c>
    </row>
    <row r="88" spans="1:19" x14ac:dyDescent="0.3">
      <c r="A88" s="74" t="s">
        <v>184</v>
      </c>
      <c r="C88">
        <v>-2.3300000000000001E-2</v>
      </c>
      <c r="D88">
        <v>-1.47E-2</v>
      </c>
      <c r="E88">
        <v>-8.5000000000000006E-3</v>
      </c>
      <c r="F88">
        <v>-7.0000000000000001E-3</v>
      </c>
      <c r="G88">
        <v>-2.8999999999999998E-3</v>
      </c>
      <c r="H88" s="3">
        <v>-1.7739000000000001E-4</v>
      </c>
      <c r="I88" s="3">
        <v>-6.7241000000000002E-4</v>
      </c>
      <c r="J88" s="3">
        <v>-1.9987999999999999E-4</v>
      </c>
      <c r="K88" s="3">
        <v>-2.1698999999999999E-4</v>
      </c>
      <c r="L88" s="3">
        <v>3.8572000000000001E-6</v>
      </c>
      <c r="M88" s="3">
        <v>2.1123999999999999E-4</v>
      </c>
      <c r="N88" s="3">
        <v>5.2572999999999997E-4</v>
      </c>
      <c r="O88" s="3">
        <v>-5.3332E-4</v>
      </c>
      <c r="P88" s="3">
        <v>-1.4331000000000001E-4</v>
      </c>
      <c r="Q88" s="3">
        <v>-3.4155000000000001E-5</v>
      </c>
      <c r="R88" s="3">
        <v>1.0221E-4</v>
      </c>
      <c r="S88" s="3">
        <v>2.7134000000000001E-4</v>
      </c>
    </row>
    <row r="89" spans="1:19" x14ac:dyDescent="0.3">
      <c r="A89" s="74" t="s">
        <v>185</v>
      </c>
      <c r="C89">
        <v>2.47E-2</v>
      </c>
      <c r="D89">
        <v>1.5900000000000001E-2</v>
      </c>
      <c r="E89">
        <v>9.9000000000000008E-3</v>
      </c>
      <c r="F89">
        <v>8.3999999999999995E-3</v>
      </c>
      <c r="G89">
        <v>4.4999999999999997E-3</v>
      </c>
      <c r="H89">
        <v>1.6999999999999999E-3</v>
      </c>
      <c r="I89">
        <v>2.0999999999999999E-3</v>
      </c>
      <c r="J89">
        <v>1.6999999999999999E-3</v>
      </c>
      <c r="K89">
        <v>1.6000000000000001E-3</v>
      </c>
      <c r="L89">
        <v>1.4E-3</v>
      </c>
      <c r="M89">
        <v>1.1999999999999999E-3</v>
      </c>
      <c r="N89" s="3">
        <v>8.5986999999999999E-4</v>
      </c>
      <c r="O89">
        <v>2E-3</v>
      </c>
      <c r="P89">
        <v>1.6000000000000001E-3</v>
      </c>
      <c r="Q89">
        <v>1.4E-3</v>
      </c>
      <c r="R89">
        <v>1.2999999999999999E-3</v>
      </c>
      <c r="S89">
        <v>1.1999999999999999E-3</v>
      </c>
    </row>
    <row r="90" spans="1:19" x14ac:dyDescent="0.3">
      <c r="A90" s="96" t="s">
        <v>179</v>
      </c>
      <c r="B90" s="97">
        <v>1.5499999999999999E-3</v>
      </c>
      <c r="C90" s="97"/>
      <c r="D90" s="97"/>
      <c r="E90" s="97"/>
      <c r="F90" s="97"/>
      <c r="G90" s="97"/>
      <c r="H90" s="97"/>
      <c r="I90" s="97"/>
      <c r="J90" s="97"/>
      <c r="K90" s="97"/>
      <c r="L90" s="97"/>
      <c r="M90" s="97"/>
      <c r="N90" s="97"/>
      <c r="O90" s="97"/>
      <c r="P90" s="97"/>
      <c r="Q90" s="97"/>
      <c r="R90" s="97"/>
      <c r="S90" s="97"/>
    </row>
    <row r="91" spans="1:19" x14ac:dyDescent="0.3">
      <c r="A91" s="74" t="s">
        <v>181</v>
      </c>
      <c r="C91">
        <v>1.5E-3</v>
      </c>
      <c r="D91" s="3">
        <v>1.5E-3</v>
      </c>
      <c r="E91">
        <v>1.5E-3</v>
      </c>
      <c r="F91">
        <v>1.5E-3</v>
      </c>
      <c r="G91">
        <v>1.6000000000000001E-3</v>
      </c>
      <c r="H91">
        <v>1.6000000000000001E-3</v>
      </c>
      <c r="I91">
        <v>1.6000000000000001E-3</v>
      </c>
      <c r="J91">
        <v>1.6000000000000001E-3</v>
      </c>
      <c r="K91">
        <v>1.6000000000000001E-3</v>
      </c>
      <c r="L91">
        <v>1.6000000000000001E-3</v>
      </c>
      <c r="M91">
        <v>1.6000000000000001E-3</v>
      </c>
      <c r="N91">
        <v>1.6000000000000001E-3</v>
      </c>
      <c r="O91">
        <v>1.5E-3</v>
      </c>
      <c r="P91">
        <v>1.5E-3</v>
      </c>
      <c r="Q91">
        <v>1.5E-3</v>
      </c>
      <c r="R91">
        <v>1.5E-3</v>
      </c>
      <c r="S91">
        <v>1.6000000000000001E-3</v>
      </c>
    </row>
    <row r="92" spans="1:19" x14ac:dyDescent="0.3">
      <c r="C92">
        <f t="shared" ref="C92:S92" si="22">ABS($B$90-C91)/($B$90)*100</f>
        <v>3.2258064516128977</v>
      </c>
      <c r="D92">
        <f t="shared" si="22"/>
        <v>3.2258064516128977</v>
      </c>
      <c r="E92">
        <f t="shared" si="22"/>
        <v>3.2258064516128977</v>
      </c>
      <c r="F92">
        <f t="shared" si="22"/>
        <v>3.2258064516128977</v>
      </c>
      <c r="G92">
        <f t="shared" si="22"/>
        <v>3.2258064516129115</v>
      </c>
      <c r="H92">
        <f t="shared" si="22"/>
        <v>3.2258064516129115</v>
      </c>
      <c r="I92">
        <f t="shared" si="22"/>
        <v>3.2258064516129115</v>
      </c>
      <c r="J92">
        <f t="shared" si="22"/>
        <v>3.2258064516129115</v>
      </c>
      <c r="K92">
        <f t="shared" si="22"/>
        <v>3.2258064516129115</v>
      </c>
      <c r="L92">
        <f t="shared" si="22"/>
        <v>3.2258064516129115</v>
      </c>
      <c r="M92">
        <f t="shared" si="22"/>
        <v>3.2258064516129115</v>
      </c>
      <c r="N92">
        <f t="shared" si="22"/>
        <v>3.2258064516129115</v>
      </c>
      <c r="O92">
        <f t="shared" si="22"/>
        <v>3.2258064516128977</v>
      </c>
      <c r="P92">
        <f t="shared" si="22"/>
        <v>3.2258064516128977</v>
      </c>
      <c r="Q92">
        <f t="shared" si="22"/>
        <v>3.2258064516128977</v>
      </c>
      <c r="R92">
        <f t="shared" si="22"/>
        <v>3.2258064516128977</v>
      </c>
      <c r="S92">
        <f t="shared" si="22"/>
        <v>3.2258064516129115</v>
      </c>
    </row>
    <row r="93" spans="1:19" x14ac:dyDescent="0.3">
      <c r="A93" s="74" t="s">
        <v>182</v>
      </c>
      <c r="C93">
        <v>4.4000000000000003E-3</v>
      </c>
      <c r="D93">
        <v>3.0000000000000001E-3</v>
      </c>
      <c r="E93">
        <v>2.8E-3</v>
      </c>
      <c r="F93">
        <v>2.5000000000000001E-3</v>
      </c>
      <c r="G93">
        <v>1.4E-3</v>
      </c>
      <c r="H93" s="3">
        <v>4.7464000000000002E-4</v>
      </c>
      <c r="I93" s="3">
        <v>8.5435000000000003E-4</v>
      </c>
      <c r="J93" s="3">
        <v>5.8051000000000001E-4</v>
      </c>
      <c r="K93" s="3">
        <v>5.2866999999999996E-4</v>
      </c>
      <c r="L93" s="3">
        <v>4.2653999999999999E-4</v>
      </c>
      <c r="M93" s="3">
        <v>2.8317000000000001E-4</v>
      </c>
      <c r="N93" s="3">
        <v>8.9272999999999997E-5</v>
      </c>
      <c r="O93" s="3">
        <v>8.1629000000000001E-4</v>
      </c>
      <c r="P93" s="3">
        <v>5.7242999999999997E-4</v>
      </c>
      <c r="Q93" s="3">
        <v>4.6202999999999999E-4</v>
      </c>
      <c r="R93" s="3">
        <v>3.6214E-4</v>
      </c>
      <c r="S93" s="3">
        <v>2.5923E-4</v>
      </c>
    </row>
    <row r="94" spans="1:19" x14ac:dyDescent="0.3">
      <c r="A94" s="74" t="s">
        <v>198</v>
      </c>
      <c r="C94">
        <f>(C93/C91)*100</f>
        <v>293.33333333333337</v>
      </c>
      <c r="D94">
        <f t="shared" ref="D94:S94" si="23">(D93/D91)*100</f>
        <v>200</v>
      </c>
      <c r="E94">
        <f t="shared" si="23"/>
        <v>186.66666666666666</v>
      </c>
      <c r="F94">
        <f t="shared" si="23"/>
        <v>166.66666666666669</v>
      </c>
      <c r="G94">
        <f t="shared" si="23"/>
        <v>87.5</v>
      </c>
      <c r="H94">
        <f t="shared" si="23"/>
        <v>29.665000000000003</v>
      </c>
      <c r="I94">
        <f t="shared" si="23"/>
        <v>53.396875000000001</v>
      </c>
      <c r="J94">
        <f t="shared" si="23"/>
        <v>36.281874999999999</v>
      </c>
      <c r="K94">
        <f t="shared" si="23"/>
        <v>33.041874999999997</v>
      </c>
      <c r="L94">
        <f t="shared" si="23"/>
        <v>26.658749999999998</v>
      </c>
      <c r="M94">
        <f t="shared" si="23"/>
        <v>17.698125000000001</v>
      </c>
      <c r="N94">
        <f t="shared" si="23"/>
        <v>5.5795624999999998</v>
      </c>
      <c r="O94">
        <f t="shared" si="23"/>
        <v>54.419333333333327</v>
      </c>
      <c r="P94">
        <f t="shared" si="23"/>
        <v>38.161999999999999</v>
      </c>
      <c r="Q94">
        <f t="shared" si="23"/>
        <v>30.802000000000003</v>
      </c>
      <c r="R94">
        <f t="shared" si="23"/>
        <v>24.142666666666663</v>
      </c>
      <c r="S94">
        <f t="shared" si="23"/>
        <v>16.201874999999998</v>
      </c>
    </row>
    <row r="95" spans="1:19" x14ac:dyDescent="0.3">
      <c r="A95" s="74" t="s">
        <v>183</v>
      </c>
      <c r="C95">
        <v>1.2999999999999999E-3</v>
      </c>
      <c r="D95">
        <v>1.4E-3</v>
      </c>
      <c r="E95">
        <v>1.4E-3</v>
      </c>
      <c r="F95">
        <v>1.4E-3</v>
      </c>
      <c r="G95">
        <v>1.5E-3</v>
      </c>
      <c r="H95">
        <v>1.6000000000000001E-3</v>
      </c>
      <c r="I95">
        <v>1.5E-3</v>
      </c>
      <c r="J95">
        <v>1.6000000000000001E-3</v>
      </c>
      <c r="K95">
        <v>1.6000000000000001E-3</v>
      </c>
      <c r="L95">
        <v>1.6000000000000001E-3</v>
      </c>
      <c r="M95">
        <v>1.6000000000000001E-3</v>
      </c>
      <c r="N95" s="3">
        <v>1.6000000000000001E-3</v>
      </c>
      <c r="O95">
        <v>1.5E-3</v>
      </c>
      <c r="P95">
        <v>1.5E-3</v>
      </c>
      <c r="Q95">
        <v>1.5E-3</v>
      </c>
      <c r="R95">
        <v>1.5E-3</v>
      </c>
    </row>
    <row r="96" spans="1:19" x14ac:dyDescent="0.3">
      <c r="A96" s="74" t="s">
        <v>184</v>
      </c>
      <c r="C96">
        <v>-1.1599999999999999E-2</v>
      </c>
      <c r="D96">
        <v>-7.4000000000000003E-3</v>
      </c>
      <c r="E96">
        <v>-6.8999999999999999E-3</v>
      </c>
      <c r="F96">
        <v>-5.5999999999999999E-3</v>
      </c>
      <c r="G96">
        <v>-1.9E-3</v>
      </c>
      <c r="H96" s="3">
        <v>2.0736999999999999E-4</v>
      </c>
      <c r="I96" s="3">
        <v>-2.1835999999999999E-4</v>
      </c>
      <c r="J96" s="3">
        <v>1.2514000000000001E-4</v>
      </c>
      <c r="K96" s="3">
        <v>3.1386000000000001E-4</v>
      </c>
      <c r="L96" s="3">
        <v>5.3010999999999998E-4</v>
      </c>
      <c r="M96" s="3">
        <v>7.6119000000000002E-4</v>
      </c>
      <c r="N96">
        <v>1.4E-3</v>
      </c>
      <c r="O96" s="3">
        <v>-1.2714000000000001E-4</v>
      </c>
      <c r="P96" s="3">
        <v>1.6449999999999999E-4</v>
      </c>
      <c r="Q96" s="3">
        <v>2.4996000000000003E-4</v>
      </c>
      <c r="R96" s="3">
        <v>5.5785000000000003E-4</v>
      </c>
    </row>
    <row r="97" spans="1:25" x14ac:dyDescent="0.3">
      <c r="A97" s="74" t="s">
        <v>185</v>
      </c>
      <c r="C97">
        <v>1.46E-2</v>
      </c>
      <c r="D97">
        <v>1.0500000000000001E-2</v>
      </c>
      <c r="E97">
        <v>0.01</v>
      </c>
      <c r="F97">
        <v>8.8999999999999999E-3</v>
      </c>
      <c r="G97">
        <v>5.7000000000000002E-3</v>
      </c>
      <c r="H97">
        <v>2.8999999999999998E-3</v>
      </c>
      <c r="I97">
        <v>4.1000000000000003E-3</v>
      </c>
      <c r="J97">
        <v>3.3E-3</v>
      </c>
      <c r="K97">
        <v>3.2000000000000002E-3</v>
      </c>
      <c r="L97">
        <v>2.8E-3</v>
      </c>
      <c r="M97">
        <v>2.3999999999999998E-3</v>
      </c>
      <c r="N97">
        <v>1.8E-3</v>
      </c>
      <c r="O97">
        <v>4.0000000000000001E-3</v>
      </c>
      <c r="P97">
        <v>3.2000000000000002E-3</v>
      </c>
      <c r="Q97">
        <v>2.8999999999999998E-3</v>
      </c>
      <c r="R97" s="3">
        <v>2.5999999999999999E-3</v>
      </c>
    </row>
    <row r="98" spans="1:25" x14ac:dyDescent="0.3">
      <c r="A98" s="96" t="s">
        <v>180</v>
      </c>
      <c r="B98" s="97">
        <v>6.1999999999999998E-3</v>
      </c>
      <c r="C98" s="97"/>
      <c r="D98" s="97"/>
      <c r="E98" s="97"/>
      <c r="F98" s="97"/>
      <c r="G98" s="97"/>
      <c r="H98" s="97"/>
      <c r="I98" s="97"/>
      <c r="J98" s="97"/>
      <c r="K98" s="97"/>
      <c r="L98" s="97"/>
      <c r="M98" s="97"/>
      <c r="N98" s="97"/>
      <c r="O98" s="97"/>
      <c r="P98" s="97"/>
      <c r="Q98" s="97"/>
      <c r="R98" s="97"/>
      <c r="S98" s="97"/>
    </row>
    <row r="99" spans="1:25" x14ac:dyDescent="0.3">
      <c r="A99" s="74" t="s">
        <v>181</v>
      </c>
      <c r="C99">
        <v>1.6999999999999999E-3</v>
      </c>
      <c r="D99">
        <v>6.4000000000000003E-3</v>
      </c>
      <c r="E99">
        <v>6.4000000000000003E-3</v>
      </c>
      <c r="F99">
        <v>6.4000000000000003E-3</v>
      </c>
      <c r="G99">
        <v>6.6E-3</v>
      </c>
      <c r="H99">
        <v>6.3E-3</v>
      </c>
      <c r="I99">
        <v>6.4000000000000003E-3</v>
      </c>
      <c r="J99">
        <v>6.3E-3</v>
      </c>
      <c r="K99">
        <v>6.4000000000000003E-3</v>
      </c>
      <c r="L99">
        <v>6.3E-3</v>
      </c>
      <c r="M99">
        <v>6.4000000000000003E-3</v>
      </c>
      <c r="N99">
        <v>6.3E-3</v>
      </c>
      <c r="O99">
        <v>6.1999999999999998E-3</v>
      </c>
      <c r="P99">
        <v>6.4999999999999997E-3</v>
      </c>
      <c r="Q99">
        <v>6.3E-3</v>
      </c>
      <c r="R99">
        <v>6.4000000000000003E-3</v>
      </c>
    </row>
    <row r="100" spans="1:25" x14ac:dyDescent="0.3">
      <c r="C100">
        <f>ABS($B$98-C99)/($B$98)*100</f>
        <v>72.58064516129032</v>
      </c>
      <c r="D100">
        <f t="shared" ref="D100:R100" si="24">ABS($B$98-D99)/($B$98)*100</f>
        <v>3.2258064516129115</v>
      </c>
      <c r="E100">
        <f t="shared" si="24"/>
        <v>3.2258064516129115</v>
      </c>
      <c r="F100">
        <f t="shared" si="24"/>
        <v>3.2258064516129115</v>
      </c>
      <c r="G100">
        <f t="shared" si="24"/>
        <v>6.4516129032258087</v>
      </c>
      <c r="H100">
        <f t="shared" si="24"/>
        <v>1.6129032258064557</v>
      </c>
      <c r="I100">
        <f t="shared" si="24"/>
        <v>3.2258064516129115</v>
      </c>
      <c r="J100">
        <f t="shared" si="24"/>
        <v>1.6129032258064557</v>
      </c>
      <c r="K100">
        <f t="shared" si="24"/>
        <v>3.2258064516129115</v>
      </c>
      <c r="L100">
        <f t="shared" si="24"/>
        <v>1.6129032258064557</v>
      </c>
      <c r="M100">
        <f t="shared" si="24"/>
        <v>3.2258064516129115</v>
      </c>
      <c r="N100">
        <f t="shared" si="24"/>
        <v>1.6129032258064557</v>
      </c>
      <c r="O100">
        <f t="shared" si="24"/>
        <v>0</v>
      </c>
      <c r="P100">
        <f t="shared" si="24"/>
        <v>4.8387096774193541</v>
      </c>
      <c r="Q100">
        <f t="shared" si="24"/>
        <v>1.6129032258064557</v>
      </c>
      <c r="R100">
        <f t="shared" si="24"/>
        <v>3.2258064516129115</v>
      </c>
    </row>
    <row r="101" spans="1:25" x14ac:dyDescent="0.3">
      <c r="A101" s="74" t="s">
        <v>182</v>
      </c>
      <c r="C101">
        <v>5.7000000000000002E-3</v>
      </c>
      <c r="D101">
        <v>8.6E-3</v>
      </c>
      <c r="E101">
        <v>5.4000000000000003E-3</v>
      </c>
      <c r="F101">
        <v>4.7000000000000002E-3</v>
      </c>
      <c r="G101">
        <v>3.0000000000000001E-3</v>
      </c>
      <c r="H101">
        <v>1.4E-3</v>
      </c>
      <c r="I101">
        <v>3.0000000000000001E-3</v>
      </c>
      <c r="J101">
        <v>2E-3</v>
      </c>
      <c r="K101">
        <v>1.9E-3</v>
      </c>
      <c r="L101">
        <v>1.5E-3</v>
      </c>
      <c r="M101">
        <v>1.1999999999999999E-3</v>
      </c>
      <c r="N101" s="3">
        <v>4.6181999999999999E-4</v>
      </c>
      <c r="O101">
        <v>2.8E-3</v>
      </c>
      <c r="P101">
        <v>2.0999999999999999E-3</v>
      </c>
      <c r="Q101">
        <v>1.6999999999999999E-3</v>
      </c>
      <c r="R101">
        <v>1.5E-3</v>
      </c>
    </row>
    <row r="102" spans="1:25" x14ac:dyDescent="0.3">
      <c r="A102" s="74" t="s">
        <v>183</v>
      </c>
      <c r="C102">
        <v>1.4E-3</v>
      </c>
      <c r="D102">
        <v>6.0000000000000001E-3</v>
      </c>
      <c r="E102">
        <v>6.1999999999999998E-3</v>
      </c>
      <c r="F102">
        <v>6.1999999999999998E-3</v>
      </c>
      <c r="G102">
        <v>6.4999999999999997E-3</v>
      </c>
      <c r="H102">
        <v>6.3E-3</v>
      </c>
      <c r="I102">
        <v>6.3E-3</v>
      </c>
      <c r="J102">
        <v>6.1999999999999998E-3</v>
      </c>
      <c r="K102">
        <v>6.3E-3</v>
      </c>
      <c r="L102">
        <v>6.3E-3</v>
      </c>
      <c r="M102">
        <v>6.3E-3</v>
      </c>
      <c r="N102" s="3">
        <v>6.3E-3</v>
      </c>
      <c r="O102">
        <v>6.1000000000000004E-3</v>
      </c>
      <c r="P102">
        <v>6.4999999999999997E-3</v>
      </c>
      <c r="Q102">
        <v>6.1999999999999998E-3</v>
      </c>
      <c r="R102">
        <v>6.4000000000000003E-3</v>
      </c>
    </row>
    <row r="103" spans="1:25" x14ac:dyDescent="0.3">
      <c r="A103" s="74" t="s">
        <v>184</v>
      </c>
      <c r="C103">
        <v>-1.55E-2</v>
      </c>
      <c r="D103">
        <v>-1.8599999999999998E-2</v>
      </c>
      <c r="E103">
        <v>-8.8000000000000005E-3</v>
      </c>
      <c r="F103">
        <v>-6.6E-3</v>
      </c>
      <c r="G103">
        <v>-1.5E-3</v>
      </c>
      <c r="H103">
        <v>2.8E-3</v>
      </c>
      <c r="I103" s="3">
        <v>4.0920000000000003E-4</v>
      </c>
      <c r="J103">
        <v>1.8E-3</v>
      </c>
      <c r="K103">
        <v>2.3E-3</v>
      </c>
      <c r="L103">
        <v>3.3999999999999998E-3</v>
      </c>
      <c r="M103">
        <v>3.8999999999999998E-3</v>
      </c>
      <c r="N103">
        <v>5.4999999999999997E-3</v>
      </c>
      <c r="O103" s="3">
        <v>2.0238E-4</v>
      </c>
      <c r="P103">
        <v>2.2000000000000001E-3</v>
      </c>
      <c r="Q103">
        <v>2.8999999999999998E-3</v>
      </c>
      <c r="R103">
        <v>3.3999999999999998E-3</v>
      </c>
    </row>
    <row r="104" spans="1:25" x14ac:dyDescent="0.3">
      <c r="A104" s="74" t="s">
        <v>185</v>
      </c>
      <c r="C104">
        <v>1.89E-2</v>
      </c>
      <c r="D104">
        <v>3.2099999999999997E-2</v>
      </c>
      <c r="E104">
        <v>2.24E-2</v>
      </c>
      <c r="F104">
        <v>2.0299999999999999E-2</v>
      </c>
      <c r="G104">
        <v>1.52E-2</v>
      </c>
      <c r="H104">
        <v>1.01E-2</v>
      </c>
      <c r="I104">
        <v>1.5299999999999999E-2</v>
      </c>
      <c r="J104">
        <v>1.24E-2</v>
      </c>
      <c r="K104">
        <v>1.2200000000000001E-2</v>
      </c>
      <c r="L104">
        <v>1.03E-2</v>
      </c>
      <c r="M104">
        <v>9.7000000000000003E-3</v>
      </c>
      <c r="N104">
        <v>7.0000000000000001E-3</v>
      </c>
      <c r="O104">
        <v>1.46E-2</v>
      </c>
      <c r="P104">
        <v>1.2699999999999999E-2</v>
      </c>
      <c r="Q104">
        <v>1.0999999999999999E-2</v>
      </c>
      <c r="R104">
        <v>1.0500000000000001E-2</v>
      </c>
    </row>
    <row r="105" spans="1:25" ht="14.4" customHeight="1" x14ac:dyDescent="0.3">
      <c r="N105" s="152" t="s">
        <v>189</v>
      </c>
      <c r="O105" s="152"/>
    </row>
    <row r="106" spans="1:25" x14ac:dyDescent="0.3">
      <c r="B106" s="151" t="s">
        <v>228</v>
      </c>
      <c r="C106" s="152"/>
      <c r="D106" s="152"/>
      <c r="E106" s="152"/>
      <c r="F106" s="152"/>
      <c r="G106" s="152"/>
      <c r="H106" s="152"/>
      <c r="I106" s="152"/>
      <c r="J106" s="152"/>
      <c r="K106" s="152"/>
      <c r="N106" s="152"/>
      <c r="O106" s="152"/>
    </row>
    <row r="107" spans="1:25" ht="32.4" customHeight="1" x14ac:dyDescent="0.3">
      <c r="B107" s="151"/>
      <c r="C107" s="152"/>
      <c r="D107" s="152"/>
      <c r="E107" s="152"/>
      <c r="F107" s="152"/>
      <c r="G107" s="152"/>
      <c r="H107" s="152"/>
      <c r="I107" s="152"/>
      <c r="J107" s="152"/>
      <c r="K107" s="152"/>
      <c r="L107" s="1"/>
      <c r="N107" s="1"/>
    </row>
    <row r="108" spans="1:25" ht="97.8" customHeight="1" x14ac:dyDescent="0.3">
      <c r="B108" s="100" t="s">
        <v>217</v>
      </c>
      <c r="C108" s="1" t="s">
        <v>218</v>
      </c>
      <c r="D108" s="1" t="s">
        <v>219</v>
      </c>
      <c r="E108" s="1" t="s">
        <v>220</v>
      </c>
      <c r="F108" s="1" t="s">
        <v>221</v>
      </c>
      <c r="G108" s="1" t="s">
        <v>222</v>
      </c>
      <c r="H108" s="1" t="s">
        <v>223</v>
      </c>
      <c r="I108" s="1" t="s">
        <v>224</v>
      </c>
      <c r="J108" s="107" t="s">
        <v>225</v>
      </c>
      <c r="K108" s="108" t="s">
        <v>226</v>
      </c>
      <c r="L108" s="1" t="s">
        <v>227</v>
      </c>
      <c r="M108" s="1" t="s">
        <v>229</v>
      </c>
      <c r="N108" s="1" t="s">
        <v>230</v>
      </c>
      <c r="O108" s="1" t="s">
        <v>231</v>
      </c>
      <c r="P108" s="1" t="s">
        <v>232</v>
      </c>
      <c r="Q108" s="1" t="s">
        <v>233</v>
      </c>
      <c r="R108" s="1" t="s">
        <v>235</v>
      </c>
      <c r="S108" s="1" t="s">
        <v>234</v>
      </c>
      <c r="T108" s="1" t="s">
        <v>236</v>
      </c>
      <c r="U108" s="1" t="s">
        <v>237</v>
      </c>
      <c r="V108" s="1" t="s">
        <v>238</v>
      </c>
      <c r="W108" s="1" t="s">
        <v>239</v>
      </c>
      <c r="X108" s="1" t="s">
        <v>240</v>
      </c>
      <c r="Y108" s="1" t="s">
        <v>241</v>
      </c>
    </row>
    <row r="109" spans="1:25" ht="49.95" customHeight="1" x14ac:dyDescent="0.3">
      <c r="A109" s="73" t="s">
        <v>192</v>
      </c>
      <c r="B109" s="1" t="s">
        <v>96</v>
      </c>
      <c r="C109" s="100" t="s">
        <v>191</v>
      </c>
      <c r="D109" s="1" t="s">
        <v>193</v>
      </c>
      <c r="E109" s="1" t="s">
        <v>216</v>
      </c>
      <c r="F109" s="1" t="s">
        <v>195</v>
      </c>
      <c r="G109" s="1" t="s">
        <v>196</v>
      </c>
      <c r="H109" s="1" t="s">
        <v>199</v>
      </c>
      <c r="I109" s="1" t="s">
        <v>201</v>
      </c>
      <c r="J109" s="1" t="s">
        <v>200</v>
      </c>
      <c r="K109" s="1" t="s">
        <v>202</v>
      </c>
      <c r="L109" s="1" t="s">
        <v>203</v>
      </c>
      <c r="M109" s="1" t="s">
        <v>204</v>
      </c>
      <c r="N109" s="1" t="s">
        <v>205</v>
      </c>
      <c r="O109" s="1" t="s">
        <v>206</v>
      </c>
      <c r="P109" s="1" t="s">
        <v>207</v>
      </c>
      <c r="Q109" s="1" t="s">
        <v>208</v>
      </c>
      <c r="R109" s="1" t="s">
        <v>209</v>
      </c>
      <c r="S109" s="1" t="s">
        <v>194</v>
      </c>
      <c r="T109" s="1" t="s">
        <v>210</v>
      </c>
      <c r="U109" s="1" t="s">
        <v>211</v>
      </c>
      <c r="V109" s="1" t="s">
        <v>212</v>
      </c>
      <c r="W109" t="s">
        <v>213</v>
      </c>
      <c r="X109" s="1" t="s">
        <v>214</v>
      </c>
      <c r="Y109" t="s">
        <v>215</v>
      </c>
    </row>
    <row r="110" spans="1:25" x14ac:dyDescent="0.3">
      <c r="A110" s="18" t="s">
        <v>23</v>
      </c>
      <c r="B110" s="106">
        <v>2.4803E-4</v>
      </c>
      <c r="C110" s="101">
        <v>2.4874000000000001E-4</v>
      </c>
      <c r="D110" s="3">
        <v>2.5008000000000002E-4</v>
      </c>
      <c r="E110" s="3">
        <v>1.6045E-4</v>
      </c>
      <c r="F110" s="3">
        <v>2.5070000000000002E-4</v>
      </c>
      <c r="G110" s="3">
        <v>2.4966000000000002E-4</v>
      </c>
      <c r="H110" s="3">
        <v>2.5071000000000002E-4</v>
      </c>
      <c r="I110" s="3">
        <v>2.5057999999999998E-4</v>
      </c>
      <c r="J110" s="3">
        <v>2.5140999999999998E-4</v>
      </c>
      <c r="K110" s="3">
        <v>2.5014999999999998E-4</v>
      </c>
      <c r="L110" s="3">
        <v>2.5043999999999999E-4</v>
      </c>
      <c r="M110" s="3">
        <v>2.4989000000000001E-4</v>
      </c>
      <c r="N110" s="3">
        <v>1.6007E-4</v>
      </c>
      <c r="O110">
        <v>-1.49E-2</v>
      </c>
      <c r="P110" s="3">
        <v>-5.0571000000000001E-5</v>
      </c>
      <c r="Q110" s="3">
        <v>2.5168E-4</v>
      </c>
      <c r="R110" s="3">
        <v>2.5050000000000002E-4</v>
      </c>
      <c r="S110" s="3">
        <v>2.5051000000000001E-4</v>
      </c>
      <c r="T110" s="3">
        <v>1.2248000000000001E-4</v>
      </c>
      <c r="U110" s="3">
        <v>2.1856999999999999E-4</v>
      </c>
      <c r="V110" s="3">
        <v>1.6003999999999999E-4</v>
      </c>
      <c r="W110" s="3">
        <v>2.4899999999999998E-4</v>
      </c>
      <c r="X110" s="3">
        <v>2.5117E-4</v>
      </c>
      <c r="Y110" s="3">
        <v>2.4900999999999998E-4</v>
      </c>
    </row>
    <row r="111" spans="1:25" x14ac:dyDescent="0.3">
      <c r="A111" s="18" t="s">
        <v>18</v>
      </c>
      <c r="B111" s="106"/>
      <c r="C111" s="5"/>
    </row>
    <row r="112" spans="1:25" x14ac:dyDescent="0.3">
      <c r="A112" s="76" t="s">
        <v>46</v>
      </c>
      <c r="B112" s="106">
        <v>2.4839000000000003E-4</v>
      </c>
      <c r="C112" s="101">
        <v>2.4474000000000002E-4</v>
      </c>
      <c r="D112" s="3">
        <v>1.4782E-4</v>
      </c>
      <c r="E112">
        <v>7.7000000000000002E-3</v>
      </c>
      <c r="F112" s="3">
        <v>1.5220000000000001E-4</v>
      </c>
      <c r="G112" s="3">
        <v>1.5088999999999999E-4</v>
      </c>
      <c r="H112" s="3">
        <v>1.4833000000000001E-4</v>
      </c>
      <c r="I112" s="3">
        <v>1.4949000000000001E-4</v>
      </c>
      <c r="J112" s="3">
        <v>1.5154E-4</v>
      </c>
      <c r="K112" s="3">
        <v>1.4899999999999999E-4</v>
      </c>
      <c r="L112" s="3">
        <v>7.8040000000000005E-5</v>
      </c>
      <c r="M112" s="3">
        <v>8.3852999999999998E-5</v>
      </c>
      <c r="N112">
        <v>8.8000000000000005E-3</v>
      </c>
      <c r="O112">
        <v>0.19739999999999999</v>
      </c>
      <c r="P112">
        <v>1.52E-2</v>
      </c>
      <c r="Q112" s="3">
        <v>1.4714E-4</v>
      </c>
      <c r="R112" s="3">
        <v>1.142E-4</v>
      </c>
      <c r="S112" s="3">
        <v>8.6106999999999994E-5</v>
      </c>
      <c r="T112">
        <v>9.5999999999999992E-3</v>
      </c>
      <c r="U112">
        <v>3.0000000000000001E-3</v>
      </c>
      <c r="V112">
        <v>8.8999999999999999E-3</v>
      </c>
      <c r="W112" s="3">
        <v>8.7132000000000005E-5</v>
      </c>
      <c r="X112" s="3">
        <v>1.9548999999999999E-4</v>
      </c>
      <c r="Y112" s="3">
        <v>9.9685000000000005E-5</v>
      </c>
    </row>
    <row r="113" spans="1:25" x14ac:dyDescent="0.3">
      <c r="A113" s="102" t="s">
        <v>197</v>
      </c>
      <c r="B113" s="99">
        <f>ABS(B112/B110)*100</f>
        <v>100.14514373261301</v>
      </c>
      <c r="C113" s="99">
        <f t="shared" ref="C113:D113" si="25">ABS(C112/C110)*100</f>
        <v>98.391895151563887</v>
      </c>
      <c r="D113" s="99">
        <f t="shared" si="25"/>
        <v>59.109085092770307</v>
      </c>
      <c r="E113" s="99">
        <f>ABS(E112/E110)*100</f>
        <v>4799.0028046120287</v>
      </c>
      <c r="F113" s="99">
        <f t="shared" ref="F113" si="26">ABS(F112/F110)*100</f>
        <v>60.710011966493816</v>
      </c>
      <c r="G113" s="99">
        <f t="shared" ref="G113" si="27">ABS(G112/G110)*100</f>
        <v>60.43819594648722</v>
      </c>
      <c r="H113" s="99">
        <f>ABS(H112/H110)*100</f>
        <v>59.163974312951218</v>
      </c>
      <c r="I113" s="99">
        <f t="shared" ref="I113" si="28">ABS(I112/I110)*100</f>
        <v>59.657594381036006</v>
      </c>
      <c r="J113" s="99">
        <f t="shared" ref="J113" si="29">ABS(J112/J110)*100</f>
        <v>60.276043116821128</v>
      </c>
      <c r="K113" s="99">
        <f>ABS(K112/K110)*100</f>
        <v>59.564261443134114</v>
      </c>
      <c r="L113" s="99">
        <f t="shared" ref="L113" si="30">ABS(L112/L110)*100</f>
        <v>31.161156364797961</v>
      </c>
      <c r="M113" s="99">
        <f>ABS(M112/M110)*100</f>
        <v>33.55596462443475</v>
      </c>
      <c r="N113" s="99">
        <f t="shared" ref="N113" si="31">ABS(N112/N110)*100</f>
        <v>5497.5948022740058</v>
      </c>
      <c r="O113" s="99">
        <f t="shared" ref="O113" si="32">ABS(O112/O110)*100</f>
        <v>1324.8322147651006</v>
      </c>
      <c r="P113" s="99">
        <f>ABS(P112/P110)*100</f>
        <v>30056.75189337763</v>
      </c>
      <c r="Q113" s="99">
        <f t="shared" ref="Q113:R113" si="33">ABS(Q112/Q110)*100</f>
        <v>58.463127781309595</v>
      </c>
      <c r="R113" s="99">
        <f t="shared" si="33"/>
        <v>45.588822355289416</v>
      </c>
      <c r="S113" s="99">
        <f>ABS(S112/S110)*100</f>
        <v>34.372679733343972</v>
      </c>
      <c r="T113" s="99">
        <f t="shared" ref="T113" si="34">ABS(T112/T110)*100</f>
        <v>7838.0143696930108</v>
      </c>
      <c r="U113" s="99">
        <f t="shared" ref="U113" si="35">ABS(U112/U110)*100</f>
        <v>1372.5579905751019</v>
      </c>
      <c r="V113" s="99">
        <f t="shared" ref="V113" si="36">ABS(V112/V110)*100</f>
        <v>5561.1097225693575</v>
      </c>
      <c r="W113" s="99">
        <f t="shared" ref="W113:Y113" si="37">ABS(W112/W110)*100</f>
        <v>34.992771084337356</v>
      </c>
      <c r="X113" s="99">
        <f t="shared" si="37"/>
        <v>77.831747422064737</v>
      </c>
      <c r="Y113" s="99">
        <f t="shared" si="37"/>
        <v>40.032528814103856</v>
      </c>
    </row>
    <row r="114" spans="1:25" x14ac:dyDescent="0.3">
      <c r="A114" s="44" t="s">
        <v>56</v>
      </c>
      <c r="B114" s="105"/>
      <c r="C114" s="103"/>
      <c r="D114" s="103"/>
      <c r="E114" s="103"/>
      <c r="F114" s="103"/>
      <c r="G114" s="103"/>
      <c r="H114" s="103"/>
      <c r="I114" s="103"/>
      <c r="J114" s="103"/>
      <c r="K114" s="103"/>
    </row>
    <row r="115" spans="1:25" x14ac:dyDescent="0.3">
      <c r="A115" s="82" t="s">
        <v>50</v>
      </c>
      <c r="B115" s="106">
        <v>2.4742999999999998E-4</v>
      </c>
      <c r="C115" s="3">
        <v>2.4773999999999998E-4</v>
      </c>
      <c r="D115" s="3">
        <v>2.4855E-4</v>
      </c>
      <c r="E115" s="3">
        <v>2.4976000000000002E-4</v>
      </c>
      <c r="F115" s="3">
        <v>2.4886999999999999E-4</v>
      </c>
      <c r="G115" s="3">
        <v>2.4861000000000002E-4</v>
      </c>
      <c r="H115" s="3">
        <v>2.4867999999999998E-4</v>
      </c>
      <c r="I115" s="3">
        <v>2.4924000000000002E-4</v>
      </c>
      <c r="J115" s="3">
        <v>2.5005999999999997E-4</v>
      </c>
      <c r="K115" s="3">
        <v>2.4834E-4</v>
      </c>
      <c r="L115" s="3">
        <v>2.4978000000000001E-4</v>
      </c>
      <c r="M115" s="3">
        <v>2.4921999999999998E-4</v>
      </c>
      <c r="N115" s="3">
        <v>2.4554999999999998E-4</v>
      </c>
      <c r="O115">
        <v>-2.2200000000000001E-2</v>
      </c>
      <c r="P115" s="3">
        <v>2.0434000000000001E-4</v>
      </c>
      <c r="Q115" s="3">
        <v>2.5195000000000003E-4</v>
      </c>
      <c r="R115" s="3">
        <v>2.5149999999999999E-4</v>
      </c>
      <c r="S115" s="3">
        <v>2.5106E-4</v>
      </c>
      <c r="T115" s="3">
        <v>2.5085E-4</v>
      </c>
      <c r="U115" s="3">
        <v>2.5021E-4</v>
      </c>
      <c r="V115" s="3">
        <v>2.5104000000000001E-4</v>
      </c>
      <c r="W115" s="3">
        <v>2.4830000000000002E-4</v>
      </c>
      <c r="X115" s="3">
        <v>2.4154999999999999E-4</v>
      </c>
      <c r="Y115" s="3">
        <v>2.4227999999999999E-4</v>
      </c>
    </row>
    <row r="116" spans="1:25" x14ac:dyDescent="0.3">
      <c r="A116" s="29" t="s">
        <v>58</v>
      </c>
      <c r="B116" s="104"/>
    </row>
    <row r="117" spans="1:25" x14ac:dyDescent="0.3">
      <c r="A117" s="18" t="s">
        <v>89</v>
      </c>
      <c r="B117" s="106">
        <v>-4.9706000000000001E-4</v>
      </c>
      <c r="C117" s="3">
        <v>-4.8547E-4</v>
      </c>
      <c r="D117" s="3">
        <v>-1.9238999999999999E-4</v>
      </c>
      <c r="E117" s="3">
        <v>-8.9550999999999997E-4</v>
      </c>
      <c r="F117" s="3">
        <v>-2.0574999999999999E-4</v>
      </c>
      <c r="G117" s="3">
        <v>-2.0283000000000001E-4</v>
      </c>
      <c r="H117" s="3">
        <v>-1.8963000000000001E-4</v>
      </c>
      <c r="I117" s="3">
        <v>-1.9691000000000001E-4</v>
      </c>
      <c r="J117" s="3">
        <v>-2.0045999999999999E-4</v>
      </c>
      <c r="K117" s="3">
        <v>-1.9353E-4</v>
      </c>
      <c r="L117" s="3">
        <v>2.3317999999999999E-5</v>
      </c>
      <c r="M117" s="3">
        <v>-1.4159000000000001E-6</v>
      </c>
      <c r="N117">
        <v>-2.35E-2</v>
      </c>
      <c r="O117">
        <v>-0.60699999999999998</v>
      </c>
      <c r="P117">
        <v>-4.4600000000000001E-2</v>
      </c>
      <c r="Q117" s="3">
        <v>-1.8971999999999999E-4</v>
      </c>
      <c r="R117" s="3">
        <v>-9.1533000000000006E-5</v>
      </c>
      <c r="S117" s="3">
        <v>-7.7740000000000004E-6</v>
      </c>
      <c r="T117">
        <v>-1.1000000000000001E-3</v>
      </c>
      <c r="U117">
        <v>-1.1999999999999999E-3</v>
      </c>
      <c r="V117" s="3">
        <v>-3.7073E-4</v>
      </c>
      <c r="W117" s="3">
        <v>-1.2167000000000001E-5</v>
      </c>
      <c r="X117" s="3">
        <v>-3.3378999999999999E-4</v>
      </c>
      <c r="Y117" s="3">
        <v>1.4343E-5</v>
      </c>
    </row>
    <row r="118" spans="1:25" x14ac:dyDescent="0.3">
      <c r="A118" s="29" t="s">
        <v>90</v>
      </c>
      <c r="B118" s="106">
        <v>9.9266000000000003E-4</v>
      </c>
      <c r="C118" s="3">
        <v>9.8284000000000002E-4</v>
      </c>
      <c r="D118" s="3">
        <v>6.9282000000000002E-4</v>
      </c>
      <c r="E118">
        <v>2.7000000000000001E-3</v>
      </c>
      <c r="F118" s="3">
        <v>7.0560999999999996E-4</v>
      </c>
      <c r="G118" s="3">
        <v>7.0209999999999999E-4</v>
      </c>
      <c r="H118" s="3">
        <v>6.9539000000000005E-4</v>
      </c>
      <c r="I118" s="3">
        <v>6.9894E-4</v>
      </c>
      <c r="J118" s="3">
        <v>7.0580000000000003E-4</v>
      </c>
      <c r="K118" s="3">
        <v>0</v>
      </c>
      <c r="L118" s="3">
        <v>4.8303000000000002E-4</v>
      </c>
      <c r="M118" s="3">
        <v>5.0034000000000005E-4</v>
      </c>
      <c r="N118">
        <v>2.52E-2</v>
      </c>
      <c r="O118">
        <v>0.57569999999999999</v>
      </c>
      <c r="P118">
        <v>4.4200000000000003E-2</v>
      </c>
      <c r="Q118" s="3">
        <v>6.9302999999999997E-4</v>
      </c>
      <c r="R118" s="3">
        <v>5.9210999999999997E-4</v>
      </c>
      <c r="S118" s="3">
        <v>5.0871E-4</v>
      </c>
      <c r="T118">
        <v>5.7999999999999996E-3</v>
      </c>
      <c r="U118">
        <v>4.3E-3</v>
      </c>
      <c r="V118">
        <v>3.0999999999999999E-3</v>
      </c>
      <c r="W118" s="3">
        <v>5.0878000000000002E-4</v>
      </c>
      <c r="X118" s="3">
        <v>8.3463000000000005E-4</v>
      </c>
      <c r="Y118" s="3">
        <v>5.3804000000000005E-4</v>
      </c>
    </row>
  </sheetData>
  <mergeCells count="27">
    <mergeCell ref="O72:S72"/>
    <mergeCell ref="B72:G72"/>
    <mergeCell ref="B70:G70"/>
    <mergeCell ref="I72:N72"/>
    <mergeCell ref="N105:O106"/>
    <mergeCell ref="B106:K107"/>
    <mergeCell ref="A63:K63"/>
    <mergeCell ref="C10:N10"/>
    <mergeCell ref="E11:J11"/>
    <mergeCell ref="AD33:AH33"/>
    <mergeCell ref="A46:F46"/>
    <mergeCell ref="B47:G47"/>
    <mergeCell ref="Y47:AB47"/>
    <mergeCell ref="Y46:AB46"/>
    <mergeCell ref="AC47:AF47"/>
    <mergeCell ref="AC46:AF46"/>
    <mergeCell ref="AG47:AO47"/>
    <mergeCell ref="AP47:AR47"/>
    <mergeCell ref="AP57:AR58"/>
    <mergeCell ref="AU47:AW47"/>
    <mergeCell ref="AU57:AW58"/>
    <mergeCell ref="BD47:BG47"/>
    <mergeCell ref="BI47:BN47"/>
    <mergeCell ref="AX47:AZ47"/>
    <mergeCell ref="AX57:AZ58"/>
    <mergeCell ref="BA47:BC47"/>
    <mergeCell ref="BA57:BC58"/>
  </mergeCells>
  <phoneticPr fontId="2" type="noConversion"/>
  <conditionalFormatting sqref="C28:L28 C14:AD14">
    <cfRule type="colorScale" priority="71">
      <colorScale>
        <cfvo type="min"/>
        <cfvo type="max"/>
        <color theme="9"/>
        <color rgb="FFC00000"/>
      </colorScale>
    </cfRule>
  </conditionalFormatting>
  <conditionalFormatting sqref="C28:L28">
    <cfRule type="colorScale" priority="41">
      <colorScale>
        <cfvo type="min"/>
        <cfvo type="percentile" val="50"/>
        <cfvo type="max"/>
        <color theme="9"/>
        <color rgb="FFFFEB84"/>
        <color rgb="FFC00000"/>
      </colorScale>
    </cfRule>
  </conditionalFormatting>
  <conditionalFormatting sqref="C100:R100">
    <cfRule type="colorScale" priority="4">
      <colorScale>
        <cfvo type="min"/>
        <cfvo type="percentile" val="50"/>
        <cfvo type="max"/>
        <color theme="9"/>
        <color rgb="FFFFEB84"/>
        <color rgb="FFFF0000"/>
      </colorScale>
    </cfRule>
  </conditionalFormatting>
  <conditionalFormatting sqref="C76:S76">
    <cfRule type="colorScale" priority="5">
      <colorScale>
        <cfvo type="min"/>
        <cfvo type="percentile" val="50"/>
        <cfvo type="max"/>
        <color theme="9"/>
        <color rgb="FFFFEB84"/>
        <color rgb="FFFF0000"/>
      </colorScale>
    </cfRule>
  </conditionalFormatting>
  <conditionalFormatting sqref="C77:S77">
    <cfRule type="colorScale" priority="3">
      <colorScale>
        <cfvo type="min"/>
        <cfvo type="max"/>
        <color theme="9"/>
        <color rgb="FFFF0000"/>
      </colorScale>
    </cfRule>
  </conditionalFormatting>
  <conditionalFormatting sqref="C80:S80">
    <cfRule type="colorScale" priority="2">
      <colorScale>
        <cfvo type="min"/>
        <cfvo type="max"/>
        <color rgb="FFFF0000"/>
        <color theme="9"/>
      </colorScale>
    </cfRule>
  </conditionalFormatting>
  <conditionalFormatting sqref="C81:S81">
    <cfRule type="colorScale" priority="1">
      <colorScale>
        <cfvo type="min"/>
        <cfvo type="max"/>
        <color theme="9"/>
        <color rgb="FFFF0000"/>
      </colorScale>
    </cfRule>
  </conditionalFormatting>
  <conditionalFormatting sqref="C84:S84">
    <cfRule type="colorScale" priority="6">
      <colorScale>
        <cfvo type="min"/>
        <cfvo type="percentile" val="50"/>
        <cfvo type="max"/>
        <color theme="9"/>
        <color rgb="FFFFEB84"/>
        <color rgb="FFFF0000"/>
      </colorScale>
    </cfRule>
  </conditionalFormatting>
  <conditionalFormatting sqref="C14:AD14">
    <cfRule type="colorScale" priority="74">
      <colorScale>
        <cfvo type="min"/>
        <cfvo type="percentile" val="50"/>
        <cfvo type="max"/>
        <color theme="9"/>
        <color rgb="FFFFEB84"/>
        <color rgb="FFFF0000"/>
      </colorScale>
    </cfRule>
    <cfRule type="colorScale" priority="75">
      <colorScale>
        <cfvo type="min"/>
        <cfvo type="percentile" val="50"/>
        <cfvo type="max"/>
        <color theme="9"/>
        <color rgb="FFFFEB84"/>
        <color rgb="FFC00000"/>
      </colorScale>
    </cfRule>
  </conditionalFormatting>
  <conditionalFormatting sqref="C40:AD40">
    <cfRule type="colorScale" priority="78">
      <colorScale>
        <cfvo type="min"/>
        <cfvo type="percentile" val="50"/>
        <cfvo type="max"/>
        <color theme="9"/>
        <color rgb="FFFFEB84"/>
        <color rgb="FFFF0000"/>
      </colorScale>
    </cfRule>
  </conditionalFormatting>
  <conditionalFormatting sqref="C41:AD44 G46:X46 M47:X47 H47:I47 AC46:AC47 C45:Y45 AC45:AE45 AG47">
    <cfRule type="colorScale" priority="92">
      <colorScale>
        <cfvo type="min"/>
        <cfvo type="percentile" val="50"/>
        <cfvo type="max"/>
        <color theme="9"/>
        <color rgb="FFFFEB84"/>
        <color rgb="FFFF0000"/>
      </colorScale>
    </cfRule>
  </conditionalFormatting>
  <conditionalFormatting sqref="C36:AH36">
    <cfRule type="colorScale" priority="82">
      <colorScale>
        <cfvo type="min"/>
        <cfvo type="percentile" val="50"/>
        <cfvo type="max"/>
        <color theme="9"/>
        <color rgb="FFFFEB84"/>
        <color rgb="FFFF0000"/>
      </colorScale>
    </cfRule>
    <cfRule type="colorScale" priority="83">
      <colorScale>
        <cfvo type="min"/>
        <cfvo type="percentile" val="50"/>
        <cfvo type="percent" val="5"/>
        <color theme="9"/>
        <color rgb="FFFFEB84"/>
        <color rgb="FFFF0000"/>
      </colorScale>
    </cfRule>
    <cfRule type="colorScale" priority="84">
      <colorScale>
        <cfvo type="min"/>
        <cfvo type="max"/>
        <color theme="9"/>
        <color rgb="FFC00000"/>
      </colorScale>
    </cfRule>
    <cfRule type="colorScale" priority="85">
      <colorScale>
        <cfvo type="min"/>
        <cfvo type="percentile" val="50"/>
        <cfvo type="max"/>
        <color theme="9"/>
        <color rgb="FFFFEB84"/>
        <color rgb="FFC00000"/>
      </colorScale>
    </cfRule>
  </conditionalFormatting>
  <conditionalFormatting sqref="C37:AH37">
    <cfRule type="colorScale" priority="90">
      <colorScale>
        <cfvo type="min"/>
        <cfvo type="percentile" val="50"/>
        <cfvo type="max"/>
        <color theme="9"/>
        <color rgb="FFFFEB84"/>
        <color rgb="FFFF0000"/>
      </colorScale>
    </cfRule>
  </conditionalFormatting>
  <conditionalFormatting sqref="D65:K65">
    <cfRule type="colorScale" priority="21">
      <colorScale>
        <cfvo type="min"/>
        <cfvo type="max"/>
        <color theme="9"/>
        <color rgb="FFFFEF9C"/>
      </colorScale>
    </cfRule>
  </conditionalFormatting>
  <conditionalFormatting sqref="O41:AD44 Q46:X46 S47:X47 AC46:AC47 P45:Y45 AC45:AE45 AG47">
    <cfRule type="colorScale" priority="80">
      <colorScale>
        <cfvo type="min"/>
        <cfvo type="percentile" val="50"/>
        <cfvo type="max"/>
        <color theme="9"/>
        <color rgb="FFFFEB84"/>
        <color rgb="FFFF0000"/>
      </colorScale>
    </cfRule>
  </conditionalFormatting>
  <conditionalFormatting sqref="Y54:BG54">
    <cfRule type="colorScale" priority="136">
      <colorScale>
        <cfvo type="min"/>
        <cfvo type="percentile" val="50"/>
        <cfvo type="max"/>
        <color theme="9"/>
        <color rgb="FFFFEB84"/>
        <color rgb="FFFF0000"/>
      </colorScale>
    </cfRule>
  </conditionalFormatting>
  <conditionalFormatting sqref="Y55:BK55 BM55:DW55 BL55">
    <cfRule type="colorScale" priority="146">
      <colorScale>
        <cfvo type="min"/>
        <cfvo type="percentile" val="50"/>
        <cfvo type="max"/>
        <color rgb="FFF8696B"/>
        <color rgb="FFFFEB84"/>
        <color rgb="FF63BE7B"/>
      </colorScale>
    </cfRule>
  </conditionalFormatting>
  <conditionalFormatting sqref="Y56:BK56 BM56:CV56">
    <cfRule type="colorScale" priority="142">
      <colorScale>
        <cfvo type="min"/>
        <cfvo type="percentile" val="50"/>
        <cfvo type="max"/>
        <color theme="9"/>
        <color rgb="FFFFEB84"/>
        <color rgb="FFFF0000"/>
      </colorScale>
    </cfRule>
  </conditionalFormatting>
  <conditionalFormatting sqref="Y50:BM50">
    <cfRule type="colorScale" priority="138">
      <colorScale>
        <cfvo type="min"/>
        <cfvo type="percentile" val="50"/>
        <cfvo type="max"/>
        <color theme="9"/>
        <color rgb="FFFFEB84"/>
        <color rgb="FFFF0000"/>
      </colorScale>
    </cfRule>
  </conditionalFormatting>
  <conditionalFormatting sqref="Y51:CU51">
    <cfRule type="colorScale" priority="140">
      <colorScale>
        <cfvo type="min"/>
        <cfvo type="percentile" val="50"/>
        <cfvo type="max"/>
        <color theme="9"/>
        <color rgb="FFFFEB84"/>
        <color rgb="FFFF0000"/>
      </colorScale>
    </cfRule>
  </conditionalFormatting>
  <conditionalFormatting sqref="Y54:DF54">
    <cfRule type="colorScale" priority="144">
      <colorScale>
        <cfvo type="min"/>
        <cfvo type="percentile" val="50"/>
        <cfvo type="max"/>
        <color theme="9"/>
        <color rgb="FFFFEB84"/>
        <color rgb="FFFF0000"/>
      </colorScale>
    </cfRule>
  </conditionalFormatting>
  <conditionalFormatting sqref="BI51:CG51 Y51:BG51">
    <cfRule type="colorScale" priority="15">
      <colorScale>
        <cfvo type="min"/>
        <cfvo type="percentile" val="50"/>
        <cfvo type="max"/>
        <color theme="9"/>
        <color rgb="FFFFEB84"/>
        <color rgb="FFFF0000"/>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45462-9E06-4DBC-B92A-835480425329}">
  <dimension ref="A1"/>
  <sheetViews>
    <sheetView topLeftCell="A16" workbookViewId="0">
      <selection activeCell="I31" sqref="I31"/>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B9A49-A6D7-4F2F-BADF-5E0B97E19DDD}">
  <dimension ref="A4:L35"/>
  <sheetViews>
    <sheetView tabSelected="1" workbookViewId="0">
      <selection activeCell="E13" sqref="E13"/>
    </sheetView>
  </sheetViews>
  <sheetFormatPr defaultRowHeight="14.4" x14ac:dyDescent="0.3"/>
  <cols>
    <col min="1" max="1" width="17.5546875" customWidth="1"/>
    <col min="2" max="44" width="16.77734375" customWidth="1"/>
  </cols>
  <sheetData>
    <row r="4" spans="1:5" x14ac:dyDescent="0.3">
      <c r="A4" t="s">
        <v>252</v>
      </c>
      <c r="B4">
        <v>2.4800000000000001E-4</v>
      </c>
    </row>
    <row r="5" spans="1:5" x14ac:dyDescent="0.3">
      <c r="B5" t="s">
        <v>96</v>
      </c>
      <c r="C5" t="s">
        <v>248</v>
      </c>
      <c r="D5" t="s">
        <v>249</v>
      </c>
      <c r="E5" t="s">
        <v>250</v>
      </c>
    </row>
    <row r="6" spans="1:5" s="1" customFormat="1" ht="30" customHeight="1" x14ac:dyDescent="0.3">
      <c r="A6" s="1" t="s">
        <v>245</v>
      </c>
      <c r="B6" s="36">
        <v>2.4890999999999997E-4</v>
      </c>
      <c r="C6" s="36">
        <v>2.5150999999999998E-4</v>
      </c>
      <c r="D6" s="36">
        <v>2.5084E-4</v>
      </c>
      <c r="E6" s="36">
        <v>2.5075999999999999E-4</v>
      </c>
    </row>
    <row r="7" spans="1:5" s="1" customFormat="1" ht="30" customHeight="1" x14ac:dyDescent="0.3">
      <c r="A7" s="1" t="s">
        <v>190</v>
      </c>
      <c r="B7" s="154">
        <f>ABS($B$4-B6)/($B$4)*100</f>
        <v>0.36693548387095259</v>
      </c>
      <c r="C7" s="154">
        <f t="shared" ref="C7:E7" si="0">ABS($B$4-C6)/($B$4)*100</f>
        <v>1.4153225806451497</v>
      </c>
      <c r="D7" s="154">
        <f t="shared" si="0"/>
        <v>1.1451612903225779</v>
      </c>
      <c r="E7" s="154">
        <f t="shared" si="0"/>
        <v>1.1129032258064437</v>
      </c>
    </row>
    <row r="8" spans="1:5" s="1" customFormat="1" ht="30" customHeight="1" x14ac:dyDescent="0.3">
      <c r="A8" s="1" t="s">
        <v>246</v>
      </c>
      <c r="B8" s="36">
        <v>2.4982999999999998E-4</v>
      </c>
      <c r="C8" s="36">
        <v>2.0809999999999999E-4</v>
      </c>
      <c r="D8" s="36">
        <v>1.6532E-4</v>
      </c>
      <c r="E8" s="36">
        <v>9.8029000000000006E-5</v>
      </c>
    </row>
    <row r="9" spans="1:5" s="1" customFormat="1" ht="30" customHeight="1" x14ac:dyDescent="0.3">
      <c r="A9" s="1" t="s">
        <v>198</v>
      </c>
      <c r="B9" s="154">
        <f>(B8/B6)*100</f>
        <v>100.3696115061669</v>
      </c>
      <c r="C9" s="154">
        <f t="shared" ref="C9:E9" si="1">(C8/C6)*100</f>
        <v>82.740248896664141</v>
      </c>
      <c r="D9" s="154">
        <f t="shared" si="1"/>
        <v>65.906553978631806</v>
      </c>
      <c r="E9" s="154">
        <f t="shared" si="1"/>
        <v>39.092758015632484</v>
      </c>
    </row>
    <row r="10" spans="1:5" s="1" customFormat="1" ht="30" customHeight="1" x14ac:dyDescent="0.3">
      <c r="A10" s="1" t="s">
        <v>247</v>
      </c>
      <c r="B10" s="36">
        <v>2.4844999999999999E-4</v>
      </c>
      <c r="C10" s="36">
        <v>2.5049000000000002E-4</v>
      </c>
      <c r="D10" s="36">
        <v>2.5040000000000001E-4</v>
      </c>
      <c r="E10" s="36">
        <v>2.5040000000000001E-4</v>
      </c>
    </row>
    <row r="28" spans="10:10" x14ac:dyDescent="0.3">
      <c r="J28" s="153" t="s">
        <v>251</v>
      </c>
    </row>
    <row r="35" spans="1:12" ht="37.200000000000003" customHeight="1" x14ac:dyDescent="0.3">
      <c r="A35" s="152" t="s">
        <v>243</v>
      </c>
      <c r="B35" s="152"/>
      <c r="C35" s="152"/>
      <c r="D35" s="1"/>
      <c r="E35" s="1"/>
      <c r="F35" s="1"/>
      <c r="G35" s="152" t="s">
        <v>244</v>
      </c>
      <c r="H35" s="152"/>
      <c r="I35" s="152"/>
      <c r="J35" s="1"/>
      <c r="K35" s="1"/>
      <c r="L35" s="1"/>
    </row>
  </sheetData>
  <mergeCells count="2">
    <mergeCell ref="G35:I35"/>
    <mergeCell ref="A35:C3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EEC65-86D5-47A4-BA26-302A87BD7670}">
  <dimension ref="A1"/>
  <sheetViews>
    <sheetView workbookViewId="0"/>
  </sheetViews>
  <sheetFormatPr defaultRowHeight="14.4" x14ac:dyDescent="0.3"/>
  <sheetData>
    <row r="1" spans="1:1" x14ac:dyDescent="0.3">
      <c r="A1" t="s">
        <v>242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CEC31-DCFA-4930-9151-A820B5EB4F0E}">
  <dimension ref="A1"/>
  <sheetViews>
    <sheetView workbookViewId="0">
      <selection activeCell="H40" sqref="H40"/>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READ_ME</vt:lpstr>
      <vt:lpstr>Sheet1</vt:lpstr>
      <vt:lpstr>Spheres</vt:lpstr>
      <vt:lpstr>5insphere</vt:lpstr>
      <vt:lpstr>Scurve</vt:lpstr>
      <vt:lpstr>cylindrical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 PC</dc:creator>
  <cp:lastModifiedBy>Lab PC</cp:lastModifiedBy>
  <dcterms:created xsi:type="dcterms:W3CDTF">2023-06-21T19:48:18Z</dcterms:created>
  <dcterms:modified xsi:type="dcterms:W3CDTF">2023-07-19T19:25:33Z</dcterms:modified>
</cp:coreProperties>
</file>