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 codeName="Questa_cartella_di_lavoro"/>
  <mc:AlternateContent xmlns:mc="http://schemas.openxmlformats.org/markup-compatibility/2006">
    <mc:Choice Requires="x15">
      <x15ac:absPath xmlns:x15ac="http://schemas.microsoft.com/office/spreadsheetml/2010/11/ac" url="C:\Users\mason\Desktop\"/>
    </mc:Choice>
  </mc:AlternateContent>
  <xr:revisionPtr revIDLastSave="0" documentId="13_ncr:1_{F658DCC6-817E-4387-AEB6-4E90BB700D22}" xr6:coauthVersionLast="45" xr6:coauthVersionMax="45" xr10:uidLastSave="{00000000-0000-0000-0000-000000000000}"/>
  <bookViews>
    <workbookView xWindow="-38520" yWindow="-120" windowWidth="38640" windowHeight="21390" xr2:uid="{00000000-000D-0000-FFFF-FFFF00000000}"/>
  </bookViews>
  <sheets>
    <sheet name="Interfaccia-Utente" sheetId="1" r:id="rId1"/>
    <sheet name="Decimale-Binario" sheetId="2" r:id="rId2"/>
    <sheet name="Decimale-Ottale" sheetId="3" r:id="rId3"/>
    <sheet name="Decimale-Esadecimale" sheetId="4" r:id="rId4"/>
    <sheet name="Specchia-Numero" sheetId="5" r:id="rId5"/>
    <sheet name="Binario-Decimale" sheetId="6" r:id="rId6"/>
    <sheet name="Ottale-Decimale" sheetId="7" r:id="rId7"/>
    <sheet name="Esadecimale-Decimale" sheetId="8" r:id="rId8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1" l="1"/>
  <c r="H1" i="5" l="1"/>
  <c r="I5" i="5" s="1"/>
  <c r="B2" i="8"/>
  <c r="B1" i="8"/>
  <c r="B2" i="7"/>
  <c r="B1" i="7"/>
  <c r="B2" i="6"/>
  <c r="B1" i="6"/>
  <c r="B2" i="5"/>
  <c r="B1" i="5"/>
  <c r="B4" i="5" l="1"/>
  <c r="B4" i="7" s="1"/>
  <c r="J19" i="7" s="1"/>
  <c r="M19" i="7" s="1"/>
  <c r="B3" i="5"/>
  <c r="I97" i="5"/>
  <c r="I85" i="5"/>
  <c r="I73" i="5"/>
  <c r="I61" i="5"/>
  <c r="I43" i="5"/>
  <c r="I19" i="5"/>
  <c r="I100" i="5"/>
  <c r="I94" i="5"/>
  <c r="I88" i="5"/>
  <c r="I82" i="5"/>
  <c r="I76" i="5"/>
  <c r="I70" i="5"/>
  <c r="I64" i="5"/>
  <c r="I58" i="5"/>
  <c r="I52" i="5"/>
  <c r="I46" i="5"/>
  <c r="I40" i="5"/>
  <c r="I34" i="5"/>
  <c r="I28" i="5"/>
  <c r="I22" i="5"/>
  <c r="I16" i="5"/>
  <c r="I10" i="5"/>
  <c r="I4" i="5"/>
  <c r="I99" i="5"/>
  <c r="I93" i="5"/>
  <c r="I87" i="5"/>
  <c r="I81" i="5"/>
  <c r="I75" i="5"/>
  <c r="I69" i="5"/>
  <c r="I63" i="5"/>
  <c r="I57" i="5"/>
  <c r="I51" i="5"/>
  <c r="I45" i="5"/>
  <c r="I39" i="5"/>
  <c r="I33" i="5"/>
  <c r="I27" i="5"/>
  <c r="I21" i="5"/>
  <c r="I15" i="5"/>
  <c r="I9" i="5"/>
  <c r="I3" i="5"/>
  <c r="I98" i="5"/>
  <c r="I92" i="5"/>
  <c r="I86" i="5"/>
  <c r="I80" i="5"/>
  <c r="I74" i="5"/>
  <c r="I68" i="5"/>
  <c r="I62" i="5"/>
  <c r="I56" i="5"/>
  <c r="I50" i="5"/>
  <c r="I44" i="5"/>
  <c r="I38" i="5"/>
  <c r="I32" i="5"/>
  <c r="I26" i="5"/>
  <c r="I20" i="5"/>
  <c r="I14" i="5"/>
  <c r="I8" i="5"/>
  <c r="I91" i="5"/>
  <c r="I79" i="5"/>
  <c r="I67" i="5"/>
  <c r="I55" i="5"/>
  <c r="I49" i="5"/>
  <c r="I37" i="5"/>
  <c r="I31" i="5"/>
  <c r="I25" i="5"/>
  <c r="I13" i="5"/>
  <c r="I7" i="5"/>
  <c r="I2" i="5"/>
  <c r="I96" i="5"/>
  <c r="I90" i="5"/>
  <c r="I84" i="5"/>
  <c r="I78" i="5"/>
  <c r="I72" i="5"/>
  <c r="I66" i="5"/>
  <c r="I60" i="5"/>
  <c r="I54" i="5"/>
  <c r="I48" i="5"/>
  <c r="I42" i="5"/>
  <c r="I36" i="5"/>
  <c r="I30" i="5"/>
  <c r="I24" i="5"/>
  <c r="I18" i="5"/>
  <c r="I12" i="5"/>
  <c r="I6" i="5"/>
  <c r="I101" i="5"/>
  <c r="I95" i="5"/>
  <c r="I89" i="5"/>
  <c r="I83" i="5"/>
  <c r="I77" i="5"/>
  <c r="I71" i="5"/>
  <c r="I65" i="5"/>
  <c r="I59" i="5"/>
  <c r="I53" i="5"/>
  <c r="I47" i="5"/>
  <c r="I41" i="5"/>
  <c r="I35" i="5"/>
  <c r="I29" i="5"/>
  <c r="I23" i="5"/>
  <c r="I17" i="5"/>
  <c r="I11" i="5"/>
  <c r="B4" i="8" l="1"/>
  <c r="K12" i="8" s="1"/>
  <c r="L12" i="8" s="1"/>
  <c r="O12" i="8" s="1"/>
  <c r="B4" i="6"/>
  <c r="J22" i="6" s="1"/>
  <c r="M22" i="6" s="1"/>
  <c r="J21" i="7"/>
  <c r="M21" i="7" s="1"/>
  <c r="J17" i="7"/>
  <c r="M17" i="7" s="1"/>
  <c r="J18" i="7"/>
  <c r="M18" i="7" s="1"/>
  <c r="J9" i="7"/>
  <c r="M9" i="7" s="1"/>
  <c r="J22" i="7"/>
  <c r="M22" i="7" s="1"/>
  <c r="J2" i="7"/>
  <c r="J7" i="7"/>
  <c r="M7" i="7" s="1"/>
  <c r="J5" i="7"/>
  <c r="M5" i="7" s="1"/>
  <c r="J8" i="7"/>
  <c r="M8" i="7" s="1"/>
  <c r="J6" i="7"/>
  <c r="M6" i="7" s="1"/>
  <c r="J13" i="7"/>
  <c r="M13" i="7" s="1"/>
  <c r="J11" i="7"/>
  <c r="M11" i="7" s="1"/>
  <c r="J12" i="7"/>
  <c r="M12" i="7" s="1"/>
  <c r="J4" i="7"/>
  <c r="M4" i="7" s="1"/>
  <c r="J20" i="7"/>
  <c r="M20" i="7" s="1"/>
  <c r="J15" i="7"/>
  <c r="M15" i="7" s="1"/>
  <c r="J10" i="7"/>
  <c r="M10" i="7" s="1"/>
  <c r="J3" i="7"/>
  <c r="M3" i="7" s="1"/>
  <c r="J16" i="7"/>
  <c r="M16" i="7" s="1"/>
  <c r="J14" i="7"/>
  <c r="M14" i="7" s="1"/>
  <c r="D77" i="5"/>
  <c r="D35" i="5"/>
  <c r="D5" i="5"/>
  <c r="D97" i="5"/>
  <c r="D91" i="5"/>
  <c r="D85" i="5"/>
  <c r="D79" i="5"/>
  <c r="D73" i="5"/>
  <c r="D67" i="5"/>
  <c r="D61" i="5"/>
  <c r="D55" i="5"/>
  <c r="D49" i="5"/>
  <c r="D43" i="5"/>
  <c r="D37" i="5"/>
  <c r="D31" i="5"/>
  <c r="D25" i="5"/>
  <c r="D19" i="5"/>
  <c r="D13" i="5"/>
  <c r="D7" i="5"/>
  <c r="D101" i="5"/>
  <c r="D83" i="5"/>
  <c r="D59" i="5"/>
  <c r="D47" i="5"/>
  <c r="D11" i="5"/>
  <c r="D96" i="5"/>
  <c r="D90" i="5"/>
  <c r="D84" i="5"/>
  <c r="D78" i="5"/>
  <c r="D72" i="5"/>
  <c r="D66" i="5"/>
  <c r="D60" i="5"/>
  <c r="D54" i="5"/>
  <c r="D48" i="5"/>
  <c r="D42" i="5"/>
  <c r="D36" i="5"/>
  <c r="D30" i="5"/>
  <c r="D24" i="5"/>
  <c r="D18" i="5"/>
  <c r="D12" i="5"/>
  <c r="D6" i="5"/>
  <c r="D95" i="5"/>
  <c r="D89" i="5"/>
  <c r="D71" i="5"/>
  <c r="D65" i="5"/>
  <c r="D53" i="5"/>
  <c r="D41" i="5"/>
  <c r="D29" i="5"/>
  <c r="D23" i="5"/>
  <c r="D17" i="5"/>
  <c r="D93" i="5"/>
  <c r="D81" i="5"/>
  <c r="D69" i="5"/>
  <c r="D57" i="5"/>
  <c r="D45" i="5"/>
  <c r="D33" i="5"/>
  <c r="D21" i="5"/>
  <c r="D9" i="5"/>
  <c r="D92" i="5"/>
  <c r="D80" i="5"/>
  <c r="D68" i="5"/>
  <c r="D56" i="5"/>
  <c r="D44" i="5"/>
  <c r="D32" i="5"/>
  <c r="D20" i="5"/>
  <c r="D8" i="5"/>
  <c r="D87" i="5"/>
  <c r="D75" i="5"/>
  <c r="D51" i="5"/>
  <c r="D39" i="5"/>
  <c r="D15" i="5"/>
  <c r="D3" i="5"/>
  <c r="D98" i="5"/>
  <c r="D86" i="5"/>
  <c r="D74" i="5"/>
  <c r="D62" i="5"/>
  <c r="D38" i="5"/>
  <c r="D26" i="5"/>
  <c r="D2" i="5"/>
  <c r="D94" i="5"/>
  <c r="D70" i="5"/>
  <c r="D58" i="5"/>
  <c r="D34" i="5"/>
  <c r="D10" i="5"/>
  <c r="D100" i="5"/>
  <c r="D88" i="5"/>
  <c r="D76" i="5"/>
  <c r="D64" i="5"/>
  <c r="D52" i="5"/>
  <c r="D40" i="5"/>
  <c r="D28" i="5"/>
  <c r="D16" i="5"/>
  <c r="D4" i="5"/>
  <c r="D99" i="5"/>
  <c r="D63" i="5"/>
  <c r="D27" i="5"/>
  <c r="D50" i="5"/>
  <c r="D14" i="5"/>
  <c r="D82" i="5"/>
  <c r="D46" i="5"/>
  <c r="D22" i="5"/>
  <c r="K13" i="8" l="1"/>
  <c r="L13" i="8" s="1"/>
  <c r="O13" i="8" s="1"/>
  <c r="K2" i="8"/>
  <c r="K10" i="8"/>
  <c r="L10" i="8" s="1"/>
  <c r="O10" i="8" s="1"/>
  <c r="K5" i="8"/>
  <c r="L5" i="8" s="1"/>
  <c r="O5" i="8" s="1"/>
  <c r="K3" i="8"/>
  <c r="L3" i="8" s="1"/>
  <c r="O3" i="8" s="1"/>
  <c r="K7" i="8"/>
  <c r="L7" i="8" s="1"/>
  <c r="O7" i="8" s="1"/>
  <c r="K22" i="8"/>
  <c r="L22" i="8" s="1"/>
  <c r="O22" i="8" s="1"/>
  <c r="K19" i="8"/>
  <c r="L19" i="8" s="1"/>
  <c r="O19" i="8" s="1"/>
  <c r="K16" i="8"/>
  <c r="L16" i="8" s="1"/>
  <c r="O16" i="8" s="1"/>
  <c r="K9" i="8"/>
  <c r="L9" i="8" s="1"/>
  <c r="O9" i="8" s="1"/>
  <c r="K8" i="8"/>
  <c r="L8" i="8" s="1"/>
  <c r="O8" i="8" s="1"/>
  <c r="K15" i="8"/>
  <c r="L15" i="8" s="1"/>
  <c r="O15" i="8" s="1"/>
  <c r="K21" i="8"/>
  <c r="L21" i="8" s="1"/>
  <c r="O21" i="8" s="1"/>
  <c r="K18" i="8"/>
  <c r="L18" i="8" s="1"/>
  <c r="O18" i="8" s="1"/>
  <c r="K17" i="8"/>
  <c r="L17" i="8" s="1"/>
  <c r="O17" i="8" s="1"/>
  <c r="K6" i="8"/>
  <c r="L6" i="8" s="1"/>
  <c r="O6" i="8" s="1"/>
  <c r="K14" i="8"/>
  <c r="L14" i="8" s="1"/>
  <c r="O14" i="8" s="1"/>
  <c r="K11" i="8"/>
  <c r="L11" i="8" s="1"/>
  <c r="O11" i="8" s="1"/>
  <c r="K20" i="8"/>
  <c r="L20" i="8" s="1"/>
  <c r="O20" i="8" s="1"/>
  <c r="K4" i="8"/>
  <c r="L4" i="8" s="1"/>
  <c r="O4" i="8" s="1"/>
  <c r="J16" i="6"/>
  <c r="M16" i="6" s="1"/>
  <c r="J8" i="6"/>
  <c r="M8" i="6" s="1"/>
  <c r="J17" i="6"/>
  <c r="M17" i="6" s="1"/>
  <c r="J14" i="6"/>
  <c r="M14" i="6" s="1"/>
  <c r="J5" i="6"/>
  <c r="M5" i="6" s="1"/>
  <c r="J7" i="6"/>
  <c r="M7" i="6" s="1"/>
  <c r="J6" i="6"/>
  <c r="M6" i="6" s="1"/>
  <c r="J10" i="6"/>
  <c r="M10" i="6" s="1"/>
  <c r="J3" i="6"/>
  <c r="M3" i="6" s="1"/>
  <c r="J9" i="6"/>
  <c r="M9" i="6" s="1"/>
  <c r="J20" i="6"/>
  <c r="M20" i="6" s="1"/>
  <c r="J19" i="6"/>
  <c r="M19" i="6" s="1"/>
  <c r="J15" i="6"/>
  <c r="M15" i="6" s="1"/>
  <c r="J13" i="6"/>
  <c r="M13" i="6" s="1"/>
  <c r="J18" i="6"/>
  <c r="M18" i="6" s="1"/>
  <c r="J4" i="6"/>
  <c r="M4" i="6" s="1"/>
  <c r="J2" i="6"/>
  <c r="J11" i="6"/>
  <c r="M11" i="6" s="1"/>
  <c r="J12" i="6"/>
  <c r="M12" i="6" s="1"/>
  <c r="J21" i="6"/>
  <c r="M21" i="6" s="1"/>
  <c r="Q2" i="7"/>
  <c r="E2" i="5"/>
  <c r="B3" i="7" s="1"/>
  <c r="S2" i="8" l="1"/>
  <c r="Q2" i="6"/>
  <c r="B3" i="8"/>
  <c r="B3" i="6"/>
  <c r="D83" i="6" s="1"/>
  <c r="G83" i="6" s="1"/>
  <c r="D61" i="6" l="1"/>
  <c r="G61" i="6" s="1"/>
  <c r="D8" i="6"/>
  <c r="G8" i="6" s="1"/>
  <c r="D23" i="6"/>
  <c r="G23" i="6" s="1"/>
  <c r="D31" i="6"/>
  <c r="G31" i="6" s="1"/>
  <c r="D75" i="6"/>
  <c r="G75" i="6" s="1"/>
  <c r="D62" i="6"/>
  <c r="G62" i="6" s="1"/>
  <c r="D92" i="6"/>
  <c r="G92" i="6" s="1"/>
  <c r="D53" i="6"/>
  <c r="G53" i="6" s="1"/>
  <c r="D12" i="6"/>
  <c r="G12" i="6" s="1"/>
  <c r="D21" i="6"/>
  <c r="G21" i="6" s="1"/>
  <c r="D18" i="6"/>
  <c r="G18" i="6" s="1"/>
  <c r="D4" i="6"/>
  <c r="G4" i="6" s="1"/>
  <c r="D89" i="6"/>
  <c r="G89" i="6" s="1"/>
  <c r="D90" i="6"/>
  <c r="G90" i="6" s="1"/>
  <c r="D40" i="6"/>
  <c r="G40" i="6" s="1"/>
  <c r="D37" i="6"/>
  <c r="G37" i="6" s="1"/>
  <c r="D73" i="6"/>
  <c r="G73" i="6" s="1"/>
  <c r="D82" i="6"/>
  <c r="G82" i="6" s="1"/>
  <c r="D24" i="6"/>
  <c r="G24" i="6" s="1"/>
  <c r="D30" i="6"/>
  <c r="G30" i="6" s="1"/>
  <c r="D43" i="6"/>
  <c r="G43" i="6" s="1"/>
  <c r="D10" i="6"/>
  <c r="G10" i="6" s="1"/>
  <c r="D33" i="6"/>
  <c r="G33" i="6" s="1"/>
  <c r="D59" i="6"/>
  <c r="G59" i="6" s="1"/>
  <c r="D20" i="6"/>
  <c r="G20" i="6" s="1"/>
  <c r="D46" i="6"/>
  <c r="G46" i="6" s="1"/>
  <c r="D81" i="6"/>
  <c r="G81" i="6" s="1"/>
  <c r="D95" i="6"/>
  <c r="G95" i="6" s="1"/>
  <c r="D50" i="6"/>
  <c r="G50" i="6" s="1"/>
  <c r="D49" i="6"/>
  <c r="G49" i="6" s="1"/>
  <c r="D80" i="6"/>
  <c r="G80" i="6" s="1"/>
  <c r="D76" i="6"/>
  <c r="G76" i="6" s="1"/>
  <c r="D17" i="6"/>
  <c r="G17" i="6" s="1"/>
  <c r="D101" i="8"/>
  <c r="E101" i="8" s="1"/>
  <c r="H101" i="8" s="1"/>
  <c r="D87" i="8"/>
  <c r="E87" i="8" s="1"/>
  <c r="H87" i="8" s="1"/>
  <c r="D21" i="8"/>
  <c r="E21" i="8" s="1"/>
  <c r="H21" i="8" s="1"/>
  <c r="D36" i="8"/>
  <c r="E36" i="8" s="1"/>
  <c r="H36" i="8" s="1"/>
  <c r="D54" i="8"/>
  <c r="E54" i="8" s="1"/>
  <c r="H54" i="8" s="1"/>
  <c r="D72" i="8"/>
  <c r="E72" i="8" s="1"/>
  <c r="H72" i="8" s="1"/>
  <c r="D90" i="8"/>
  <c r="E90" i="8" s="1"/>
  <c r="H90" i="8" s="1"/>
  <c r="D9" i="8"/>
  <c r="E9" i="8" s="1"/>
  <c r="H9" i="8" s="1"/>
  <c r="D8" i="8"/>
  <c r="E8" i="8" s="1"/>
  <c r="H8" i="8" s="1"/>
  <c r="D17" i="8"/>
  <c r="E17" i="8" s="1"/>
  <c r="H17" i="8" s="1"/>
  <c r="D28" i="8"/>
  <c r="E28" i="8" s="1"/>
  <c r="H28" i="8" s="1"/>
  <c r="D46" i="8"/>
  <c r="E46" i="8" s="1"/>
  <c r="H46" i="8" s="1"/>
  <c r="D64" i="8"/>
  <c r="E64" i="8" s="1"/>
  <c r="H64" i="8" s="1"/>
  <c r="D82" i="8"/>
  <c r="E82" i="8" s="1"/>
  <c r="H82" i="8" s="1"/>
  <c r="D100" i="8"/>
  <c r="E100" i="8" s="1"/>
  <c r="H100" i="8" s="1"/>
  <c r="D38" i="8"/>
  <c r="E38" i="8" s="1"/>
  <c r="H38" i="8" s="1"/>
  <c r="D56" i="8"/>
  <c r="E56" i="8" s="1"/>
  <c r="H56" i="8" s="1"/>
  <c r="D74" i="8"/>
  <c r="E74" i="8" s="1"/>
  <c r="H74" i="8" s="1"/>
  <c r="D92" i="8"/>
  <c r="E92" i="8" s="1"/>
  <c r="H92" i="8" s="1"/>
  <c r="D24" i="8"/>
  <c r="E24" i="8" s="1"/>
  <c r="H24" i="8" s="1"/>
  <c r="D42" i="8"/>
  <c r="E42" i="8" s="1"/>
  <c r="H42" i="8" s="1"/>
  <c r="D60" i="8"/>
  <c r="E60" i="8" s="1"/>
  <c r="H60" i="8" s="1"/>
  <c r="D78" i="8"/>
  <c r="E78" i="8" s="1"/>
  <c r="H78" i="8" s="1"/>
  <c r="D96" i="8"/>
  <c r="E96" i="8" s="1"/>
  <c r="H96" i="8" s="1"/>
  <c r="D20" i="8"/>
  <c r="E20" i="8" s="1"/>
  <c r="H20" i="8" s="1"/>
  <c r="D52" i="8"/>
  <c r="E52" i="8" s="1"/>
  <c r="H52" i="8" s="1"/>
  <c r="D88" i="8"/>
  <c r="E88" i="8" s="1"/>
  <c r="H88" i="8" s="1"/>
  <c r="D44" i="8"/>
  <c r="E44" i="8" s="1"/>
  <c r="H44" i="8" s="1"/>
  <c r="D98" i="8"/>
  <c r="E98" i="8" s="1"/>
  <c r="H98" i="8" s="1"/>
  <c r="D58" i="8"/>
  <c r="E58" i="8" s="1"/>
  <c r="H58" i="8" s="1"/>
  <c r="D32" i="8"/>
  <c r="E32" i="8" s="1"/>
  <c r="H32" i="8" s="1"/>
  <c r="D68" i="8"/>
  <c r="E68" i="8" s="1"/>
  <c r="H68" i="8" s="1"/>
  <c r="D3" i="8"/>
  <c r="E3" i="8" s="1"/>
  <c r="H3" i="8" s="1"/>
  <c r="D25" i="8"/>
  <c r="E25" i="8" s="1"/>
  <c r="H25" i="8" s="1"/>
  <c r="D43" i="8"/>
  <c r="E43" i="8" s="1"/>
  <c r="H43" i="8" s="1"/>
  <c r="D79" i="8"/>
  <c r="E79" i="8" s="1"/>
  <c r="H79" i="8" s="1"/>
  <c r="D10" i="8"/>
  <c r="E10" i="8" s="1"/>
  <c r="H10" i="8" s="1"/>
  <c r="D19" i="8"/>
  <c r="E19" i="8" s="1"/>
  <c r="H19" i="8" s="1"/>
  <c r="D71" i="8"/>
  <c r="E71" i="8" s="1"/>
  <c r="H71" i="8" s="1"/>
  <c r="D12" i="8"/>
  <c r="E12" i="8" s="1"/>
  <c r="H12" i="8" s="1"/>
  <c r="D39" i="8"/>
  <c r="E39" i="8" s="1"/>
  <c r="H39" i="8" s="1"/>
  <c r="D57" i="8"/>
  <c r="E57" i="8" s="1"/>
  <c r="H57" i="8" s="1"/>
  <c r="D75" i="8"/>
  <c r="E75" i="8" s="1"/>
  <c r="H75" i="8" s="1"/>
  <c r="D93" i="8"/>
  <c r="E93" i="8" s="1"/>
  <c r="H93" i="8" s="1"/>
  <c r="D18" i="8"/>
  <c r="E18" i="8" s="1"/>
  <c r="H18" i="8" s="1"/>
  <c r="D31" i="8"/>
  <c r="E31" i="8" s="1"/>
  <c r="H31" i="8" s="1"/>
  <c r="D49" i="8"/>
  <c r="E49" i="8" s="1"/>
  <c r="H49" i="8" s="1"/>
  <c r="D67" i="8"/>
  <c r="E67" i="8" s="1"/>
  <c r="H67" i="8" s="1"/>
  <c r="D85" i="8"/>
  <c r="E85" i="8" s="1"/>
  <c r="H85" i="8" s="1"/>
  <c r="D4" i="8"/>
  <c r="E4" i="8" s="1"/>
  <c r="H4" i="8" s="1"/>
  <c r="D13" i="8"/>
  <c r="E13" i="8" s="1"/>
  <c r="H13" i="8" s="1"/>
  <c r="D22" i="8"/>
  <c r="E22" i="8" s="1"/>
  <c r="H22" i="8" s="1"/>
  <c r="D41" i="8"/>
  <c r="E41" i="8" s="1"/>
  <c r="H41" i="8" s="1"/>
  <c r="D59" i="8"/>
  <c r="E59" i="8" s="1"/>
  <c r="H59" i="8" s="1"/>
  <c r="D77" i="8"/>
  <c r="E77" i="8" s="1"/>
  <c r="H77" i="8" s="1"/>
  <c r="D95" i="8"/>
  <c r="E95" i="8" s="1"/>
  <c r="H95" i="8" s="1"/>
  <c r="D11" i="8"/>
  <c r="E11" i="8" s="1"/>
  <c r="H11" i="8" s="1"/>
  <c r="D34" i="8"/>
  <c r="E34" i="8" s="1"/>
  <c r="H34" i="8" s="1"/>
  <c r="D70" i="8"/>
  <c r="E70" i="8" s="1"/>
  <c r="H70" i="8" s="1"/>
  <c r="D26" i="8"/>
  <c r="E26" i="8" s="1"/>
  <c r="H26" i="8" s="1"/>
  <c r="D62" i="8"/>
  <c r="E62" i="8" s="1"/>
  <c r="H62" i="8" s="1"/>
  <c r="D80" i="8"/>
  <c r="E80" i="8" s="1"/>
  <c r="H80" i="8" s="1"/>
  <c r="D6" i="8"/>
  <c r="E6" i="8" s="1"/>
  <c r="H6" i="8" s="1"/>
  <c r="D5" i="8"/>
  <c r="E5" i="8" s="1"/>
  <c r="H5" i="8" s="1"/>
  <c r="D40" i="8"/>
  <c r="E40" i="8" s="1"/>
  <c r="H40" i="8" s="1"/>
  <c r="D94" i="8"/>
  <c r="E94" i="8" s="1"/>
  <c r="H94" i="8" s="1"/>
  <c r="D86" i="8"/>
  <c r="E86" i="8" s="1"/>
  <c r="H86" i="8" s="1"/>
  <c r="D51" i="8"/>
  <c r="E51" i="8" s="1"/>
  <c r="H51" i="8" s="1"/>
  <c r="D97" i="8"/>
  <c r="E97" i="8" s="1"/>
  <c r="H97" i="8" s="1"/>
  <c r="D53" i="8"/>
  <c r="E53" i="8" s="1"/>
  <c r="H53" i="8" s="1"/>
  <c r="D89" i="8"/>
  <c r="E89" i="8" s="1"/>
  <c r="H89" i="8" s="1"/>
  <c r="D15" i="8"/>
  <c r="E15" i="8" s="1"/>
  <c r="H15" i="8" s="1"/>
  <c r="D27" i="8"/>
  <c r="E27" i="8" s="1"/>
  <c r="H27" i="8" s="1"/>
  <c r="D45" i="8"/>
  <c r="E45" i="8" s="1"/>
  <c r="H45" i="8" s="1"/>
  <c r="D63" i="8"/>
  <c r="E63" i="8" s="1"/>
  <c r="H63" i="8" s="1"/>
  <c r="D81" i="8"/>
  <c r="E81" i="8" s="1"/>
  <c r="H81" i="8" s="1"/>
  <c r="D99" i="8"/>
  <c r="E99" i="8" s="1"/>
  <c r="H99" i="8" s="1"/>
  <c r="D37" i="8"/>
  <c r="E37" i="8" s="1"/>
  <c r="H37" i="8" s="1"/>
  <c r="D55" i="8"/>
  <c r="E55" i="8" s="1"/>
  <c r="H55" i="8" s="1"/>
  <c r="D73" i="8"/>
  <c r="E73" i="8" s="1"/>
  <c r="H73" i="8" s="1"/>
  <c r="D91" i="8"/>
  <c r="E91" i="8" s="1"/>
  <c r="H91" i="8" s="1"/>
  <c r="D7" i="8"/>
  <c r="E7" i="8" s="1"/>
  <c r="H7" i="8" s="1"/>
  <c r="D16" i="8"/>
  <c r="E16" i="8" s="1"/>
  <c r="H16" i="8" s="1"/>
  <c r="D29" i="8"/>
  <c r="E29" i="8" s="1"/>
  <c r="H29" i="8" s="1"/>
  <c r="D47" i="8"/>
  <c r="E47" i="8" s="1"/>
  <c r="H47" i="8" s="1"/>
  <c r="D65" i="8"/>
  <c r="E65" i="8" s="1"/>
  <c r="H65" i="8" s="1"/>
  <c r="D83" i="8"/>
  <c r="E83" i="8" s="1"/>
  <c r="H83" i="8" s="1"/>
  <c r="D30" i="8"/>
  <c r="E30" i="8" s="1"/>
  <c r="H30" i="8" s="1"/>
  <c r="D48" i="8"/>
  <c r="E48" i="8" s="1"/>
  <c r="H48" i="8" s="1"/>
  <c r="D66" i="8"/>
  <c r="E66" i="8" s="1"/>
  <c r="H66" i="8" s="1"/>
  <c r="D84" i="8"/>
  <c r="E84" i="8" s="1"/>
  <c r="H84" i="8" s="1"/>
  <c r="D2" i="8"/>
  <c r="E2" i="8" s="1"/>
  <c r="H2" i="8" s="1"/>
  <c r="D14" i="8"/>
  <c r="E14" i="8" s="1"/>
  <c r="H14" i="8" s="1"/>
  <c r="D23" i="8"/>
  <c r="E23" i="8" s="1"/>
  <c r="H23" i="8" s="1"/>
  <c r="D76" i="8"/>
  <c r="E76" i="8" s="1"/>
  <c r="H76" i="8" s="1"/>
  <c r="D50" i="8"/>
  <c r="E50" i="8" s="1"/>
  <c r="H50" i="8" s="1"/>
  <c r="D33" i="8"/>
  <c r="E33" i="8" s="1"/>
  <c r="H33" i="8" s="1"/>
  <c r="D69" i="8"/>
  <c r="E69" i="8" s="1"/>
  <c r="H69" i="8" s="1"/>
  <c r="D61" i="8"/>
  <c r="E61" i="8" s="1"/>
  <c r="H61" i="8" s="1"/>
  <c r="D35" i="8"/>
  <c r="E35" i="8" s="1"/>
  <c r="H35" i="8" s="1"/>
  <c r="D48" i="6"/>
  <c r="G48" i="6" s="1"/>
  <c r="D85" i="6"/>
  <c r="G85" i="6" s="1"/>
  <c r="D74" i="6"/>
  <c r="G74" i="6" s="1"/>
  <c r="D42" i="6"/>
  <c r="G42" i="6" s="1"/>
  <c r="D36" i="6"/>
  <c r="G36" i="6" s="1"/>
  <c r="D97" i="6"/>
  <c r="G97" i="6" s="1"/>
  <c r="D55" i="6"/>
  <c r="G55" i="6" s="1"/>
  <c r="D32" i="6"/>
  <c r="G32" i="6" s="1"/>
  <c r="D15" i="6"/>
  <c r="G15" i="6" s="1"/>
  <c r="D16" i="6"/>
  <c r="G16" i="6" s="1"/>
  <c r="D54" i="6"/>
  <c r="G54" i="6" s="1"/>
  <c r="D88" i="6"/>
  <c r="G88" i="6" s="1"/>
  <c r="D39" i="6"/>
  <c r="G39" i="6" s="1"/>
  <c r="D93" i="6"/>
  <c r="G93" i="6" s="1"/>
  <c r="D29" i="6"/>
  <c r="G29" i="6" s="1"/>
  <c r="D65" i="6"/>
  <c r="G65" i="6" s="1"/>
  <c r="D101" i="6"/>
  <c r="G101" i="6" s="1"/>
  <c r="D72" i="6"/>
  <c r="G72" i="6" s="1"/>
  <c r="D52" i="6"/>
  <c r="G52" i="6" s="1"/>
  <c r="D26" i="6"/>
  <c r="G26" i="6" s="1"/>
  <c r="D44" i="6"/>
  <c r="G44" i="6" s="1"/>
  <c r="D22" i="6"/>
  <c r="G22" i="6" s="1"/>
  <c r="D51" i="6"/>
  <c r="G51" i="6" s="1"/>
  <c r="D71" i="6"/>
  <c r="G71" i="6" s="1"/>
  <c r="D98" i="6"/>
  <c r="G98" i="6" s="1"/>
  <c r="D84" i="6"/>
  <c r="G84" i="6" s="1"/>
  <c r="D79" i="6"/>
  <c r="G79" i="6" s="1"/>
  <c r="D56" i="6"/>
  <c r="G56" i="6" s="1"/>
  <c r="D28" i="6"/>
  <c r="G28" i="6" s="1"/>
  <c r="D64" i="6"/>
  <c r="G64" i="6" s="1"/>
  <c r="D100" i="6"/>
  <c r="G100" i="6" s="1"/>
  <c r="D63" i="6"/>
  <c r="G63" i="6" s="1"/>
  <c r="D5" i="6"/>
  <c r="G5" i="6" s="1"/>
  <c r="D41" i="6"/>
  <c r="G41" i="6" s="1"/>
  <c r="D77" i="6"/>
  <c r="G77" i="6" s="1"/>
  <c r="D57" i="6"/>
  <c r="G57" i="6" s="1"/>
  <c r="D2" i="6"/>
  <c r="G2" i="6" s="1"/>
  <c r="D86" i="6"/>
  <c r="G86" i="6" s="1"/>
  <c r="D60" i="6"/>
  <c r="G60" i="6" s="1"/>
  <c r="D67" i="6"/>
  <c r="G67" i="6" s="1"/>
  <c r="D27" i="6"/>
  <c r="G27" i="6" s="1"/>
  <c r="D58" i="6"/>
  <c r="G58" i="6" s="1"/>
  <c r="D94" i="6"/>
  <c r="G94" i="6" s="1"/>
  <c r="D99" i="6"/>
  <c r="G99" i="6" s="1"/>
  <c r="D35" i="6"/>
  <c r="G35" i="6" s="1"/>
  <c r="D3" i="6"/>
  <c r="G3" i="6" s="1"/>
  <c r="D96" i="6"/>
  <c r="G96" i="6" s="1"/>
  <c r="D14" i="6"/>
  <c r="G14" i="6" s="1"/>
  <c r="D66" i="6"/>
  <c r="G66" i="6" s="1"/>
  <c r="D7" i="6"/>
  <c r="G7" i="6" s="1"/>
  <c r="D45" i="6"/>
  <c r="G45" i="6" s="1"/>
  <c r="D25" i="6"/>
  <c r="G25" i="6" s="1"/>
  <c r="D38" i="6"/>
  <c r="G38" i="6" s="1"/>
  <c r="D6" i="6"/>
  <c r="G6" i="6" s="1"/>
  <c r="D78" i="6"/>
  <c r="G78" i="6" s="1"/>
  <c r="D13" i="6"/>
  <c r="G13" i="6" s="1"/>
  <c r="D19" i="6"/>
  <c r="G19" i="6" s="1"/>
  <c r="D91" i="6"/>
  <c r="G91" i="6" s="1"/>
  <c r="D68" i="6"/>
  <c r="G68" i="6" s="1"/>
  <c r="D87" i="6"/>
  <c r="G87" i="6" s="1"/>
  <c r="D34" i="6"/>
  <c r="G34" i="6" s="1"/>
  <c r="D70" i="6"/>
  <c r="G70" i="6" s="1"/>
  <c r="D9" i="6"/>
  <c r="G9" i="6" s="1"/>
  <c r="D69" i="6"/>
  <c r="G69" i="6" s="1"/>
  <c r="D11" i="6"/>
  <c r="G11" i="6" s="1"/>
  <c r="D47" i="6"/>
  <c r="G47" i="6" s="1"/>
  <c r="D101" i="7"/>
  <c r="G101" i="7" s="1"/>
  <c r="D91" i="7"/>
  <c r="G91" i="7" s="1"/>
  <c r="D73" i="7"/>
  <c r="G73" i="7" s="1"/>
  <c r="D55" i="7"/>
  <c r="G55" i="7" s="1"/>
  <c r="D37" i="7"/>
  <c r="G37" i="7" s="1"/>
  <c r="D20" i="7"/>
  <c r="G20" i="7" s="1"/>
  <c r="D8" i="7"/>
  <c r="G8" i="7" s="1"/>
  <c r="D100" i="7"/>
  <c r="G100" i="7" s="1"/>
  <c r="D28" i="7"/>
  <c r="G28" i="7" s="1"/>
  <c r="D88" i="7"/>
  <c r="G88" i="7" s="1"/>
  <c r="D70" i="7"/>
  <c r="G70" i="7" s="1"/>
  <c r="D52" i="7"/>
  <c r="G52" i="7" s="1"/>
  <c r="D34" i="7"/>
  <c r="G34" i="7" s="1"/>
  <c r="D64" i="7"/>
  <c r="G64" i="7" s="1"/>
  <c r="D85" i="7"/>
  <c r="G85" i="7" s="1"/>
  <c r="D67" i="7"/>
  <c r="G67" i="7" s="1"/>
  <c r="D49" i="7"/>
  <c r="G49" i="7" s="1"/>
  <c r="D31" i="7"/>
  <c r="G31" i="7" s="1"/>
  <c r="D17" i="7"/>
  <c r="G17" i="7" s="1"/>
  <c r="D5" i="7"/>
  <c r="G5" i="7" s="1"/>
  <c r="D82" i="7"/>
  <c r="G82" i="7" s="1"/>
  <c r="D46" i="7"/>
  <c r="G46" i="7" s="1"/>
  <c r="D14" i="7"/>
  <c r="G14" i="7" s="1"/>
  <c r="D97" i="7"/>
  <c r="G97" i="7" s="1"/>
  <c r="D79" i="7"/>
  <c r="G79" i="7" s="1"/>
  <c r="D61" i="7"/>
  <c r="G61" i="7" s="1"/>
  <c r="D43" i="7"/>
  <c r="G43" i="7" s="1"/>
  <c r="D25" i="7"/>
  <c r="G25" i="7" s="1"/>
  <c r="D11" i="7"/>
  <c r="G11" i="7" s="1"/>
  <c r="D94" i="7"/>
  <c r="G94" i="7" s="1"/>
  <c r="D76" i="7"/>
  <c r="G76" i="7" s="1"/>
  <c r="D58" i="7"/>
  <c r="G58" i="7" s="1"/>
  <c r="D40" i="7"/>
  <c r="G40" i="7" s="1"/>
  <c r="D23" i="7"/>
  <c r="G23" i="7" s="1"/>
  <c r="D2" i="7"/>
  <c r="G2" i="7" s="1"/>
  <c r="D47" i="7"/>
  <c r="G47" i="7" s="1"/>
  <c r="D3" i="7"/>
  <c r="G3" i="7" s="1"/>
  <c r="D21" i="7"/>
  <c r="G21" i="7" s="1"/>
  <c r="D39" i="7"/>
  <c r="G39" i="7" s="1"/>
  <c r="D57" i="7"/>
  <c r="G57" i="7" s="1"/>
  <c r="D75" i="7"/>
  <c r="G75" i="7" s="1"/>
  <c r="D93" i="7"/>
  <c r="G93" i="7" s="1"/>
  <c r="D13" i="7"/>
  <c r="G13" i="7" s="1"/>
  <c r="D32" i="7"/>
  <c r="G32" i="7" s="1"/>
  <c r="D50" i="7"/>
  <c r="G50" i="7" s="1"/>
  <c r="D68" i="7"/>
  <c r="G68" i="7" s="1"/>
  <c r="D86" i="7"/>
  <c r="G86" i="7" s="1"/>
  <c r="D78" i="7"/>
  <c r="G78" i="7" s="1"/>
  <c r="D35" i="7"/>
  <c r="G35" i="7" s="1"/>
  <c r="D71" i="7"/>
  <c r="G71" i="7" s="1"/>
  <c r="D27" i="7"/>
  <c r="G27" i="7" s="1"/>
  <c r="D63" i="7"/>
  <c r="G63" i="7" s="1"/>
  <c r="D99" i="7"/>
  <c r="G99" i="7" s="1"/>
  <c r="D19" i="7"/>
  <c r="G19" i="7" s="1"/>
  <c r="D56" i="7"/>
  <c r="G56" i="7" s="1"/>
  <c r="D92" i="7"/>
  <c r="G92" i="7" s="1"/>
  <c r="D33" i="7"/>
  <c r="G33" i="7" s="1"/>
  <c r="D69" i="7"/>
  <c r="G69" i="7" s="1"/>
  <c r="D87" i="7"/>
  <c r="G87" i="7" s="1"/>
  <c r="D26" i="7"/>
  <c r="G26" i="7" s="1"/>
  <c r="D80" i="7"/>
  <c r="G80" i="7" s="1"/>
  <c r="D90" i="7"/>
  <c r="G90" i="7" s="1"/>
  <c r="D83" i="7"/>
  <c r="G83" i="7" s="1"/>
  <c r="D6" i="7"/>
  <c r="G6" i="7" s="1"/>
  <c r="D24" i="7"/>
  <c r="G24" i="7" s="1"/>
  <c r="D42" i="7"/>
  <c r="G42" i="7" s="1"/>
  <c r="D60" i="7"/>
  <c r="G60" i="7" s="1"/>
  <c r="D96" i="7"/>
  <c r="G96" i="7" s="1"/>
  <c r="D16" i="7"/>
  <c r="G16" i="7" s="1"/>
  <c r="D53" i="7"/>
  <c r="G53" i="7" s="1"/>
  <c r="D89" i="7"/>
  <c r="G89" i="7" s="1"/>
  <c r="D9" i="7"/>
  <c r="G9" i="7" s="1"/>
  <c r="D45" i="7"/>
  <c r="G45" i="7" s="1"/>
  <c r="D81" i="7"/>
  <c r="G81" i="7" s="1"/>
  <c r="D38" i="7"/>
  <c r="G38" i="7" s="1"/>
  <c r="D74" i="7"/>
  <c r="G74" i="7" s="1"/>
  <c r="D15" i="7"/>
  <c r="G15" i="7" s="1"/>
  <c r="D7" i="7"/>
  <c r="G7" i="7" s="1"/>
  <c r="D62" i="7"/>
  <c r="G62" i="7" s="1"/>
  <c r="D98" i="7"/>
  <c r="G98" i="7" s="1"/>
  <c r="D18" i="7"/>
  <c r="G18" i="7" s="1"/>
  <c r="D36" i="7"/>
  <c r="G36" i="7" s="1"/>
  <c r="D72" i="7"/>
  <c r="G72" i="7" s="1"/>
  <c r="D10" i="7"/>
  <c r="G10" i="7" s="1"/>
  <c r="D65" i="7"/>
  <c r="G65" i="7" s="1"/>
  <c r="D12" i="7"/>
  <c r="G12" i="7" s="1"/>
  <c r="D30" i="7"/>
  <c r="G30" i="7" s="1"/>
  <c r="D48" i="7"/>
  <c r="G48" i="7" s="1"/>
  <c r="D66" i="7"/>
  <c r="G66" i="7" s="1"/>
  <c r="D84" i="7"/>
  <c r="G84" i="7" s="1"/>
  <c r="D4" i="7"/>
  <c r="G4" i="7" s="1"/>
  <c r="D22" i="7"/>
  <c r="G22" i="7" s="1"/>
  <c r="D41" i="7"/>
  <c r="G41" i="7" s="1"/>
  <c r="D59" i="7"/>
  <c r="G59" i="7" s="1"/>
  <c r="D77" i="7"/>
  <c r="G77" i="7" s="1"/>
  <c r="D95" i="7"/>
  <c r="G95" i="7" s="1"/>
  <c r="D51" i="7"/>
  <c r="G51" i="7" s="1"/>
  <c r="D44" i="7"/>
  <c r="G44" i="7" s="1"/>
  <c r="D54" i="7"/>
  <c r="G54" i="7" s="1"/>
  <c r="D29" i="7"/>
  <c r="G29" i="7" s="1"/>
  <c r="O2" i="6" l="1"/>
  <c r="S2" i="6" s="1"/>
  <c r="O2" i="7"/>
  <c r="S2" i="7" s="1"/>
  <c r="Q2" i="8" l="1"/>
  <c r="U2" i="8" s="1"/>
  <c r="B2" i="4" l="1"/>
  <c r="B1" i="4" s="1"/>
  <c r="B2" i="3"/>
  <c r="B1" i="3" s="1"/>
  <c r="B4" i="3" l="1"/>
  <c r="B3" i="3"/>
  <c r="B4" i="4"/>
  <c r="B3" i="4"/>
  <c r="E2" i="4" s="1"/>
  <c r="N2" i="4" l="1"/>
  <c r="P2" i="4" s="1"/>
  <c r="M2" i="3"/>
  <c r="O2" i="3" s="1"/>
  <c r="E2" i="3"/>
  <c r="E3" i="3" s="1"/>
  <c r="E3" i="4"/>
  <c r="S2" i="4" l="1"/>
  <c r="N3" i="4" s="1"/>
  <c r="P3" i="4" s="1"/>
  <c r="Q3" i="4" s="1"/>
  <c r="R3" i="4" s="1"/>
  <c r="Q2" i="4"/>
  <c r="R2" i="4" s="1"/>
  <c r="Q2" i="3"/>
  <c r="M3" i="3" s="1"/>
  <c r="O3" i="3" s="1"/>
  <c r="P2" i="3"/>
  <c r="G2" i="3"/>
  <c r="E4" i="3"/>
  <c r="E5" i="3" s="1"/>
  <c r="G4" i="3" s="1"/>
  <c r="E4" i="4"/>
  <c r="G2" i="4"/>
  <c r="S3" i="4" l="1"/>
  <c r="N4" i="4" s="1"/>
  <c r="P4" i="4" s="1"/>
  <c r="Q3" i="3"/>
  <c r="M4" i="3" s="1"/>
  <c r="O4" i="3" s="1"/>
  <c r="P3" i="3"/>
  <c r="G3" i="3"/>
  <c r="I3" i="3" s="1"/>
  <c r="I2" i="3"/>
  <c r="J2" i="3"/>
  <c r="E5" i="4"/>
  <c r="G4" i="4" s="1"/>
  <c r="I2" i="4"/>
  <c r="J2" i="4"/>
  <c r="K2" i="4" s="1"/>
  <c r="G3" i="4"/>
  <c r="I4" i="3"/>
  <c r="J4" i="3"/>
  <c r="E6" i="3"/>
  <c r="G5" i="3" s="1"/>
  <c r="I5" i="3" s="1"/>
  <c r="S4" i="4" l="1"/>
  <c r="N5" i="4" s="1"/>
  <c r="P5" i="4" s="1"/>
  <c r="Q4" i="4"/>
  <c r="R4" i="4" s="1"/>
  <c r="J3" i="3"/>
  <c r="Q4" i="3"/>
  <c r="M5" i="3" s="1"/>
  <c r="O5" i="3" s="1"/>
  <c r="P4" i="3"/>
  <c r="I4" i="4"/>
  <c r="J4" i="4"/>
  <c r="K4" i="4" s="1"/>
  <c r="I3" i="4"/>
  <c r="J3" i="4"/>
  <c r="K3" i="4" s="1"/>
  <c r="E6" i="4"/>
  <c r="J5" i="3"/>
  <c r="E7" i="3"/>
  <c r="G6" i="3" s="1"/>
  <c r="I6" i="3" s="1"/>
  <c r="S5" i="4" l="1"/>
  <c r="N6" i="4" s="1"/>
  <c r="P6" i="4" s="1"/>
  <c r="Q5" i="4"/>
  <c r="R5" i="4" s="1"/>
  <c r="Q5" i="3"/>
  <c r="M6" i="3" s="1"/>
  <c r="O6" i="3" s="1"/>
  <c r="P5" i="3"/>
  <c r="J6" i="3"/>
  <c r="E7" i="4"/>
  <c r="G6" i="4" s="1"/>
  <c r="G5" i="4"/>
  <c r="E8" i="3"/>
  <c r="G7" i="3" s="1"/>
  <c r="I7" i="3" s="1"/>
  <c r="S6" i="4" l="1"/>
  <c r="Q6" i="4"/>
  <c r="R6" i="4" s="1"/>
  <c r="W2" i="4" s="1"/>
  <c r="Q6" i="3"/>
  <c r="P6" i="3"/>
  <c r="U2" i="3" s="1"/>
  <c r="J7" i="3"/>
  <c r="I6" i="4"/>
  <c r="J6" i="4"/>
  <c r="K6" i="4" s="1"/>
  <c r="I5" i="4"/>
  <c r="J5" i="4"/>
  <c r="K5" i="4" s="1"/>
  <c r="E8" i="4"/>
  <c r="E9" i="3"/>
  <c r="E9" i="4" l="1"/>
  <c r="G7" i="4"/>
  <c r="E10" i="3"/>
  <c r="G8" i="3"/>
  <c r="I8" i="3" l="1"/>
  <c r="J8" i="3"/>
  <c r="I7" i="4"/>
  <c r="J7" i="4"/>
  <c r="K7" i="4" s="1"/>
  <c r="E10" i="4"/>
  <c r="G8" i="4"/>
  <c r="E11" i="3"/>
  <c r="G10" i="3" s="1"/>
  <c r="I10" i="3" s="1"/>
  <c r="G9" i="3"/>
  <c r="J10" i="3" l="1"/>
  <c r="I9" i="3"/>
  <c r="J9" i="3"/>
  <c r="I8" i="4"/>
  <c r="J8" i="4"/>
  <c r="K8" i="4" s="1"/>
  <c r="E11" i="4"/>
  <c r="G9" i="4"/>
  <c r="E12" i="3"/>
  <c r="I9" i="4" l="1"/>
  <c r="J9" i="4"/>
  <c r="K9" i="4" s="1"/>
  <c r="E12" i="4"/>
  <c r="G11" i="4" s="1"/>
  <c r="I11" i="4" s="1"/>
  <c r="G10" i="4"/>
  <c r="E13" i="3"/>
  <c r="G11" i="3"/>
  <c r="J11" i="4" l="1"/>
  <c r="K11" i="4" s="1"/>
  <c r="I10" i="4"/>
  <c r="J10" i="4"/>
  <c r="K10" i="4" s="1"/>
  <c r="I11" i="3"/>
  <c r="J11" i="3"/>
  <c r="E13" i="4"/>
  <c r="E14" i="3"/>
  <c r="G13" i="3" s="1"/>
  <c r="I13" i="3" s="1"/>
  <c r="G12" i="3"/>
  <c r="J13" i="3" l="1"/>
  <c r="I12" i="3"/>
  <c r="J12" i="3"/>
  <c r="E14" i="4"/>
  <c r="G13" i="4" s="1"/>
  <c r="I13" i="4" s="1"/>
  <c r="G12" i="4"/>
  <c r="E15" i="3"/>
  <c r="I12" i="4" l="1"/>
  <c r="J12" i="4"/>
  <c r="K12" i="4" s="1"/>
  <c r="J13" i="4"/>
  <c r="K13" i="4" s="1"/>
  <c r="E15" i="4"/>
  <c r="G14" i="4" s="1"/>
  <c r="I14" i="4" s="1"/>
  <c r="E16" i="3"/>
  <c r="G15" i="3" s="1"/>
  <c r="I15" i="3" s="1"/>
  <c r="G14" i="3"/>
  <c r="J15" i="3" l="1"/>
  <c r="J14" i="4"/>
  <c r="K14" i="4" s="1"/>
  <c r="I14" i="3"/>
  <c r="J14" i="3"/>
  <c r="E16" i="4"/>
  <c r="G15" i="4" s="1"/>
  <c r="I15" i="4" s="1"/>
  <c r="E17" i="3"/>
  <c r="G16" i="3" s="1"/>
  <c r="I16" i="3" l="1"/>
  <c r="J16" i="3"/>
  <c r="J15" i="4"/>
  <c r="K15" i="4" s="1"/>
  <c r="E17" i="4"/>
  <c r="G16" i="4" s="1"/>
  <c r="I16" i="4" s="1"/>
  <c r="E18" i="3"/>
  <c r="J16" i="4" l="1"/>
  <c r="K16" i="4" s="1"/>
  <c r="E18" i="4"/>
  <c r="G17" i="4" s="1"/>
  <c r="I17" i="4" s="1"/>
  <c r="E19" i="3"/>
  <c r="G18" i="3" s="1"/>
  <c r="I18" i="3" s="1"/>
  <c r="G17" i="3"/>
  <c r="J17" i="4" l="1"/>
  <c r="K17" i="4" s="1"/>
  <c r="I17" i="3"/>
  <c r="J17" i="3"/>
  <c r="J18" i="3"/>
  <c r="J18" i="4"/>
  <c r="K18" i="4" s="1"/>
  <c r="E19" i="4"/>
  <c r="G18" i="4" s="1"/>
  <c r="I18" i="4" s="1"/>
  <c r="E20" i="3"/>
  <c r="G19" i="3" s="1"/>
  <c r="I19" i="3" s="1"/>
  <c r="J19" i="3" l="1"/>
  <c r="E20" i="4"/>
  <c r="E21" i="3"/>
  <c r="E21" i="4" l="1"/>
  <c r="G20" i="4" s="1"/>
  <c r="I20" i="4" s="1"/>
  <c r="J20" i="4"/>
  <c r="K20" i="4" s="1"/>
  <c r="G19" i="4"/>
  <c r="E22" i="3"/>
  <c r="G21" i="3" s="1"/>
  <c r="I21" i="3" s="1"/>
  <c r="G20" i="3"/>
  <c r="I20" i="3" l="1"/>
  <c r="J20" i="3"/>
  <c r="J21" i="3"/>
  <c r="I19" i="4"/>
  <c r="J19" i="4"/>
  <c r="K19" i="4" s="1"/>
  <c r="E22" i="4"/>
  <c r="G21" i="4" s="1"/>
  <c r="I21" i="4" s="1"/>
  <c r="E23" i="3"/>
  <c r="G22" i="3" s="1"/>
  <c r="I22" i="3" s="1"/>
  <c r="J22" i="3"/>
  <c r="J21" i="4" l="1"/>
  <c r="K21" i="4" s="1"/>
  <c r="E23" i="4"/>
  <c r="G22" i="4" s="1"/>
  <c r="I22" i="4" s="1"/>
  <c r="E24" i="3"/>
  <c r="J22" i="4" l="1"/>
  <c r="K22" i="4" s="1"/>
  <c r="E24" i="4"/>
  <c r="E25" i="3"/>
  <c r="G23" i="3"/>
  <c r="I23" i="3" l="1"/>
  <c r="J23" i="3"/>
  <c r="E25" i="4"/>
  <c r="G23" i="4"/>
  <c r="E26" i="3"/>
  <c r="G25" i="3" s="1"/>
  <c r="I25" i="3" s="1"/>
  <c r="G24" i="3"/>
  <c r="I23" i="4" l="1"/>
  <c r="J23" i="4"/>
  <c r="K23" i="4" s="1"/>
  <c r="I24" i="3"/>
  <c r="J24" i="3"/>
  <c r="J25" i="3"/>
  <c r="J25" i="4"/>
  <c r="K25" i="4" s="1"/>
  <c r="E26" i="4"/>
  <c r="G25" i="4" s="1"/>
  <c r="I25" i="4" s="1"/>
  <c r="G24" i="4"/>
  <c r="E27" i="3"/>
  <c r="I24" i="4" l="1"/>
  <c r="J24" i="4"/>
  <c r="K24" i="4" s="1"/>
  <c r="E27" i="4"/>
  <c r="G26" i="4" s="1"/>
  <c r="I26" i="4" s="1"/>
  <c r="E28" i="3"/>
  <c r="G26" i="3"/>
  <c r="J26" i="4" l="1"/>
  <c r="K26" i="4" s="1"/>
  <c r="I26" i="3"/>
  <c r="J26" i="3"/>
  <c r="J27" i="4"/>
  <c r="K27" i="4" s="1"/>
  <c r="E28" i="4"/>
  <c r="G27" i="4" s="1"/>
  <c r="I27" i="4" s="1"/>
  <c r="E29" i="3"/>
  <c r="G28" i="3" s="1"/>
  <c r="I28" i="3" s="1"/>
  <c r="G27" i="3"/>
  <c r="I27" i="3" l="1"/>
  <c r="J27" i="3"/>
  <c r="J28" i="3"/>
  <c r="J28" i="4"/>
  <c r="K28" i="4" s="1"/>
  <c r="E29" i="4"/>
  <c r="E30" i="3"/>
  <c r="E30" i="4" l="1"/>
  <c r="G29" i="4" s="1"/>
  <c r="I29" i="4" s="1"/>
  <c r="J29" i="4"/>
  <c r="K29" i="4" s="1"/>
  <c r="G28" i="4"/>
  <c r="I28" i="4" s="1"/>
  <c r="J30" i="3"/>
  <c r="E31" i="3"/>
  <c r="G30" i="3" s="1"/>
  <c r="I30" i="3" s="1"/>
  <c r="G29" i="3"/>
  <c r="I29" i="3" l="1"/>
  <c r="J29" i="3"/>
  <c r="J30" i="4"/>
  <c r="K30" i="4" s="1"/>
  <c r="E31" i="4"/>
  <c r="G30" i="4" s="1"/>
  <c r="I30" i="4" s="1"/>
  <c r="E32" i="3"/>
  <c r="G31" i="3" s="1"/>
  <c r="I31" i="3" s="1"/>
  <c r="J31" i="3" l="1"/>
  <c r="J31" i="4"/>
  <c r="K31" i="4" s="1"/>
  <c r="E32" i="4"/>
  <c r="G31" i="4" s="1"/>
  <c r="I31" i="4" s="1"/>
  <c r="E33" i="3"/>
  <c r="E33" i="4" l="1"/>
  <c r="G32" i="4" s="1"/>
  <c r="I32" i="4" s="1"/>
  <c r="J32" i="4"/>
  <c r="K32" i="4" s="1"/>
  <c r="E34" i="3"/>
  <c r="G33" i="3" s="1"/>
  <c r="I33" i="3" s="1"/>
  <c r="G32" i="3"/>
  <c r="I32" i="3" l="1"/>
  <c r="J32" i="3"/>
  <c r="J33" i="3"/>
  <c r="J33" i="4"/>
  <c r="K33" i="4" s="1"/>
  <c r="E34" i="4"/>
  <c r="E35" i="3"/>
  <c r="G34" i="3" s="1"/>
  <c r="I34" i="3" s="1"/>
  <c r="J34" i="3" l="1"/>
  <c r="J34" i="4"/>
  <c r="K34" i="4" s="1"/>
  <c r="E35" i="4"/>
  <c r="G34" i="4" s="1"/>
  <c r="I34" i="4" s="1"/>
  <c r="G33" i="4"/>
  <c r="I33" i="4" s="1"/>
  <c r="E36" i="3"/>
  <c r="J35" i="3"/>
  <c r="J35" i="4" l="1"/>
  <c r="K35" i="4" s="1"/>
  <c r="E36" i="4"/>
  <c r="G35" i="4" s="1"/>
  <c r="I35" i="4" s="1"/>
  <c r="J36" i="3"/>
  <c r="E37" i="3"/>
  <c r="G36" i="3" s="1"/>
  <c r="I36" i="3" s="1"/>
  <c r="G35" i="3"/>
  <c r="I35" i="3" s="1"/>
  <c r="J36" i="4" l="1"/>
  <c r="K36" i="4" s="1"/>
  <c r="E37" i="4"/>
  <c r="G36" i="4" s="1"/>
  <c r="I36" i="4" s="1"/>
  <c r="E38" i="3"/>
  <c r="G37" i="3" s="1"/>
  <c r="I37" i="3" s="1"/>
  <c r="J37" i="3"/>
  <c r="J37" i="4" l="1"/>
  <c r="K37" i="4" s="1"/>
  <c r="E38" i="4"/>
  <c r="E39" i="3"/>
  <c r="J38" i="3"/>
  <c r="E39" i="4" l="1"/>
  <c r="G38" i="4" s="1"/>
  <c r="I38" i="4" s="1"/>
  <c r="J38" i="4"/>
  <c r="K38" i="4" s="1"/>
  <c r="G37" i="4"/>
  <c r="I37" i="4" s="1"/>
  <c r="J39" i="3"/>
  <c r="E40" i="3"/>
  <c r="G38" i="3"/>
  <c r="I38" i="3" s="1"/>
  <c r="E40" i="4" l="1"/>
  <c r="G39" i="4" s="1"/>
  <c r="I39" i="4" s="1"/>
  <c r="J39" i="4"/>
  <c r="K39" i="4" s="1"/>
  <c r="E41" i="3"/>
  <c r="G40" i="3" s="1"/>
  <c r="I40" i="3" s="1"/>
  <c r="J40" i="3"/>
  <c r="G39" i="3"/>
  <c r="I39" i="3" s="1"/>
  <c r="J40" i="4" l="1"/>
  <c r="K40" i="4" s="1"/>
  <c r="E41" i="4"/>
  <c r="G40" i="4" s="1"/>
  <c r="I40" i="4" s="1"/>
  <c r="E42" i="3"/>
  <c r="J41" i="3"/>
  <c r="E42" i="4" l="1"/>
  <c r="J41" i="4"/>
  <c r="K41" i="4" s="1"/>
  <c r="J42" i="3"/>
  <c r="E43" i="3"/>
  <c r="G41" i="3"/>
  <c r="I41" i="3" s="1"/>
  <c r="J42" i="4" l="1"/>
  <c r="K42" i="4" s="1"/>
  <c r="E43" i="4"/>
  <c r="G41" i="4"/>
  <c r="I41" i="4" s="1"/>
  <c r="E44" i="3"/>
  <c r="G43" i="3" s="1"/>
  <c r="I43" i="3" s="1"/>
  <c r="J43" i="3"/>
  <c r="G42" i="3"/>
  <c r="I42" i="3" s="1"/>
  <c r="J43" i="4" l="1"/>
  <c r="K43" i="4" s="1"/>
  <c r="E44" i="4"/>
  <c r="G43" i="4" s="1"/>
  <c r="I43" i="4" s="1"/>
  <c r="G42" i="4"/>
  <c r="I42" i="4" s="1"/>
  <c r="E45" i="3"/>
  <c r="J44" i="3"/>
  <c r="J44" i="4" l="1"/>
  <c r="K44" i="4" s="1"/>
  <c r="E45" i="4"/>
  <c r="G44" i="4" s="1"/>
  <c r="I44" i="4" s="1"/>
  <c r="J45" i="3"/>
  <c r="E46" i="3"/>
  <c r="G45" i="3" s="1"/>
  <c r="I45" i="3" s="1"/>
  <c r="G44" i="3"/>
  <c r="I44" i="3" s="1"/>
  <c r="J45" i="4" l="1"/>
  <c r="K45" i="4" s="1"/>
  <c r="E46" i="4"/>
  <c r="E47" i="3"/>
  <c r="G46" i="3" s="1"/>
  <c r="I46" i="3" s="1"/>
  <c r="J46" i="3"/>
  <c r="J46" i="4" l="1"/>
  <c r="K46" i="4" s="1"/>
  <c r="E47" i="4"/>
  <c r="G46" i="4" s="1"/>
  <c r="I46" i="4" s="1"/>
  <c r="G45" i="4"/>
  <c r="I45" i="4" s="1"/>
  <c r="E48" i="3"/>
  <c r="J47" i="3"/>
  <c r="E48" i="4" l="1"/>
  <c r="G47" i="4" s="1"/>
  <c r="I47" i="4" s="1"/>
  <c r="J47" i="4"/>
  <c r="K47" i="4" s="1"/>
  <c r="J48" i="3"/>
  <c r="E49" i="3"/>
  <c r="G47" i="3"/>
  <c r="I47" i="3" s="1"/>
  <c r="J48" i="4" l="1"/>
  <c r="K48" i="4" s="1"/>
  <c r="E49" i="4"/>
  <c r="E50" i="3"/>
  <c r="G49" i="3" s="1"/>
  <c r="I49" i="3" s="1"/>
  <c r="J49" i="3"/>
  <c r="G48" i="3"/>
  <c r="I48" i="3" s="1"/>
  <c r="J49" i="4" l="1"/>
  <c r="K49" i="4" s="1"/>
  <c r="E50" i="4"/>
  <c r="G48" i="4"/>
  <c r="I48" i="4" s="1"/>
  <c r="E51" i="3"/>
  <c r="J50" i="3"/>
  <c r="E51" i="4" l="1"/>
  <c r="G50" i="4" s="1"/>
  <c r="I50" i="4" s="1"/>
  <c r="J50" i="4"/>
  <c r="K50" i="4" s="1"/>
  <c r="G49" i="4"/>
  <c r="I49" i="4" s="1"/>
  <c r="J51" i="3"/>
  <c r="E52" i="3"/>
  <c r="G51" i="3" s="1"/>
  <c r="I51" i="3" s="1"/>
  <c r="G50" i="3"/>
  <c r="I50" i="3" s="1"/>
  <c r="J51" i="4" l="1"/>
  <c r="K51" i="4" s="1"/>
  <c r="E52" i="4"/>
  <c r="E53" i="3"/>
  <c r="G52" i="3" s="1"/>
  <c r="I52" i="3" s="1"/>
  <c r="J52" i="3"/>
  <c r="J52" i="4" l="1"/>
  <c r="K52" i="4" s="1"/>
  <c r="E53" i="4"/>
  <c r="G52" i="4" s="1"/>
  <c r="I52" i="4" s="1"/>
  <c r="G51" i="4"/>
  <c r="I51" i="4" s="1"/>
  <c r="E54" i="3"/>
  <c r="J53" i="3"/>
  <c r="J53" i="4" l="1"/>
  <c r="K53" i="4" s="1"/>
  <c r="E54" i="4"/>
  <c r="G53" i="4" s="1"/>
  <c r="I53" i="4" s="1"/>
  <c r="J54" i="3"/>
  <c r="E55" i="3"/>
  <c r="G53" i="3"/>
  <c r="I53" i="3" s="1"/>
  <c r="E55" i="4" l="1"/>
  <c r="G54" i="4" s="1"/>
  <c r="I54" i="4" s="1"/>
  <c r="J54" i="4"/>
  <c r="K54" i="4" s="1"/>
  <c r="E56" i="3"/>
  <c r="G55" i="3" s="1"/>
  <c r="I55" i="3" s="1"/>
  <c r="J55" i="3"/>
  <c r="G54" i="3"/>
  <c r="I54" i="3" s="1"/>
  <c r="J55" i="4" l="1"/>
  <c r="K55" i="4" s="1"/>
  <c r="E56" i="4"/>
  <c r="E57" i="3"/>
  <c r="J56" i="3"/>
  <c r="E57" i="4" l="1"/>
  <c r="J56" i="4"/>
  <c r="K56" i="4" s="1"/>
  <c r="G55" i="4"/>
  <c r="I55" i="4" s="1"/>
  <c r="J57" i="3"/>
  <c r="E58" i="3"/>
  <c r="G56" i="3"/>
  <c r="I56" i="3" s="1"/>
  <c r="E58" i="4" l="1"/>
  <c r="J57" i="4"/>
  <c r="K57" i="4" s="1"/>
  <c r="G56" i="4"/>
  <c r="I56" i="4" s="1"/>
  <c r="E59" i="3"/>
  <c r="G58" i="3" s="1"/>
  <c r="I58" i="3" s="1"/>
  <c r="J58" i="3"/>
  <c r="G57" i="3"/>
  <c r="I57" i="3" s="1"/>
  <c r="J58" i="4" l="1"/>
  <c r="K58" i="4" s="1"/>
  <c r="E59" i="4"/>
  <c r="G57" i="4"/>
  <c r="I57" i="4" s="1"/>
  <c r="E60" i="3"/>
  <c r="J59" i="3"/>
  <c r="E60" i="4" l="1"/>
  <c r="G59" i="4" s="1"/>
  <c r="I59" i="4" s="1"/>
  <c r="J59" i="4"/>
  <c r="K59" i="4" s="1"/>
  <c r="G58" i="4"/>
  <c r="I58" i="4" s="1"/>
  <c r="J60" i="3"/>
  <c r="E61" i="3"/>
  <c r="G59" i="3"/>
  <c r="I59" i="3" s="1"/>
  <c r="J60" i="4" l="1"/>
  <c r="K60" i="4" s="1"/>
  <c r="E61" i="4"/>
  <c r="G60" i="4" s="1"/>
  <c r="I60" i="4" s="1"/>
  <c r="E62" i="3"/>
  <c r="G61" i="3" s="1"/>
  <c r="I61" i="3" s="1"/>
  <c r="J61" i="3"/>
  <c r="G60" i="3"/>
  <c r="I60" i="3" s="1"/>
  <c r="J61" i="4" l="1"/>
  <c r="K61" i="4" s="1"/>
  <c r="E62" i="4"/>
  <c r="G61" i="4" s="1"/>
  <c r="I61" i="4" s="1"/>
  <c r="E63" i="3"/>
  <c r="J62" i="3"/>
  <c r="J62" i="4" l="1"/>
  <c r="K62" i="4" s="1"/>
  <c r="E63" i="4"/>
  <c r="G62" i="4" s="1"/>
  <c r="I62" i="4" s="1"/>
  <c r="J63" i="3"/>
  <c r="E64" i="3"/>
  <c r="G62" i="3"/>
  <c r="I62" i="3" s="1"/>
  <c r="E64" i="4" l="1"/>
  <c r="G63" i="4" s="1"/>
  <c r="I63" i="4" s="1"/>
  <c r="J63" i="4"/>
  <c r="K63" i="4" s="1"/>
  <c r="E65" i="3"/>
  <c r="G64" i="3" s="1"/>
  <c r="I64" i="3" s="1"/>
  <c r="J64" i="3"/>
  <c r="G63" i="3"/>
  <c r="I63" i="3" s="1"/>
  <c r="J64" i="4" l="1"/>
  <c r="K64" i="4" s="1"/>
  <c r="E65" i="4"/>
  <c r="E66" i="3"/>
  <c r="J65" i="3"/>
  <c r="E66" i="4" l="1"/>
  <c r="G65" i="4" s="1"/>
  <c r="I65" i="4" s="1"/>
  <c r="J65" i="4"/>
  <c r="K65" i="4" s="1"/>
  <c r="G64" i="4"/>
  <c r="I64" i="4" s="1"/>
  <c r="J66" i="3"/>
  <c r="E67" i="3"/>
  <c r="G66" i="3" s="1"/>
  <c r="I66" i="3" s="1"/>
  <c r="G65" i="3"/>
  <c r="I65" i="3" s="1"/>
  <c r="E67" i="4" l="1"/>
  <c r="J66" i="4"/>
  <c r="K66" i="4" s="1"/>
  <c r="E68" i="3"/>
  <c r="G67" i="3" s="1"/>
  <c r="I67" i="3" s="1"/>
  <c r="J67" i="3"/>
  <c r="J67" i="4" l="1"/>
  <c r="K67" i="4" s="1"/>
  <c r="E68" i="4"/>
  <c r="G67" i="4" s="1"/>
  <c r="I67" i="4" s="1"/>
  <c r="G66" i="4"/>
  <c r="I66" i="4" s="1"/>
  <c r="E69" i="3"/>
  <c r="J68" i="3"/>
  <c r="E69" i="4" l="1"/>
  <c r="G68" i="4" s="1"/>
  <c r="I68" i="4" s="1"/>
  <c r="J68" i="4"/>
  <c r="K68" i="4" s="1"/>
  <c r="J69" i="3"/>
  <c r="E70" i="3"/>
  <c r="G68" i="3"/>
  <c r="I68" i="3" s="1"/>
  <c r="J69" i="4" l="1"/>
  <c r="K69" i="4" s="1"/>
  <c r="E70" i="4"/>
  <c r="G69" i="4" s="1"/>
  <c r="I69" i="4" s="1"/>
  <c r="E71" i="3"/>
  <c r="G70" i="3" s="1"/>
  <c r="I70" i="3" s="1"/>
  <c r="J70" i="3"/>
  <c r="G69" i="3"/>
  <c r="I69" i="3" s="1"/>
  <c r="J70" i="4" l="1"/>
  <c r="K70" i="4" s="1"/>
  <c r="E71" i="4"/>
  <c r="G70" i="4" s="1"/>
  <c r="I70" i="4" s="1"/>
  <c r="E72" i="3"/>
  <c r="J71" i="3"/>
  <c r="J71" i="4" l="1"/>
  <c r="K71" i="4" s="1"/>
  <c r="E72" i="4"/>
  <c r="G71" i="4" s="1"/>
  <c r="I71" i="4" s="1"/>
  <c r="J72" i="3"/>
  <c r="E73" i="3"/>
  <c r="G71" i="3"/>
  <c r="I71" i="3" s="1"/>
  <c r="E73" i="4" l="1"/>
  <c r="G72" i="4" s="1"/>
  <c r="I72" i="4" s="1"/>
  <c r="J72" i="4"/>
  <c r="K72" i="4" s="1"/>
  <c r="E74" i="3"/>
  <c r="G73" i="3" s="1"/>
  <c r="I73" i="3" s="1"/>
  <c r="J73" i="3"/>
  <c r="G72" i="3"/>
  <c r="I72" i="3" s="1"/>
  <c r="J73" i="4" l="1"/>
  <c r="K73" i="4" s="1"/>
  <c r="E74" i="4"/>
  <c r="E75" i="3"/>
  <c r="J74" i="3"/>
  <c r="E75" i="4" l="1"/>
  <c r="J74" i="4"/>
  <c r="K74" i="4" s="1"/>
  <c r="G73" i="4"/>
  <c r="I73" i="4" s="1"/>
  <c r="J75" i="3"/>
  <c r="E76" i="3"/>
  <c r="G75" i="3" s="1"/>
  <c r="I75" i="3" s="1"/>
  <c r="G74" i="3"/>
  <c r="I74" i="3" s="1"/>
  <c r="E76" i="4" l="1"/>
  <c r="J75" i="4"/>
  <c r="K75" i="4" s="1"/>
  <c r="G74" i="4"/>
  <c r="I74" i="4" s="1"/>
  <c r="E77" i="3"/>
  <c r="G76" i="3" s="1"/>
  <c r="I76" i="3" s="1"/>
  <c r="J76" i="3"/>
  <c r="J76" i="4" l="1"/>
  <c r="K76" i="4" s="1"/>
  <c r="E77" i="4"/>
  <c r="G76" i="4" s="1"/>
  <c r="I76" i="4" s="1"/>
  <c r="G75" i="4"/>
  <c r="I75" i="4" s="1"/>
  <c r="E78" i="3"/>
  <c r="J77" i="3"/>
  <c r="E78" i="4" l="1"/>
  <c r="J77" i="4"/>
  <c r="K77" i="4" s="1"/>
  <c r="J78" i="3"/>
  <c r="E79" i="3"/>
  <c r="G78" i="3" s="1"/>
  <c r="I78" i="3" s="1"/>
  <c r="G77" i="3"/>
  <c r="I77" i="3" s="1"/>
  <c r="J78" i="4" l="1"/>
  <c r="K78" i="4" s="1"/>
  <c r="E79" i="4"/>
  <c r="G77" i="4"/>
  <c r="I77" i="4" s="1"/>
  <c r="E80" i="3"/>
  <c r="G79" i="3" s="1"/>
  <c r="I79" i="3" s="1"/>
  <c r="J79" i="3"/>
  <c r="J79" i="4" l="1"/>
  <c r="K79" i="4" s="1"/>
  <c r="E80" i="4"/>
  <c r="G78" i="4"/>
  <c r="I78" i="4" s="1"/>
  <c r="E81" i="3"/>
  <c r="J80" i="3"/>
  <c r="J80" i="4" l="1"/>
  <c r="K80" i="4" s="1"/>
  <c r="E81" i="4"/>
  <c r="G80" i="4" s="1"/>
  <c r="I80" i="4" s="1"/>
  <c r="G79" i="4"/>
  <c r="I79" i="4" s="1"/>
  <c r="J81" i="3"/>
  <c r="E82" i="3"/>
  <c r="G81" i="3" s="1"/>
  <c r="I81" i="3" s="1"/>
  <c r="G80" i="3"/>
  <c r="I80" i="3" s="1"/>
  <c r="E82" i="4" l="1"/>
  <c r="J81" i="4"/>
  <c r="K81" i="4" s="1"/>
  <c r="E83" i="3"/>
  <c r="G82" i="3" s="1"/>
  <c r="I82" i="3" s="1"/>
  <c r="J82" i="3"/>
  <c r="J82" i="4" l="1"/>
  <c r="K82" i="4" s="1"/>
  <c r="E83" i="4"/>
  <c r="G82" i="4" s="1"/>
  <c r="I82" i="4" s="1"/>
  <c r="G81" i="4"/>
  <c r="I81" i="4" s="1"/>
  <c r="E84" i="3"/>
  <c r="J83" i="3"/>
  <c r="E84" i="4" l="1"/>
  <c r="G83" i="4" s="1"/>
  <c r="I83" i="4" s="1"/>
  <c r="J83" i="4"/>
  <c r="K83" i="4" s="1"/>
  <c r="J84" i="3"/>
  <c r="E85" i="3"/>
  <c r="G84" i="3" s="1"/>
  <c r="I84" i="3" s="1"/>
  <c r="G83" i="3"/>
  <c r="I83" i="3" s="1"/>
  <c r="J84" i="4" l="1"/>
  <c r="K84" i="4" s="1"/>
  <c r="E85" i="4"/>
  <c r="E86" i="3"/>
  <c r="G85" i="3" s="1"/>
  <c r="I85" i="3" s="1"/>
  <c r="J85" i="3"/>
  <c r="J85" i="4" l="1"/>
  <c r="K85" i="4" s="1"/>
  <c r="E86" i="4"/>
  <c r="G84" i="4"/>
  <c r="I84" i="4" s="1"/>
  <c r="E87" i="3"/>
  <c r="J86" i="3"/>
  <c r="E87" i="4" l="1"/>
  <c r="J86" i="4"/>
  <c r="K86" i="4" s="1"/>
  <c r="G85" i="4"/>
  <c r="I85" i="4" s="1"/>
  <c r="J87" i="3"/>
  <c r="E88" i="3"/>
  <c r="G87" i="3" s="1"/>
  <c r="I87" i="3" s="1"/>
  <c r="G86" i="3"/>
  <c r="I86" i="3" s="1"/>
  <c r="E88" i="4" l="1"/>
  <c r="J87" i="4"/>
  <c r="K87" i="4" s="1"/>
  <c r="G86" i="4"/>
  <c r="I86" i="4" s="1"/>
  <c r="E89" i="3"/>
  <c r="G88" i="3" s="1"/>
  <c r="I88" i="3" s="1"/>
  <c r="J88" i="3"/>
  <c r="J88" i="4" l="1"/>
  <c r="K88" i="4" s="1"/>
  <c r="E89" i="4"/>
  <c r="G88" i="4" s="1"/>
  <c r="I88" i="4" s="1"/>
  <c r="G87" i="4"/>
  <c r="I87" i="4" s="1"/>
  <c r="E90" i="3"/>
  <c r="J89" i="3"/>
  <c r="E90" i="4" l="1"/>
  <c r="G89" i="4" s="1"/>
  <c r="I89" i="4" s="1"/>
  <c r="J89" i="4"/>
  <c r="K89" i="4" s="1"/>
  <c r="J90" i="3"/>
  <c r="E91" i="3"/>
  <c r="G90" i="3" s="1"/>
  <c r="I90" i="3" s="1"/>
  <c r="G89" i="3"/>
  <c r="I89" i="3" s="1"/>
  <c r="E91" i="4" l="1"/>
  <c r="J90" i="4"/>
  <c r="K90" i="4" s="1"/>
  <c r="E92" i="3"/>
  <c r="G91" i="3" s="1"/>
  <c r="I91" i="3" s="1"/>
  <c r="J91" i="3"/>
  <c r="J91" i="4" l="1"/>
  <c r="K91" i="4" s="1"/>
  <c r="E92" i="4"/>
  <c r="G91" i="4" s="1"/>
  <c r="I91" i="4" s="1"/>
  <c r="G90" i="4"/>
  <c r="I90" i="4" s="1"/>
  <c r="E93" i="3"/>
  <c r="J92" i="3"/>
  <c r="E93" i="4" l="1"/>
  <c r="G92" i="4" s="1"/>
  <c r="I92" i="4" s="1"/>
  <c r="J92" i="4"/>
  <c r="K92" i="4" s="1"/>
  <c r="J93" i="3"/>
  <c r="E94" i="3"/>
  <c r="G93" i="3" s="1"/>
  <c r="I93" i="3" s="1"/>
  <c r="G92" i="3"/>
  <c r="I92" i="3" s="1"/>
  <c r="J93" i="4" l="1"/>
  <c r="K93" i="4" s="1"/>
  <c r="E94" i="4"/>
  <c r="E95" i="3"/>
  <c r="G94" i="3" s="1"/>
  <c r="I94" i="3" s="1"/>
  <c r="J94" i="3"/>
  <c r="J94" i="4" l="1"/>
  <c r="K94" i="4" s="1"/>
  <c r="E95" i="4"/>
  <c r="G94" i="4" s="1"/>
  <c r="I94" i="4" s="1"/>
  <c r="G93" i="4"/>
  <c r="I93" i="4" s="1"/>
  <c r="E96" i="3"/>
  <c r="J95" i="3"/>
  <c r="E96" i="4" l="1"/>
  <c r="G95" i="4" s="1"/>
  <c r="I95" i="4" s="1"/>
  <c r="J95" i="4"/>
  <c r="K95" i="4" s="1"/>
  <c r="J96" i="3"/>
  <c r="E97" i="3"/>
  <c r="G95" i="3"/>
  <c r="I95" i="3" s="1"/>
  <c r="E97" i="4" l="1"/>
  <c r="J96" i="4"/>
  <c r="K96" i="4" s="1"/>
  <c r="E98" i="3"/>
  <c r="G97" i="3" s="1"/>
  <c r="I97" i="3" s="1"/>
  <c r="J97" i="3"/>
  <c r="G96" i="3"/>
  <c r="I96" i="3" s="1"/>
  <c r="J97" i="4" l="1"/>
  <c r="K97" i="4" s="1"/>
  <c r="E98" i="4"/>
  <c r="G97" i="4" s="1"/>
  <c r="I97" i="4" s="1"/>
  <c r="G96" i="4"/>
  <c r="I96" i="4" s="1"/>
  <c r="E99" i="3"/>
  <c r="J98" i="3"/>
  <c r="E99" i="4" l="1"/>
  <c r="G98" i="4" s="1"/>
  <c r="I98" i="4" s="1"/>
  <c r="J98" i="4"/>
  <c r="K98" i="4" s="1"/>
  <c r="J99" i="3"/>
  <c r="E100" i="3"/>
  <c r="G99" i="3" s="1"/>
  <c r="I99" i="3" s="1"/>
  <c r="G98" i="3"/>
  <c r="I98" i="3" s="1"/>
  <c r="E100" i="4" l="1"/>
  <c r="J99" i="4"/>
  <c r="K99" i="4" s="1"/>
  <c r="E101" i="3"/>
  <c r="G100" i="3" s="1"/>
  <c r="I100" i="3" s="1"/>
  <c r="J100" i="3"/>
  <c r="J100" i="4" l="1"/>
  <c r="K100" i="4" s="1"/>
  <c r="E101" i="4"/>
  <c r="G99" i="4"/>
  <c r="I99" i="4" s="1"/>
  <c r="E102" i="3"/>
  <c r="J101" i="3"/>
  <c r="E102" i="4" l="1"/>
  <c r="G101" i="4" s="1"/>
  <c r="I101" i="4" s="1"/>
  <c r="J101" i="4"/>
  <c r="K101" i="4" s="1"/>
  <c r="G100" i="4"/>
  <c r="I100" i="4" s="1"/>
  <c r="J102" i="3"/>
  <c r="S2" i="3" s="1"/>
  <c r="V2" i="3" s="1"/>
  <c r="B7" i="1" s="1"/>
  <c r="G102" i="3"/>
  <c r="I102" i="3" s="1"/>
  <c r="G101" i="3"/>
  <c r="I101" i="3" s="1"/>
  <c r="G102" i="4" l="1"/>
  <c r="I102" i="4" s="1"/>
  <c r="J102" i="4"/>
  <c r="B2" i="2"/>
  <c r="B1" i="2" s="1"/>
  <c r="B3" i="2" l="1"/>
  <c r="B4" i="2"/>
  <c r="M2" i="2" s="1"/>
  <c r="K102" i="4"/>
  <c r="U2" i="4" s="1"/>
  <c r="X2" i="4" s="1"/>
  <c r="B5" i="1" s="1"/>
  <c r="E2" i="2" l="1"/>
  <c r="E3" i="2" s="1"/>
  <c r="O2" i="2"/>
  <c r="Q2" i="2" l="1"/>
  <c r="M3" i="2" s="1"/>
  <c r="O3" i="2" s="1"/>
  <c r="Q3" i="2" s="1"/>
  <c r="M4" i="2" s="1"/>
  <c r="O4" i="2" s="1"/>
  <c r="E4" i="2"/>
  <c r="G3" i="2" s="1"/>
  <c r="G2" i="2"/>
  <c r="I2" i="2" s="1"/>
  <c r="P2" i="2"/>
  <c r="P3" i="2" l="1"/>
  <c r="E5" i="2"/>
  <c r="E6" i="2" s="1"/>
  <c r="J2" i="2"/>
  <c r="Q4" i="2"/>
  <c r="M5" i="2" s="1"/>
  <c r="O5" i="2" s="1"/>
  <c r="P4" i="2"/>
  <c r="I3" i="2"/>
  <c r="J3" i="2"/>
  <c r="G4" i="2" l="1"/>
  <c r="I4" i="2" s="1"/>
  <c r="P5" i="2"/>
  <c r="Q5" i="2"/>
  <c r="M6" i="2" s="1"/>
  <c r="O6" i="2" s="1"/>
  <c r="G5" i="2"/>
  <c r="E7" i="2"/>
  <c r="J4" i="2" l="1"/>
  <c r="I5" i="2"/>
  <c r="J5" i="2"/>
  <c r="Q6" i="2"/>
  <c r="P6" i="2"/>
  <c r="U2" i="2" s="1"/>
  <c r="G6" i="2"/>
  <c r="E8" i="2"/>
  <c r="I6" i="2" l="1"/>
  <c r="J6" i="2"/>
  <c r="G7" i="2"/>
  <c r="E9" i="2"/>
  <c r="G8" i="2" l="1"/>
  <c r="I7" i="2"/>
  <c r="J7" i="2"/>
  <c r="E10" i="2"/>
  <c r="G9" i="2" s="1"/>
  <c r="I9" i="2" l="1"/>
  <c r="J9" i="2"/>
  <c r="I8" i="2"/>
  <c r="J8" i="2"/>
  <c r="E11" i="2"/>
  <c r="G10" i="2" l="1"/>
  <c r="E12" i="2"/>
  <c r="G11" i="2" l="1"/>
  <c r="I10" i="2"/>
  <c r="J10" i="2"/>
  <c r="E13" i="2"/>
  <c r="G12" i="2" s="1"/>
  <c r="I12" i="2" s="1"/>
  <c r="I11" i="2" l="1"/>
  <c r="J11" i="2"/>
  <c r="J12" i="2"/>
  <c r="E14" i="2"/>
  <c r="G13" i="2" s="1"/>
  <c r="I13" i="2" s="1"/>
  <c r="J13" i="2" l="1"/>
  <c r="E15" i="2"/>
  <c r="G14" i="2" l="1"/>
  <c r="I14" i="2" s="1"/>
  <c r="E16" i="2"/>
  <c r="J14" i="2" l="1"/>
  <c r="G15" i="2"/>
  <c r="E17" i="2"/>
  <c r="I15" i="2" l="1"/>
  <c r="J15" i="2"/>
  <c r="E18" i="2"/>
  <c r="G16" i="2"/>
  <c r="I16" i="2" l="1"/>
  <c r="J16" i="2"/>
  <c r="G17" i="2"/>
  <c r="E19" i="2"/>
  <c r="I17" i="2" l="1"/>
  <c r="J17" i="2"/>
  <c r="G18" i="2"/>
  <c r="E20" i="2"/>
  <c r="I18" i="2" l="1"/>
  <c r="J18" i="2"/>
  <c r="G19" i="2"/>
  <c r="E21" i="2"/>
  <c r="I19" i="2" l="1"/>
  <c r="J19" i="2"/>
  <c r="E22" i="2"/>
  <c r="G20" i="2"/>
  <c r="I20" i="2" l="1"/>
  <c r="J20" i="2"/>
  <c r="E23" i="2"/>
  <c r="G21" i="2"/>
  <c r="I21" i="2" l="1"/>
  <c r="J21" i="2"/>
  <c r="E24" i="2"/>
  <c r="G22" i="2"/>
  <c r="I22" i="2" l="1"/>
  <c r="J22" i="2"/>
  <c r="E25" i="2"/>
  <c r="G23" i="2"/>
  <c r="I23" i="2" l="1"/>
  <c r="J23" i="2"/>
  <c r="G24" i="2"/>
  <c r="E26" i="2"/>
  <c r="I24" i="2" l="1"/>
  <c r="J24" i="2"/>
  <c r="E27" i="2"/>
  <c r="G25" i="2"/>
  <c r="I25" i="2" l="1"/>
  <c r="J25" i="2"/>
  <c r="G26" i="2"/>
  <c r="E28" i="2"/>
  <c r="I26" i="2" l="1"/>
  <c r="J26" i="2"/>
  <c r="E29" i="2"/>
  <c r="G27" i="2"/>
  <c r="I27" i="2" l="1"/>
  <c r="J27" i="2"/>
  <c r="E30" i="2"/>
  <c r="G28" i="2"/>
  <c r="I28" i="2" l="1"/>
  <c r="J28" i="2"/>
  <c r="E31" i="2"/>
  <c r="G29" i="2"/>
  <c r="I29" i="2" l="1"/>
  <c r="J29" i="2"/>
  <c r="E32" i="2"/>
  <c r="G30" i="2"/>
  <c r="I30" i="2" l="1"/>
  <c r="J30" i="2"/>
  <c r="G31" i="2"/>
  <c r="E33" i="2"/>
  <c r="I31" i="2" l="1"/>
  <c r="J31" i="2"/>
  <c r="G32" i="2"/>
  <c r="E34" i="2"/>
  <c r="I32" i="2" l="1"/>
  <c r="J32" i="2"/>
  <c r="G33" i="2"/>
  <c r="E35" i="2"/>
  <c r="I33" i="2" l="1"/>
  <c r="J33" i="2"/>
  <c r="G34" i="2"/>
  <c r="E36" i="2"/>
  <c r="I34" i="2" l="1"/>
  <c r="J34" i="2"/>
  <c r="G35" i="2"/>
  <c r="E37" i="2"/>
  <c r="I35" i="2" l="1"/>
  <c r="J35" i="2"/>
  <c r="G36" i="2"/>
  <c r="E38" i="2"/>
  <c r="I36" i="2" l="1"/>
  <c r="J36" i="2"/>
  <c r="G37" i="2"/>
  <c r="E39" i="2"/>
  <c r="I37" i="2" l="1"/>
  <c r="J37" i="2"/>
  <c r="G38" i="2"/>
  <c r="E40" i="2"/>
  <c r="I38" i="2" l="1"/>
  <c r="J38" i="2"/>
  <c r="G39" i="2"/>
  <c r="E41" i="2"/>
  <c r="I39" i="2" l="1"/>
  <c r="J39" i="2"/>
  <c r="G40" i="2"/>
  <c r="E42" i="2"/>
  <c r="I40" i="2" l="1"/>
  <c r="J40" i="2"/>
  <c r="G41" i="2"/>
  <c r="E43" i="2"/>
  <c r="I41" i="2" l="1"/>
  <c r="J41" i="2"/>
  <c r="G42" i="2"/>
  <c r="E44" i="2"/>
  <c r="I42" i="2" l="1"/>
  <c r="J42" i="2"/>
  <c r="G43" i="2"/>
  <c r="E45" i="2"/>
  <c r="I43" i="2" l="1"/>
  <c r="J43" i="2"/>
  <c r="E46" i="2"/>
  <c r="G44" i="2"/>
  <c r="I44" i="2" l="1"/>
  <c r="J44" i="2"/>
  <c r="G45" i="2"/>
  <c r="E47" i="2"/>
  <c r="I45" i="2" l="1"/>
  <c r="J45" i="2"/>
  <c r="E48" i="2"/>
  <c r="G46" i="2"/>
  <c r="I46" i="2" l="1"/>
  <c r="J46" i="2"/>
  <c r="E49" i="2"/>
  <c r="G47" i="2"/>
  <c r="I47" i="2" l="1"/>
  <c r="J47" i="2"/>
  <c r="E50" i="2"/>
  <c r="G48" i="2"/>
  <c r="I48" i="2" l="1"/>
  <c r="J48" i="2"/>
  <c r="E51" i="2"/>
  <c r="G49" i="2"/>
  <c r="I49" i="2" l="1"/>
  <c r="J49" i="2"/>
  <c r="G50" i="2"/>
  <c r="E52" i="2"/>
  <c r="I50" i="2" l="1"/>
  <c r="J50" i="2"/>
  <c r="G51" i="2"/>
  <c r="E53" i="2"/>
  <c r="I51" i="2" l="1"/>
  <c r="J51" i="2"/>
  <c r="G52" i="2"/>
  <c r="E54" i="2"/>
  <c r="I52" i="2" l="1"/>
  <c r="J52" i="2"/>
  <c r="E55" i="2"/>
  <c r="G53" i="2"/>
  <c r="I53" i="2" l="1"/>
  <c r="J53" i="2"/>
  <c r="G54" i="2"/>
  <c r="E56" i="2"/>
  <c r="I54" i="2" l="1"/>
  <c r="J54" i="2"/>
  <c r="G55" i="2"/>
  <c r="E57" i="2"/>
  <c r="I55" i="2" l="1"/>
  <c r="J55" i="2"/>
  <c r="G56" i="2"/>
  <c r="E58" i="2"/>
  <c r="I56" i="2" l="1"/>
  <c r="J56" i="2"/>
  <c r="G57" i="2"/>
  <c r="E59" i="2"/>
  <c r="I57" i="2" l="1"/>
  <c r="J57" i="2"/>
  <c r="G58" i="2"/>
  <c r="E60" i="2"/>
  <c r="I58" i="2" l="1"/>
  <c r="J58" i="2"/>
  <c r="G59" i="2"/>
  <c r="E61" i="2"/>
  <c r="I59" i="2" l="1"/>
  <c r="J59" i="2"/>
  <c r="G60" i="2"/>
  <c r="E62" i="2"/>
  <c r="I60" i="2" l="1"/>
  <c r="J60" i="2"/>
  <c r="G61" i="2"/>
  <c r="E63" i="2"/>
  <c r="I61" i="2" l="1"/>
  <c r="J61" i="2"/>
  <c r="E64" i="2"/>
  <c r="G62" i="2"/>
  <c r="I62" i="2" l="1"/>
  <c r="J62" i="2"/>
  <c r="E65" i="2"/>
  <c r="G63" i="2"/>
  <c r="I63" i="2" l="1"/>
  <c r="J63" i="2"/>
  <c r="G64" i="2"/>
  <c r="E66" i="2"/>
  <c r="I64" i="2" l="1"/>
  <c r="J64" i="2"/>
  <c r="G65" i="2"/>
  <c r="E67" i="2"/>
  <c r="I65" i="2" l="1"/>
  <c r="J65" i="2"/>
  <c r="G66" i="2"/>
  <c r="E68" i="2"/>
  <c r="I66" i="2" l="1"/>
  <c r="J66" i="2"/>
  <c r="G67" i="2"/>
  <c r="E69" i="2"/>
  <c r="I67" i="2" l="1"/>
  <c r="J67" i="2"/>
  <c r="E70" i="2"/>
  <c r="G68" i="2"/>
  <c r="I68" i="2" l="1"/>
  <c r="J68" i="2"/>
  <c r="E71" i="2"/>
  <c r="G69" i="2"/>
  <c r="I69" i="2" l="1"/>
  <c r="J69" i="2"/>
  <c r="E72" i="2"/>
  <c r="G70" i="2"/>
  <c r="I70" i="2" l="1"/>
  <c r="J70" i="2"/>
  <c r="E73" i="2"/>
  <c r="G71" i="2"/>
  <c r="I71" i="2" l="1"/>
  <c r="J71" i="2"/>
  <c r="G72" i="2"/>
  <c r="E74" i="2"/>
  <c r="I72" i="2" l="1"/>
  <c r="J72" i="2"/>
  <c r="G73" i="2"/>
  <c r="E75" i="2"/>
  <c r="I73" i="2" l="1"/>
  <c r="J73" i="2"/>
  <c r="E76" i="2"/>
  <c r="G75" i="2" s="1"/>
  <c r="I75" i="2" s="1"/>
  <c r="G74" i="2"/>
  <c r="I74" i="2" l="1"/>
  <c r="J74" i="2"/>
  <c r="J75" i="2"/>
  <c r="E77" i="2"/>
  <c r="G76" i="2" l="1"/>
  <c r="E78" i="2"/>
  <c r="I76" i="2" l="1"/>
  <c r="J76" i="2"/>
  <c r="G77" i="2"/>
  <c r="E79" i="2"/>
  <c r="I77" i="2" l="1"/>
  <c r="J77" i="2"/>
  <c r="G78" i="2"/>
  <c r="E80" i="2"/>
  <c r="I78" i="2" l="1"/>
  <c r="J78" i="2"/>
  <c r="G79" i="2"/>
  <c r="E81" i="2"/>
  <c r="I79" i="2" l="1"/>
  <c r="J79" i="2"/>
  <c r="G80" i="2"/>
  <c r="E82" i="2"/>
  <c r="I80" i="2" l="1"/>
  <c r="J80" i="2"/>
  <c r="G81" i="2"/>
  <c r="E83" i="2"/>
  <c r="I81" i="2" l="1"/>
  <c r="J81" i="2"/>
  <c r="G82" i="2"/>
  <c r="E84" i="2"/>
  <c r="I82" i="2" l="1"/>
  <c r="J82" i="2"/>
  <c r="G83" i="2"/>
  <c r="E85" i="2"/>
  <c r="I83" i="2" l="1"/>
  <c r="J83" i="2"/>
  <c r="G84" i="2"/>
  <c r="E86" i="2"/>
  <c r="I84" i="2" l="1"/>
  <c r="J84" i="2"/>
  <c r="G85" i="2"/>
  <c r="E87" i="2"/>
  <c r="I85" i="2" l="1"/>
  <c r="J85" i="2"/>
  <c r="G86" i="2"/>
  <c r="E88" i="2"/>
  <c r="I86" i="2" l="1"/>
  <c r="J86" i="2"/>
  <c r="G87" i="2"/>
  <c r="E89" i="2"/>
  <c r="I87" i="2" l="1"/>
  <c r="J87" i="2"/>
  <c r="G88" i="2"/>
  <c r="E90" i="2"/>
  <c r="I88" i="2" l="1"/>
  <c r="J88" i="2"/>
  <c r="G89" i="2"/>
  <c r="E91" i="2"/>
  <c r="I89" i="2" l="1"/>
  <c r="J89" i="2"/>
  <c r="G90" i="2"/>
  <c r="E92" i="2"/>
  <c r="I90" i="2" l="1"/>
  <c r="J90" i="2"/>
  <c r="G91" i="2"/>
  <c r="E93" i="2"/>
  <c r="I91" i="2" l="1"/>
  <c r="J91" i="2"/>
  <c r="G92" i="2"/>
  <c r="E94" i="2"/>
  <c r="I92" i="2" l="1"/>
  <c r="J92" i="2"/>
  <c r="G93" i="2"/>
  <c r="E95" i="2"/>
  <c r="I93" i="2" l="1"/>
  <c r="J93" i="2"/>
  <c r="G94" i="2"/>
  <c r="E96" i="2"/>
  <c r="I94" i="2" l="1"/>
  <c r="J94" i="2"/>
  <c r="G95" i="2"/>
  <c r="E97" i="2"/>
  <c r="I95" i="2" l="1"/>
  <c r="J95" i="2"/>
  <c r="G96" i="2"/>
  <c r="E98" i="2"/>
  <c r="I96" i="2" l="1"/>
  <c r="J96" i="2"/>
  <c r="G97" i="2"/>
  <c r="E99" i="2"/>
  <c r="J99" i="2" s="1"/>
  <c r="I97" i="2" l="1"/>
  <c r="J97" i="2"/>
  <c r="G98" i="2"/>
  <c r="E100" i="2"/>
  <c r="J100" i="2" s="1"/>
  <c r="I98" i="2" l="1"/>
  <c r="J98" i="2"/>
  <c r="G99" i="2"/>
  <c r="I99" i="2" s="1"/>
  <c r="E101" i="2"/>
  <c r="J101" i="2" s="1"/>
  <c r="G100" i="2" l="1"/>
  <c r="I100" i="2" s="1"/>
  <c r="E102" i="2"/>
  <c r="J102" i="2" s="1"/>
  <c r="S2" i="2" s="1"/>
  <c r="V2" i="2" l="1"/>
  <c r="B8" i="1" s="1"/>
  <c r="G101" i="2"/>
  <c r="I101" i="2" s="1"/>
  <c r="G102" i="2"/>
  <c r="I102" i="2" s="1"/>
</calcChain>
</file>

<file path=xl/sharedStrings.xml><?xml version="1.0" encoding="utf-8"?>
<sst xmlns="http://schemas.openxmlformats.org/spreadsheetml/2006/main" count="122" uniqueCount="40">
  <si>
    <t>NUMERO=</t>
  </si>
  <si>
    <t>BASE=</t>
  </si>
  <si>
    <t>NUMERO</t>
  </si>
  <si>
    <t>DIVISORE</t>
  </si>
  <si>
    <t>RESTO</t>
  </si>
  <si>
    <t>POSIZIONE CIFRA</t>
  </si>
  <si>
    <t>2^N</t>
  </si>
  <si>
    <t>BINARIO</t>
  </si>
  <si>
    <t>PARTE-INTERA=</t>
  </si>
  <si>
    <t>PARTE-DECIMALE=</t>
  </si>
  <si>
    <t>MOLTIPLICATORE</t>
  </si>
  <si>
    <t>PARTE INTERA</t>
  </si>
  <si>
    <t>PARTE DECIMALE</t>
  </si>
  <si>
    <t>RISULTATO</t>
  </si>
  <si>
    <t>RISULTATO PARTE INTERA</t>
  </si>
  <si>
    <t>RISULTATO PARTE DECIMALE</t>
  </si>
  <si>
    <t>RISULTATO FINALE</t>
  </si>
  <si>
    <t>8^N</t>
  </si>
  <si>
    <t>OTTALE</t>
  </si>
  <si>
    <t>ESADECIMALE</t>
  </si>
  <si>
    <t>ESADECIMALE NON CONVERTITA</t>
  </si>
  <si>
    <t>PUNTO</t>
  </si>
  <si>
    <t>SINGOLA CIRFRA PARTE INTERA</t>
  </si>
  <si>
    <t>PARTE INTERA SPECCHIATA</t>
  </si>
  <si>
    <t>PARTE INTERA SPECCHIATA=</t>
  </si>
  <si>
    <t>PARTE DECIMALE=</t>
  </si>
  <si>
    <t>BASE</t>
  </si>
  <si>
    <t>PRODOTTO</t>
  </si>
  <si>
    <t>NUMERO INTERO</t>
  </si>
  <si>
    <t>NUMERO DECIMALE</t>
  </si>
  <si>
    <t>NUMERO INTERO CONVERTITO</t>
  </si>
  <si>
    <t>NUMERO INTERO NON CONVERTITO</t>
  </si>
  <si>
    <t>SINGOLA CIFRA PER ESADECIMALE</t>
  </si>
  <si>
    <t>NUMERO DECIMALE CONVERTITO</t>
  </si>
  <si>
    <t>NUMERO DECIMALE NON CONVERTITO</t>
  </si>
  <si>
    <t>X16</t>
  </si>
  <si>
    <t>X10</t>
  </si>
  <si>
    <t>X8</t>
  </si>
  <si>
    <t>X2</t>
  </si>
  <si>
    <t>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</si>
</sst>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0.00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20"/>
      <color theme="3"/>
      <name val="Calibri"/>
      <family val="2"/>
      <scheme val="minor"/>
    </font>
    <font>
      <sz val="20"/>
      <color rgb="FF3F3F76"/>
      <name val="Calibri"/>
      <family val="2"/>
      <scheme val="minor"/>
    </font>
    <font>
      <b/>
      <sz val="20"/>
      <color rgb="FF3F3F3F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/>
      <top style="medium">
        <color indexed="64"/>
      </top>
      <bottom style="thick">
        <color theme="4"/>
      </bottom>
      <diagonal/>
    </border>
    <border>
      <left style="thin">
        <color rgb="FF3F3F3F"/>
      </left>
      <right style="medium">
        <color indexed="64"/>
      </right>
      <top style="medium">
        <color indexed="64"/>
      </top>
      <bottom style="thin">
        <color rgb="FF3F3F3F"/>
      </bottom>
      <diagonal/>
    </border>
    <border>
      <left style="medium">
        <color indexed="64"/>
      </left>
      <right/>
      <top/>
      <bottom style="thick">
        <color theme="4"/>
      </bottom>
      <diagonal/>
    </border>
    <border>
      <left style="thin">
        <color rgb="FF3F3F3F"/>
      </left>
      <right style="medium">
        <color indexed="64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rgb="FF3F3F3F"/>
      </left>
      <right style="medium">
        <color indexed="64"/>
      </right>
      <top style="thin">
        <color rgb="FF3F3F3F"/>
      </top>
      <bottom style="medium">
        <color indexed="64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2" borderId="2" applyNumberFormat="0" applyAlignment="0" applyProtection="0"/>
    <xf numFmtId="0" fontId="4" fillId="3" borderId="3" applyNumberFormat="0" applyAlignment="0" applyProtection="0"/>
  </cellStyleXfs>
  <cellXfs count="14">
    <xf numFmtId="0" fontId="0" fillId="0" borderId="0" xfId="0"/>
    <xf numFmtId="0" fontId="0" fillId="0" borderId="0" xfId="0" applyNumberFormat="1"/>
    <xf numFmtId="164" fontId="0" fillId="0" borderId="0" xfId="0" applyNumberFormat="1"/>
    <xf numFmtId="0" fontId="6" fillId="2" borderId="2" xfId="3" applyNumberFormat="1" applyFont="1" applyAlignment="1">
      <alignment horizontal="right"/>
    </xf>
    <xf numFmtId="0" fontId="5" fillId="0" borderId="4" xfId="2" applyFont="1" applyBorder="1"/>
    <xf numFmtId="0" fontId="7" fillId="3" borderId="5" xfId="4" applyNumberFormat="1" applyFont="1" applyBorder="1" applyAlignment="1">
      <alignment horizontal="right"/>
    </xf>
    <xf numFmtId="0" fontId="5" fillId="0" borderId="6" xfId="2" applyFont="1" applyBorder="1"/>
    <xf numFmtId="0" fontId="7" fillId="3" borderId="7" xfId="4" applyNumberFormat="1" applyFont="1" applyBorder="1" applyAlignment="1">
      <alignment horizontal="right"/>
    </xf>
    <xf numFmtId="0" fontId="5" fillId="0" borderId="8" xfId="2" applyFont="1" applyBorder="1"/>
    <xf numFmtId="0" fontId="7" fillId="3" borderId="9" xfId="4" applyNumberFormat="1" applyFont="1" applyBorder="1" applyAlignment="1">
      <alignment horizontal="right"/>
    </xf>
    <xf numFmtId="0" fontId="0" fillId="0" borderId="0" xfId="0" applyBorder="1"/>
    <xf numFmtId="0" fontId="8" fillId="0" borderId="0" xfId="0" applyFont="1"/>
    <xf numFmtId="0" fontId="8" fillId="0" borderId="0" xfId="0" applyNumberFormat="1" applyFont="1" applyAlignment="1">
      <alignment horizontal="right"/>
    </xf>
    <xf numFmtId="0" fontId="0" fillId="0" borderId="0" xfId="1" applyNumberFormat="1" applyFont="1"/>
  </cellXfs>
  <cellStyles count="5">
    <cellStyle name="Input" xfId="3" builtinId="20"/>
    <cellStyle name="Normale" xfId="0" builtinId="0"/>
    <cellStyle name="Output" xfId="4" builtinId="21"/>
    <cellStyle name="Titolo 1" xfId="2" builtinId="16"/>
    <cellStyle name="Valuta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oglio1"/>
  <dimension ref="A1:C13"/>
  <sheetViews>
    <sheetView tabSelected="1" zoomScale="214" zoomScaleNormal="214" workbookViewId="0">
      <selection activeCell="B5" sqref="B5"/>
    </sheetView>
  </sheetViews>
  <sheetFormatPr defaultRowHeight="15" x14ac:dyDescent="0.25"/>
  <cols>
    <col min="1" max="1" width="18.85546875" bestFit="1" customWidth="1"/>
    <col min="2" max="2" width="60.7109375" bestFit="1" customWidth="1"/>
  </cols>
  <sheetData>
    <row r="1" spans="1:3" ht="27" thickBot="1" x14ac:dyDescent="0.45">
      <c r="A1" s="4" t="s">
        <v>0</v>
      </c>
      <c r="B1" s="3">
        <v>5864.1574000000001</v>
      </c>
    </row>
    <row r="2" spans="1:3" ht="27.75" thickTop="1" thickBot="1" x14ac:dyDescent="0.45">
      <c r="A2" s="8" t="s">
        <v>1</v>
      </c>
      <c r="B2" s="3">
        <v>10</v>
      </c>
    </row>
    <row r="3" spans="1:3" ht="26.25" x14ac:dyDescent="0.4">
      <c r="A3" s="11"/>
      <c r="B3" s="12"/>
    </row>
    <row r="4" spans="1:3" ht="27" thickBot="1" x14ac:dyDescent="0.45">
      <c r="A4" s="11"/>
      <c r="B4" s="12"/>
    </row>
    <row r="5" spans="1:3" ht="27" thickBot="1" x14ac:dyDescent="0.45">
      <c r="A5" s="4" t="s">
        <v>35</v>
      </c>
      <c r="B5" s="5" t="str">
        <f>IF(OR(B2=2,B2=8,B2=10,B2=16),IF(B1&lt;&gt;0,IF(B2=2,'Decimale-Esadecimale'!X2,IF(B2=8,'Decimale-Esadecimale'!X2,IF(B2=10,'Decimale-Esadecimale'!X2,IF(B2=16,B1,)))),"Immettere Valore"),"Immetti Base")</f>
        <v xml:space="preserve">                                                                                                 16E8,284B5</v>
      </c>
    </row>
    <row r="6" spans="1:3" ht="27.75" thickTop="1" thickBot="1" x14ac:dyDescent="0.45">
      <c r="A6" s="6" t="s">
        <v>36</v>
      </c>
      <c r="B6" s="7">
        <f>IF(OR(B2=2,B2=8,B2=10,B2=16),IF(B1&lt;&gt;0,IF(B2=2,'Binario-Decimale'!S2,IF(B2=8,'Ottale-Decimale'!S2,IF(B2=10,B1,IF(B2=16,'Esadecimale-Decimale'!U2,)))),"Immettere Valore"),"Immetti Base")</f>
        <v>5864.1574000000001</v>
      </c>
    </row>
    <row r="7" spans="1:3" ht="27.75" thickTop="1" thickBot="1" x14ac:dyDescent="0.45">
      <c r="A7" s="6" t="s">
        <v>37</v>
      </c>
      <c r="B7" s="7" t="str">
        <f>IF(OR(B2=2,B2=8,B2=10,B2=16),IF(B1&lt;&gt;0,IF(B2=2,'Decimale-Ottale'!V2,IF(B2=8,B1,IF(B2=10,'Decimale-Ottale'!V2,IF(B2=16,'Decimale-Ottale'!V2,)))),"Immettere Valore"),"Immetti Base")</f>
        <v xml:space="preserve">                                                                                                13350,12045</v>
      </c>
    </row>
    <row r="8" spans="1:3" ht="27.75" thickTop="1" thickBot="1" x14ac:dyDescent="0.45">
      <c r="A8" s="8" t="s">
        <v>38</v>
      </c>
      <c r="B8" s="9" t="str">
        <f>IF(OR(B2=2,B2=8,B2=10,B2=16),IF(B1&lt;&gt;0,IF(B2=2,B1,IF(B2=8,'Decimale-Binario'!V2,IF(B2=10,'Decimale-Binario'!V2,IF(B2=16,'Decimale-Binario'!V2,)))),"Immettere Valore"),"Immetti Base")</f>
        <v xml:space="preserve">                                                                                        1011011101000,00101</v>
      </c>
    </row>
    <row r="13" spans="1:3" x14ac:dyDescent="0.25">
      <c r="C13" s="10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88F4C-BCD6-4440-8496-98CC379B1DC2}">
  <sheetPr codeName="Foglio2"/>
  <dimension ref="A1:V102"/>
  <sheetViews>
    <sheetView workbookViewId="0">
      <selection activeCell="V2" sqref="V2"/>
    </sheetView>
  </sheetViews>
  <sheetFormatPr defaultRowHeight="15" x14ac:dyDescent="0.25"/>
  <cols>
    <col min="1" max="1" width="17.42578125" bestFit="1" customWidth="1"/>
    <col min="2" max="2" width="15.28515625" bestFit="1" customWidth="1"/>
    <col min="5" max="5" width="10" bestFit="1" customWidth="1"/>
    <col min="9" max="9" width="10" bestFit="1" customWidth="1"/>
    <col min="14" max="14" width="16.28515625" bestFit="1" customWidth="1"/>
    <col min="15" max="16" width="13.5703125" bestFit="1" customWidth="1"/>
    <col min="17" max="17" width="16" bestFit="1" customWidth="1"/>
    <col min="19" max="19" width="53.140625" bestFit="1" customWidth="1"/>
    <col min="20" max="20" width="7.28515625" bestFit="1" customWidth="1"/>
    <col min="21" max="21" width="26.42578125" bestFit="1" customWidth="1"/>
    <col min="22" max="22" width="65.42578125" bestFit="1" customWidth="1"/>
  </cols>
  <sheetData>
    <row r="1" spans="1:22" x14ac:dyDescent="0.25">
      <c r="A1" t="s">
        <v>0</v>
      </c>
      <c r="B1">
        <f>IF(B2=10,'Interfaccia-Utente'!B1,IF(B2=2,'Binario-Decimale'!S2,IF(B2=8,'Ottale-Decimale'!S2,IF(B2=16,'Esadecimale-Decimale'!U2,))))</f>
        <v>5864.1574000000001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M1" t="s">
        <v>2</v>
      </c>
      <c r="N1" t="s">
        <v>10</v>
      </c>
      <c r="O1" t="s">
        <v>13</v>
      </c>
      <c r="P1" t="s">
        <v>11</v>
      </c>
      <c r="Q1" t="s">
        <v>12</v>
      </c>
      <c r="S1" t="s">
        <v>14</v>
      </c>
      <c r="T1" t="s">
        <v>21</v>
      </c>
      <c r="U1" t="s">
        <v>15</v>
      </c>
      <c r="V1" t="s">
        <v>16</v>
      </c>
    </row>
    <row r="2" spans="1:22" x14ac:dyDescent="0.25">
      <c r="A2" t="s">
        <v>1</v>
      </c>
      <c r="B2">
        <f>'Interfaccia-Utente'!B2</f>
        <v>10</v>
      </c>
      <c r="E2" t="str">
        <f>B3</f>
        <v>5864</v>
      </c>
      <c r="F2">
        <v>2</v>
      </c>
      <c r="G2">
        <f>E2-($E3*$F$2)</f>
        <v>0</v>
      </c>
      <c r="H2">
        <v>0</v>
      </c>
      <c r="I2">
        <f>$G2*$F$2^$H2</f>
        <v>0</v>
      </c>
      <c r="J2">
        <f>IF($E2=0," ",$G2)</f>
        <v>0</v>
      </c>
      <c r="M2" s="1" t="str">
        <f>B4</f>
        <v>,1574</v>
      </c>
      <c r="N2">
        <v>2</v>
      </c>
      <c r="O2">
        <f>$M2*$N$2</f>
        <v>0.31480000000000002</v>
      </c>
      <c r="P2">
        <f>INT($O2)</f>
        <v>0</v>
      </c>
      <c r="Q2">
        <f>$O2-TRUNC($O2)</f>
        <v>0.31480000000000002</v>
      </c>
      <c r="S2" t="str">
        <f>CONCATENATE(J102,J101,J100,J99,J98,J97,J96,J95,J94,J93,J92,J91,J90,J89,J88,J87,J86,J85,J84,J83,J82,J81,J80,J79,J78,J77,J76,J75,J74,J73,J72,J71,J70,J69,J68,J67,J66,J65,J64,J63,J62,J61,J60,J59,J58,J57,J56,J55,J54,J53,J52,J51,J50,J49,J48,J47,J46,J45,J44,J43,J42,J41,J40,J39,J38,J37,J36,J35,J34,J33,J32,J31,J30,J29,J28,J27,J26,J25,J24,J23,J22,J21,J20,J19,J18,J17,J16,J15,J14,J13,J12,J11,J10,J9,J8,J7,J6,J5,J4,J3,J2)</f>
        <v xml:space="preserve">                                                                                        1011011101000</v>
      </c>
      <c r="T2" t="s">
        <v>39</v>
      </c>
      <c r="U2" t="str">
        <f>CONCATENATE(P2,P3,P4,P5,P6)</f>
        <v>00101</v>
      </c>
      <c r="V2" s="2" t="str">
        <f>IF(O2=0,CONCATENATE(S2),CONCATENATE(S2,T2,U2))</f>
        <v xml:space="preserve">                                                                                        1011011101000,00101</v>
      </c>
    </row>
    <row r="3" spans="1:22" x14ac:dyDescent="0.25">
      <c r="A3" t="s">
        <v>8</v>
      </c>
      <c r="B3" t="str">
        <f>IFERROR(LEFT(B1,FIND(",",B1)-1),INT(B1))</f>
        <v>5864</v>
      </c>
      <c r="E3">
        <f>INT($E2/$F$2)</f>
        <v>2932</v>
      </c>
      <c r="G3">
        <f t="shared" ref="G3:G66" si="0">E3-($E4*$F$2)</f>
        <v>0</v>
      </c>
      <c r="H3">
        <v>1</v>
      </c>
      <c r="I3">
        <f t="shared" ref="I3:I66" si="1">$G3*$F$2^$H3</f>
        <v>0</v>
      </c>
      <c r="J3">
        <f t="shared" ref="J3:J66" si="2">IF($E3=0," ",$G3)</f>
        <v>0</v>
      </c>
      <c r="M3">
        <f>$Q2</f>
        <v>0.31480000000000002</v>
      </c>
      <c r="O3">
        <f>$M3*$N$2</f>
        <v>0.62960000000000005</v>
      </c>
      <c r="P3">
        <f>INT($O3)</f>
        <v>0</v>
      </c>
      <c r="Q3">
        <f>$O3-TRUNC($O3)</f>
        <v>0.62960000000000005</v>
      </c>
    </row>
    <row r="4" spans="1:22" x14ac:dyDescent="0.25">
      <c r="A4" t="s">
        <v>9</v>
      </c>
      <c r="B4" t="str">
        <f>IFERROR(MID(B1,FIND(",",B1),9999),"0")</f>
        <v>,1574</v>
      </c>
      <c r="E4">
        <f t="shared" ref="E4:E67" si="3">INT($E3/$F$2)</f>
        <v>1466</v>
      </c>
      <c r="G4">
        <f t="shared" si="0"/>
        <v>0</v>
      </c>
      <c r="H4">
        <v>2</v>
      </c>
      <c r="I4">
        <f t="shared" si="1"/>
        <v>0</v>
      </c>
      <c r="J4">
        <f t="shared" si="2"/>
        <v>0</v>
      </c>
      <c r="M4">
        <f t="shared" ref="M4:M6" si="4">$Q3</f>
        <v>0.62960000000000005</v>
      </c>
      <c r="O4">
        <f t="shared" ref="O4:O6" si="5">$M4*$N$2</f>
        <v>1.2592000000000001</v>
      </c>
      <c r="P4">
        <f t="shared" ref="P4:P6" si="6">INT($O4)</f>
        <v>1</v>
      </c>
      <c r="Q4">
        <f t="shared" ref="Q4:Q6" si="7">$O4-TRUNC($O4)</f>
        <v>0.2592000000000001</v>
      </c>
    </row>
    <row r="5" spans="1:22" x14ac:dyDescent="0.25">
      <c r="E5">
        <f t="shared" si="3"/>
        <v>733</v>
      </c>
      <c r="G5">
        <f t="shared" si="0"/>
        <v>1</v>
      </c>
      <c r="H5">
        <v>3</v>
      </c>
      <c r="I5">
        <f t="shared" si="1"/>
        <v>8</v>
      </c>
      <c r="J5">
        <f t="shared" si="2"/>
        <v>1</v>
      </c>
      <c r="M5">
        <f t="shared" si="4"/>
        <v>0.2592000000000001</v>
      </c>
      <c r="O5">
        <f t="shared" si="5"/>
        <v>0.51840000000000019</v>
      </c>
      <c r="P5">
        <f t="shared" si="6"/>
        <v>0</v>
      </c>
      <c r="Q5">
        <f t="shared" si="7"/>
        <v>0.51840000000000019</v>
      </c>
    </row>
    <row r="6" spans="1:22" x14ac:dyDescent="0.25">
      <c r="E6">
        <f t="shared" si="3"/>
        <v>366</v>
      </c>
      <c r="G6">
        <f t="shared" si="0"/>
        <v>0</v>
      </c>
      <c r="H6">
        <v>4</v>
      </c>
      <c r="I6">
        <f t="shared" si="1"/>
        <v>0</v>
      </c>
      <c r="J6">
        <f t="shared" si="2"/>
        <v>0</v>
      </c>
      <c r="M6">
        <f t="shared" si="4"/>
        <v>0.51840000000000019</v>
      </c>
      <c r="O6">
        <f t="shared" si="5"/>
        <v>1.0368000000000004</v>
      </c>
      <c r="P6">
        <f t="shared" si="6"/>
        <v>1</v>
      </c>
      <c r="Q6">
        <f t="shared" si="7"/>
        <v>3.6800000000000388E-2</v>
      </c>
    </row>
    <row r="7" spans="1:22" x14ac:dyDescent="0.25">
      <c r="E7">
        <f t="shared" si="3"/>
        <v>183</v>
      </c>
      <c r="G7">
        <f t="shared" si="0"/>
        <v>1</v>
      </c>
      <c r="H7">
        <v>5</v>
      </c>
      <c r="I7">
        <f t="shared" si="1"/>
        <v>32</v>
      </c>
      <c r="J7">
        <f t="shared" si="2"/>
        <v>1</v>
      </c>
    </row>
    <row r="8" spans="1:22" x14ac:dyDescent="0.25">
      <c r="E8">
        <f t="shared" si="3"/>
        <v>91</v>
      </c>
      <c r="G8">
        <f t="shared" si="0"/>
        <v>1</v>
      </c>
      <c r="H8">
        <v>6</v>
      </c>
      <c r="I8">
        <f t="shared" si="1"/>
        <v>64</v>
      </c>
      <c r="J8">
        <f t="shared" si="2"/>
        <v>1</v>
      </c>
    </row>
    <row r="9" spans="1:22" x14ac:dyDescent="0.25">
      <c r="E9">
        <f t="shared" si="3"/>
        <v>45</v>
      </c>
      <c r="G9">
        <f t="shared" si="0"/>
        <v>1</v>
      </c>
      <c r="H9">
        <v>7</v>
      </c>
      <c r="I9">
        <f t="shared" si="1"/>
        <v>128</v>
      </c>
      <c r="J9">
        <f t="shared" si="2"/>
        <v>1</v>
      </c>
    </row>
    <row r="10" spans="1:22" x14ac:dyDescent="0.25">
      <c r="E10">
        <f t="shared" si="3"/>
        <v>22</v>
      </c>
      <c r="G10">
        <f t="shared" si="0"/>
        <v>0</v>
      </c>
      <c r="H10">
        <v>8</v>
      </c>
      <c r="I10">
        <f t="shared" si="1"/>
        <v>0</v>
      </c>
      <c r="J10">
        <f t="shared" si="2"/>
        <v>0</v>
      </c>
    </row>
    <row r="11" spans="1:22" x14ac:dyDescent="0.25">
      <c r="E11">
        <f t="shared" si="3"/>
        <v>11</v>
      </c>
      <c r="G11">
        <f t="shared" si="0"/>
        <v>1</v>
      </c>
      <c r="H11">
        <v>9</v>
      </c>
      <c r="I11">
        <f t="shared" si="1"/>
        <v>512</v>
      </c>
      <c r="J11">
        <f t="shared" si="2"/>
        <v>1</v>
      </c>
    </row>
    <row r="12" spans="1:22" x14ac:dyDescent="0.25">
      <c r="E12">
        <f t="shared" si="3"/>
        <v>5</v>
      </c>
      <c r="G12">
        <f t="shared" si="0"/>
        <v>1</v>
      </c>
      <c r="H12">
        <v>10</v>
      </c>
      <c r="I12">
        <f t="shared" si="1"/>
        <v>1024</v>
      </c>
      <c r="J12">
        <f t="shared" si="2"/>
        <v>1</v>
      </c>
    </row>
    <row r="13" spans="1:22" x14ac:dyDescent="0.25">
      <c r="E13">
        <f t="shared" si="3"/>
        <v>2</v>
      </c>
      <c r="G13">
        <f t="shared" si="0"/>
        <v>0</v>
      </c>
      <c r="H13">
        <v>11</v>
      </c>
      <c r="I13">
        <f t="shared" si="1"/>
        <v>0</v>
      </c>
      <c r="J13">
        <f t="shared" si="2"/>
        <v>0</v>
      </c>
    </row>
    <row r="14" spans="1:22" x14ac:dyDescent="0.25">
      <c r="E14">
        <f t="shared" si="3"/>
        <v>1</v>
      </c>
      <c r="G14">
        <f t="shared" si="0"/>
        <v>1</v>
      </c>
      <c r="H14">
        <v>12</v>
      </c>
      <c r="I14">
        <f t="shared" si="1"/>
        <v>4096</v>
      </c>
      <c r="J14">
        <f t="shared" si="2"/>
        <v>1</v>
      </c>
    </row>
    <row r="15" spans="1:22" x14ac:dyDescent="0.25">
      <c r="E15">
        <f t="shared" si="3"/>
        <v>0</v>
      </c>
      <c r="G15">
        <f t="shared" si="0"/>
        <v>0</v>
      </c>
      <c r="H15">
        <v>13</v>
      </c>
      <c r="I15">
        <f t="shared" si="1"/>
        <v>0</v>
      </c>
      <c r="J15" t="str">
        <f t="shared" si="2"/>
        <v xml:space="preserve"> </v>
      </c>
    </row>
    <row r="16" spans="1:22" x14ac:dyDescent="0.25">
      <c r="E16">
        <f t="shared" si="3"/>
        <v>0</v>
      </c>
      <c r="G16">
        <f t="shared" si="0"/>
        <v>0</v>
      </c>
      <c r="H16">
        <v>14</v>
      </c>
      <c r="I16">
        <f t="shared" si="1"/>
        <v>0</v>
      </c>
      <c r="J16" t="str">
        <f t="shared" si="2"/>
        <v xml:space="preserve"> </v>
      </c>
    </row>
    <row r="17" spans="5:10" x14ac:dyDescent="0.25">
      <c r="E17">
        <f t="shared" si="3"/>
        <v>0</v>
      </c>
      <c r="G17">
        <f t="shared" si="0"/>
        <v>0</v>
      </c>
      <c r="H17">
        <v>15</v>
      </c>
      <c r="I17">
        <f t="shared" si="1"/>
        <v>0</v>
      </c>
      <c r="J17" t="str">
        <f t="shared" si="2"/>
        <v xml:space="preserve"> </v>
      </c>
    </row>
    <row r="18" spans="5:10" x14ac:dyDescent="0.25">
      <c r="E18">
        <f t="shared" si="3"/>
        <v>0</v>
      </c>
      <c r="G18">
        <f t="shared" si="0"/>
        <v>0</v>
      </c>
      <c r="H18">
        <v>16</v>
      </c>
      <c r="I18">
        <f t="shared" si="1"/>
        <v>0</v>
      </c>
      <c r="J18" t="str">
        <f t="shared" si="2"/>
        <v xml:space="preserve"> </v>
      </c>
    </row>
    <row r="19" spans="5:10" x14ac:dyDescent="0.25">
      <c r="E19">
        <f t="shared" si="3"/>
        <v>0</v>
      </c>
      <c r="G19">
        <f t="shared" si="0"/>
        <v>0</v>
      </c>
      <c r="H19">
        <v>17</v>
      </c>
      <c r="I19">
        <f t="shared" si="1"/>
        <v>0</v>
      </c>
      <c r="J19" t="str">
        <f t="shared" si="2"/>
        <v xml:space="preserve"> </v>
      </c>
    </row>
    <row r="20" spans="5:10" x14ac:dyDescent="0.25">
      <c r="E20">
        <f t="shared" si="3"/>
        <v>0</v>
      </c>
      <c r="G20">
        <f t="shared" si="0"/>
        <v>0</v>
      </c>
      <c r="H20">
        <v>18</v>
      </c>
      <c r="I20">
        <f t="shared" si="1"/>
        <v>0</v>
      </c>
      <c r="J20" t="str">
        <f t="shared" si="2"/>
        <v xml:space="preserve"> </v>
      </c>
    </row>
    <row r="21" spans="5:10" x14ac:dyDescent="0.25">
      <c r="E21">
        <f t="shared" si="3"/>
        <v>0</v>
      </c>
      <c r="G21">
        <f t="shared" si="0"/>
        <v>0</v>
      </c>
      <c r="H21">
        <v>19</v>
      </c>
      <c r="I21">
        <f t="shared" si="1"/>
        <v>0</v>
      </c>
      <c r="J21" t="str">
        <f t="shared" si="2"/>
        <v xml:space="preserve"> </v>
      </c>
    </row>
    <row r="22" spans="5:10" x14ac:dyDescent="0.25">
      <c r="E22">
        <f t="shared" si="3"/>
        <v>0</v>
      </c>
      <c r="G22">
        <f t="shared" si="0"/>
        <v>0</v>
      </c>
      <c r="H22">
        <v>20</v>
      </c>
      <c r="I22">
        <f t="shared" si="1"/>
        <v>0</v>
      </c>
      <c r="J22" t="str">
        <f t="shared" si="2"/>
        <v xml:space="preserve"> </v>
      </c>
    </row>
    <row r="23" spans="5:10" x14ac:dyDescent="0.25">
      <c r="E23">
        <f t="shared" si="3"/>
        <v>0</v>
      </c>
      <c r="G23">
        <f t="shared" si="0"/>
        <v>0</v>
      </c>
      <c r="H23">
        <v>21</v>
      </c>
      <c r="I23">
        <f t="shared" si="1"/>
        <v>0</v>
      </c>
      <c r="J23" t="str">
        <f t="shared" si="2"/>
        <v xml:space="preserve"> </v>
      </c>
    </row>
    <row r="24" spans="5:10" x14ac:dyDescent="0.25">
      <c r="E24">
        <f t="shared" si="3"/>
        <v>0</v>
      </c>
      <c r="G24">
        <f t="shared" si="0"/>
        <v>0</v>
      </c>
      <c r="H24">
        <v>22</v>
      </c>
      <c r="I24">
        <f t="shared" si="1"/>
        <v>0</v>
      </c>
      <c r="J24" t="str">
        <f t="shared" si="2"/>
        <v xml:space="preserve"> </v>
      </c>
    </row>
    <row r="25" spans="5:10" x14ac:dyDescent="0.25">
      <c r="E25">
        <f t="shared" si="3"/>
        <v>0</v>
      </c>
      <c r="G25">
        <f t="shared" si="0"/>
        <v>0</v>
      </c>
      <c r="H25">
        <v>23</v>
      </c>
      <c r="I25">
        <f t="shared" si="1"/>
        <v>0</v>
      </c>
      <c r="J25" t="str">
        <f t="shared" si="2"/>
        <v xml:space="preserve"> </v>
      </c>
    </row>
    <row r="26" spans="5:10" x14ac:dyDescent="0.25">
      <c r="E26">
        <f t="shared" si="3"/>
        <v>0</v>
      </c>
      <c r="G26">
        <f t="shared" si="0"/>
        <v>0</v>
      </c>
      <c r="H26">
        <v>24</v>
      </c>
      <c r="I26">
        <f t="shared" si="1"/>
        <v>0</v>
      </c>
      <c r="J26" t="str">
        <f t="shared" si="2"/>
        <v xml:space="preserve"> </v>
      </c>
    </row>
    <row r="27" spans="5:10" x14ac:dyDescent="0.25">
      <c r="E27">
        <f t="shared" si="3"/>
        <v>0</v>
      </c>
      <c r="G27">
        <f t="shared" si="0"/>
        <v>0</v>
      </c>
      <c r="H27">
        <v>25</v>
      </c>
      <c r="I27">
        <f t="shared" si="1"/>
        <v>0</v>
      </c>
      <c r="J27" t="str">
        <f t="shared" si="2"/>
        <v xml:space="preserve"> </v>
      </c>
    </row>
    <row r="28" spans="5:10" x14ac:dyDescent="0.25">
      <c r="E28">
        <f t="shared" si="3"/>
        <v>0</v>
      </c>
      <c r="G28">
        <f t="shared" si="0"/>
        <v>0</v>
      </c>
      <c r="H28">
        <v>26</v>
      </c>
      <c r="I28">
        <f t="shared" si="1"/>
        <v>0</v>
      </c>
      <c r="J28" t="str">
        <f t="shared" si="2"/>
        <v xml:space="preserve"> </v>
      </c>
    </row>
    <row r="29" spans="5:10" x14ac:dyDescent="0.25">
      <c r="E29">
        <f t="shared" si="3"/>
        <v>0</v>
      </c>
      <c r="G29">
        <f t="shared" si="0"/>
        <v>0</v>
      </c>
      <c r="H29">
        <v>27</v>
      </c>
      <c r="I29">
        <f t="shared" si="1"/>
        <v>0</v>
      </c>
      <c r="J29" t="str">
        <f t="shared" si="2"/>
        <v xml:space="preserve"> </v>
      </c>
    </row>
    <row r="30" spans="5:10" x14ac:dyDescent="0.25">
      <c r="E30">
        <f t="shared" si="3"/>
        <v>0</v>
      </c>
      <c r="G30">
        <f t="shared" si="0"/>
        <v>0</v>
      </c>
      <c r="H30">
        <v>28</v>
      </c>
      <c r="I30">
        <f t="shared" si="1"/>
        <v>0</v>
      </c>
      <c r="J30" t="str">
        <f t="shared" si="2"/>
        <v xml:space="preserve"> </v>
      </c>
    </row>
    <row r="31" spans="5:10" x14ac:dyDescent="0.25">
      <c r="E31">
        <f t="shared" si="3"/>
        <v>0</v>
      </c>
      <c r="G31">
        <f t="shared" si="0"/>
        <v>0</v>
      </c>
      <c r="H31">
        <v>29</v>
      </c>
      <c r="I31">
        <f t="shared" si="1"/>
        <v>0</v>
      </c>
      <c r="J31" t="str">
        <f t="shared" si="2"/>
        <v xml:space="preserve"> </v>
      </c>
    </row>
    <row r="32" spans="5:10" x14ac:dyDescent="0.25">
      <c r="E32">
        <f t="shared" si="3"/>
        <v>0</v>
      </c>
      <c r="G32">
        <f t="shared" si="0"/>
        <v>0</v>
      </c>
      <c r="H32">
        <v>30</v>
      </c>
      <c r="I32">
        <f t="shared" si="1"/>
        <v>0</v>
      </c>
      <c r="J32" t="str">
        <f t="shared" si="2"/>
        <v xml:space="preserve"> </v>
      </c>
    </row>
    <row r="33" spans="5:10" x14ac:dyDescent="0.25">
      <c r="E33">
        <f t="shared" si="3"/>
        <v>0</v>
      </c>
      <c r="G33">
        <f t="shared" si="0"/>
        <v>0</v>
      </c>
      <c r="H33">
        <v>31</v>
      </c>
      <c r="I33">
        <f t="shared" si="1"/>
        <v>0</v>
      </c>
      <c r="J33" t="str">
        <f t="shared" si="2"/>
        <v xml:space="preserve"> </v>
      </c>
    </row>
    <row r="34" spans="5:10" x14ac:dyDescent="0.25">
      <c r="E34">
        <f t="shared" si="3"/>
        <v>0</v>
      </c>
      <c r="G34">
        <f t="shared" si="0"/>
        <v>0</v>
      </c>
      <c r="H34">
        <v>32</v>
      </c>
      <c r="I34">
        <f t="shared" si="1"/>
        <v>0</v>
      </c>
      <c r="J34" t="str">
        <f t="shared" si="2"/>
        <v xml:space="preserve"> </v>
      </c>
    </row>
    <row r="35" spans="5:10" x14ac:dyDescent="0.25">
      <c r="E35">
        <f t="shared" si="3"/>
        <v>0</v>
      </c>
      <c r="G35">
        <f t="shared" si="0"/>
        <v>0</v>
      </c>
      <c r="H35">
        <v>33</v>
      </c>
      <c r="I35">
        <f t="shared" si="1"/>
        <v>0</v>
      </c>
      <c r="J35" t="str">
        <f t="shared" si="2"/>
        <v xml:space="preserve"> </v>
      </c>
    </row>
    <row r="36" spans="5:10" x14ac:dyDescent="0.25">
      <c r="E36">
        <f t="shared" si="3"/>
        <v>0</v>
      </c>
      <c r="G36">
        <f t="shared" si="0"/>
        <v>0</v>
      </c>
      <c r="H36">
        <v>34</v>
      </c>
      <c r="I36">
        <f t="shared" si="1"/>
        <v>0</v>
      </c>
      <c r="J36" t="str">
        <f t="shared" si="2"/>
        <v xml:space="preserve"> </v>
      </c>
    </row>
    <row r="37" spans="5:10" x14ac:dyDescent="0.25">
      <c r="E37">
        <f t="shared" si="3"/>
        <v>0</v>
      </c>
      <c r="G37">
        <f t="shared" si="0"/>
        <v>0</v>
      </c>
      <c r="H37">
        <v>35</v>
      </c>
      <c r="I37">
        <f t="shared" si="1"/>
        <v>0</v>
      </c>
      <c r="J37" t="str">
        <f t="shared" si="2"/>
        <v xml:space="preserve"> </v>
      </c>
    </row>
    <row r="38" spans="5:10" x14ac:dyDescent="0.25">
      <c r="E38">
        <f t="shared" si="3"/>
        <v>0</v>
      </c>
      <c r="G38">
        <f t="shared" si="0"/>
        <v>0</v>
      </c>
      <c r="H38">
        <v>36</v>
      </c>
      <c r="I38">
        <f t="shared" si="1"/>
        <v>0</v>
      </c>
      <c r="J38" t="str">
        <f t="shared" si="2"/>
        <v xml:space="preserve"> </v>
      </c>
    </row>
    <row r="39" spans="5:10" x14ac:dyDescent="0.25">
      <c r="E39">
        <f t="shared" si="3"/>
        <v>0</v>
      </c>
      <c r="G39">
        <f t="shared" si="0"/>
        <v>0</v>
      </c>
      <c r="H39">
        <v>37</v>
      </c>
      <c r="I39">
        <f t="shared" si="1"/>
        <v>0</v>
      </c>
      <c r="J39" t="str">
        <f t="shared" si="2"/>
        <v xml:space="preserve"> </v>
      </c>
    </row>
    <row r="40" spans="5:10" x14ac:dyDescent="0.25">
      <c r="E40">
        <f t="shared" si="3"/>
        <v>0</v>
      </c>
      <c r="G40">
        <f t="shared" si="0"/>
        <v>0</v>
      </c>
      <c r="H40">
        <v>38</v>
      </c>
      <c r="I40">
        <f t="shared" si="1"/>
        <v>0</v>
      </c>
      <c r="J40" t="str">
        <f t="shared" si="2"/>
        <v xml:space="preserve"> </v>
      </c>
    </row>
    <row r="41" spans="5:10" x14ac:dyDescent="0.25">
      <c r="E41">
        <f t="shared" si="3"/>
        <v>0</v>
      </c>
      <c r="G41">
        <f t="shared" si="0"/>
        <v>0</v>
      </c>
      <c r="H41">
        <v>39</v>
      </c>
      <c r="I41">
        <f t="shared" si="1"/>
        <v>0</v>
      </c>
      <c r="J41" t="str">
        <f t="shared" si="2"/>
        <v xml:space="preserve"> </v>
      </c>
    </row>
    <row r="42" spans="5:10" x14ac:dyDescent="0.25">
      <c r="E42">
        <f t="shared" si="3"/>
        <v>0</v>
      </c>
      <c r="G42">
        <f t="shared" si="0"/>
        <v>0</v>
      </c>
      <c r="H42">
        <v>40</v>
      </c>
      <c r="I42">
        <f t="shared" si="1"/>
        <v>0</v>
      </c>
      <c r="J42" t="str">
        <f t="shared" si="2"/>
        <v xml:space="preserve"> </v>
      </c>
    </row>
    <row r="43" spans="5:10" x14ac:dyDescent="0.25">
      <c r="E43">
        <f t="shared" si="3"/>
        <v>0</v>
      </c>
      <c r="G43">
        <f t="shared" si="0"/>
        <v>0</v>
      </c>
      <c r="H43">
        <v>41</v>
      </c>
      <c r="I43">
        <f t="shared" si="1"/>
        <v>0</v>
      </c>
      <c r="J43" t="str">
        <f t="shared" si="2"/>
        <v xml:space="preserve"> </v>
      </c>
    </row>
    <row r="44" spans="5:10" x14ac:dyDescent="0.25">
      <c r="E44">
        <f t="shared" si="3"/>
        <v>0</v>
      </c>
      <c r="G44">
        <f t="shared" si="0"/>
        <v>0</v>
      </c>
      <c r="H44">
        <v>42</v>
      </c>
      <c r="I44">
        <f t="shared" si="1"/>
        <v>0</v>
      </c>
      <c r="J44" t="str">
        <f t="shared" si="2"/>
        <v xml:space="preserve"> </v>
      </c>
    </row>
    <row r="45" spans="5:10" x14ac:dyDescent="0.25">
      <c r="E45">
        <f t="shared" si="3"/>
        <v>0</v>
      </c>
      <c r="G45">
        <f t="shared" si="0"/>
        <v>0</v>
      </c>
      <c r="H45">
        <v>43</v>
      </c>
      <c r="I45">
        <f t="shared" si="1"/>
        <v>0</v>
      </c>
      <c r="J45" t="str">
        <f t="shared" si="2"/>
        <v xml:space="preserve"> </v>
      </c>
    </row>
    <row r="46" spans="5:10" x14ac:dyDescent="0.25">
      <c r="E46">
        <f t="shared" si="3"/>
        <v>0</v>
      </c>
      <c r="G46">
        <f t="shared" si="0"/>
        <v>0</v>
      </c>
      <c r="H46">
        <v>44</v>
      </c>
      <c r="I46">
        <f t="shared" si="1"/>
        <v>0</v>
      </c>
      <c r="J46" t="str">
        <f t="shared" si="2"/>
        <v xml:space="preserve"> </v>
      </c>
    </row>
    <row r="47" spans="5:10" x14ac:dyDescent="0.25">
      <c r="E47">
        <f t="shared" si="3"/>
        <v>0</v>
      </c>
      <c r="G47">
        <f t="shared" si="0"/>
        <v>0</v>
      </c>
      <c r="H47">
        <v>45</v>
      </c>
      <c r="I47">
        <f t="shared" si="1"/>
        <v>0</v>
      </c>
      <c r="J47" t="str">
        <f t="shared" si="2"/>
        <v xml:space="preserve"> </v>
      </c>
    </row>
    <row r="48" spans="5:10" x14ac:dyDescent="0.25">
      <c r="E48">
        <f t="shared" si="3"/>
        <v>0</v>
      </c>
      <c r="G48">
        <f t="shared" si="0"/>
        <v>0</v>
      </c>
      <c r="H48">
        <v>46</v>
      </c>
      <c r="I48">
        <f t="shared" si="1"/>
        <v>0</v>
      </c>
      <c r="J48" t="str">
        <f t="shared" si="2"/>
        <v xml:space="preserve"> </v>
      </c>
    </row>
    <row r="49" spans="5:10" x14ac:dyDescent="0.25">
      <c r="E49">
        <f t="shared" si="3"/>
        <v>0</v>
      </c>
      <c r="G49">
        <f t="shared" si="0"/>
        <v>0</v>
      </c>
      <c r="H49">
        <v>47</v>
      </c>
      <c r="I49">
        <f t="shared" si="1"/>
        <v>0</v>
      </c>
      <c r="J49" t="str">
        <f t="shared" si="2"/>
        <v xml:space="preserve"> </v>
      </c>
    </row>
    <row r="50" spans="5:10" x14ac:dyDescent="0.25">
      <c r="E50">
        <f t="shared" si="3"/>
        <v>0</v>
      </c>
      <c r="G50">
        <f t="shared" si="0"/>
        <v>0</v>
      </c>
      <c r="H50">
        <v>48</v>
      </c>
      <c r="I50">
        <f t="shared" si="1"/>
        <v>0</v>
      </c>
      <c r="J50" t="str">
        <f t="shared" si="2"/>
        <v xml:space="preserve"> </v>
      </c>
    </row>
    <row r="51" spans="5:10" x14ac:dyDescent="0.25">
      <c r="E51">
        <f t="shared" si="3"/>
        <v>0</v>
      </c>
      <c r="G51">
        <f t="shared" si="0"/>
        <v>0</v>
      </c>
      <c r="H51">
        <v>49</v>
      </c>
      <c r="I51">
        <f t="shared" si="1"/>
        <v>0</v>
      </c>
      <c r="J51" t="str">
        <f t="shared" si="2"/>
        <v xml:space="preserve"> </v>
      </c>
    </row>
    <row r="52" spans="5:10" x14ac:dyDescent="0.25">
      <c r="E52">
        <f t="shared" si="3"/>
        <v>0</v>
      </c>
      <c r="G52">
        <f t="shared" si="0"/>
        <v>0</v>
      </c>
      <c r="H52">
        <v>50</v>
      </c>
      <c r="I52">
        <f t="shared" si="1"/>
        <v>0</v>
      </c>
      <c r="J52" t="str">
        <f t="shared" si="2"/>
        <v xml:space="preserve"> </v>
      </c>
    </row>
    <row r="53" spans="5:10" x14ac:dyDescent="0.25">
      <c r="E53">
        <f t="shared" si="3"/>
        <v>0</v>
      </c>
      <c r="G53">
        <f t="shared" si="0"/>
        <v>0</v>
      </c>
      <c r="H53">
        <v>51</v>
      </c>
      <c r="I53">
        <f t="shared" si="1"/>
        <v>0</v>
      </c>
      <c r="J53" t="str">
        <f t="shared" si="2"/>
        <v xml:space="preserve"> </v>
      </c>
    </row>
    <row r="54" spans="5:10" x14ac:dyDescent="0.25">
      <c r="E54">
        <f t="shared" si="3"/>
        <v>0</v>
      </c>
      <c r="G54">
        <f t="shared" si="0"/>
        <v>0</v>
      </c>
      <c r="H54">
        <v>52</v>
      </c>
      <c r="I54">
        <f t="shared" si="1"/>
        <v>0</v>
      </c>
      <c r="J54" t="str">
        <f t="shared" si="2"/>
        <v xml:space="preserve"> </v>
      </c>
    </row>
    <row r="55" spans="5:10" x14ac:dyDescent="0.25">
      <c r="E55">
        <f t="shared" si="3"/>
        <v>0</v>
      </c>
      <c r="G55">
        <f t="shared" si="0"/>
        <v>0</v>
      </c>
      <c r="H55">
        <v>53</v>
      </c>
      <c r="I55">
        <f t="shared" si="1"/>
        <v>0</v>
      </c>
      <c r="J55" t="str">
        <f t="shared" si="2"/>
        <v xml:space="preserve"> </v>
      </c>
    </row>
    <row r="56" spans="5:10" x14ac:dyDescent="0.25">
      <c r="E56">
        <f t="shared" si="3"/>
        <v>0</v>
      </c>
      <c r="G56">
        <f t="shared" si="0"/>
        <v>0</v>
      </c>
      <c r="H56">
        <v>54</v>
      </c>
      <c r="I56">
        <f t="shared" si="1"/>
        <v>0</v>
      </c>
      <c r="J56" t="str">
        <f t="shared" si="2"/>
        <v xml:space="preserve"> </v>
      </c>
    </row>
    <row r="57" spans="5:10" x14ac:dyDescent="0.25">
      <c r="E57">
        <f t="shared" si="3"/>
        <v>0</v>
      </c>
      <c r="G57">
        <f t="shared" si="0"/>
        <v>0</v>
      </c>
      <c r="H57">
        <v>55</v>
      </c>
      <c r="I57">
        <f t="shared" si="1"/>
        <v>0</v>
      </c>
      <c r="J57" t="str">
        <f t="shared" si="2"/>
        <v xml:space="preserve"> </v>
      </c>
    </row>
    <row r="58" spans="5:10" x14ac:dyDescent="0.25">
      <c r="E58">
        <f t="shared" si="3"/>
        <v>0</v>
      </c>
      <c r="G58">
        <f t="shared" si="0"/>
        <v>0</v>
      </c>
      <c r="H58">
        <v>56</v>
      </c>
      <c r="I58">
        <f t="shared" si="1"/>
        <v>0</v>
      </c>
      <c r="J58" t="str">
        <f t="shared" si="2"/>
        <v xml:space="preserve"> </v>
      </c>
    </row>
    <row r="59" spans="5:10" x14ac:dyDescent="0.25">
      <c r="E59">
        <f t="shared" si="3"/>
        <v>0</v>
      </c>
      <c r="G59">
        <f t="shared" si="0"/>
        <v>0</v>
      </c>
      <c r="H59">
        <v>57</v>
      </c>
      <c r="I59">
        <f t="shared" si="1"/>
        <v>0</v>
      </c>
      <c r="J59" t="str">
        <f t="shared" si="2"/>
        <v xml:space="preserve"> </v>
      </c>
    </row>
    <row r="60" spans="5:10" x14ac:dyDescent="0.25">
      <c r="E60">
        <f t="shared" si="3"/>
        <v>0</v>
      </c>
      <c r="G60">
        <f t="shared" si="0"/>
        <v>0</v>
      </c>
      <c r="H60">
        <v>58</v>
      </c>
      <c r="I60">
        <f t="shared" si="1"/>
        <v>0</v>
      </c>
      <c r="J60" t="str">
        <f t="shared" si="2"/>
        <v xml:space="preserve"> </v>
      </c>
    </row>
    <row r="61" spans="5:10" x14ac:dyDescent="0.25">
      <c r="E61">
        <f t="shared" si="3"/>
        <v>0</v>
      </c>
      <c r="G61">
        <f t="shared" si="0"/>
        <v>0</v>
      </c>
      <c r="H61">
        <v>59</v>
      </c>
      <c r="I61">
        <f t="shared" si="1"/>
        <v>0</v>
      </c>
      <c r="J61" t="str">
        <f t="shared" si="2"/>
        <v xml:space="preserve"> </v>
      </c>
    </row>
    <row r="62" spans="5:10" x14ac:dyDescent="0.25">
      <c r="E62">
        <f t="shared" si="3"/>
        <v>0</v>
      </c>
      <c r="G62">
        <f t="shared" si="0"/>
        <v>0</v>
      </c>
      <c r="H62">
        <v>60</v>
      </c>
      <c r="I62">
        <f t="shared" si="1"/>
        <v>0</v>
      </c>
      <c r="J62" t="str">
        <f t="shared" si="2"/>
        <v xml:space="preserve"> </v>
      </c>
    </row>
    <row r="63" spans="5:10" x14ac:dyDescent="0.25">
      <c r="E63">
        <f t="shared" si="3"/>
        <v>0</v>
      </c>
      <c r="G63">
        <f t="shared" si="0"/>
        <v>0</v>
      </c>
      <c r="H63">
        <v>61</v>
      </c>
      <c r="I63">
        <f t="shared" si="1"/>
        <v>0</v>
      </c>
      <c r="J63" t="str">
        <f t="shared" si="2"/>
        <v xml:space="preserve"> </v>
      </c>
    </row>
    <row r="64" spans="5:10" x14ac:dyDescent="0.25">
      <c r="E64">
        <f t="shared" si="3"/>
        <v>0</v>
      </c>
      <c r="G64">
        <f t="shared" si="0"/>
        <v>0</v>
      </c>
      <c r="H64">
        <v>62</v>
      </c>
      <c r="I64">
        <f t="shared" si="1"/>
        <v>0</v>
      </c>
      <c r="J64" t="str">
        <f t="shared" si="2"/>
        <v xml:space="preserve"> </v>
      </c>
    </row>
    <row r="65" spans="5:10" x14ac:dyDescent="0.25">
      <c r="E65">
        <f t="shared" si="3"/>
        <v>0</v>
      </c>
      <c r="G65">
        <f t="shared" si="0"/>
        <v>0</v>
      </c>
      <c r="H65">
        <v>63</v>
      </c>
      <c r="I65">
        <f t="shared" si="1"/>
        <v>0</v>
      </c>
      <c r="J65" t="str">
        <f t="shared" si="2"/>
        <v xml:space="preserve"> </v>
      </c>
    </row>
    <row r="66" spans="5:10" x14ac:dyDescent="0.25">
      <c r="E66">
        <f t="shared" si="3"/>
        <v>0</v>
      </c>
      <c r="G66">
        <f t="shared" si="0"/>
        <v>0</v>
      </c>
      <c r="H66">
        <v>64</v>
      </c>
      <c r="I66">
        <f t="shared" si="1"/>
        <v>0</v>
      </c>
      <c r="J66" t="str">
        <f t="shared" si="2"/>
        <v xml:space="preserve"> </v>
      </c>
    </row>
    <row r="67" spans="5:10" x14ac:dyDescent="0.25">
      <c r="E67">
        <f t="shared" si="3"/>
        <v>0</v>
      </c>
      <c r="G67">
        <f t="shared" ref="G67:G102" si="8">E67-($E68*$F$2)</f>
        <v>0</v>
      </c>
      <c r="H67">
        <v>65</v>
      </c>
      <c r="I67">
        <f t="shared" ref="I67:I102" si="9">$G67*$F$2^$H67</f>
        <v>0</v>
      </c>
      <c r="J67" t="str">
        <f t="shared" ref="J67:J102" si="10">IF($E67=0," ",$G67)</f>
        <v xml:space="preserve"> </v>
      </c>
    </row>
    <row r="68" spans="5:10" x14ac:dyDescent="0.25">
      <c r="E68">
        <f t="shared" ref="E68:E102" si="11">INT($E67/$F$2)</f>
        <v>0</v>
      </c>
      <c r="G68">
        <f t="shared" si="8"/>
        <v>0</v>
      </c>
      <c r="H68">
        <v>66</v>
      </c>
      <c r="I68">
        <f t="shared" si="9"/>
        <v>0</v>
      </c>
      <c r="J68" t="str">
        <f t="shared" si="10"/>
        <v xml:space="preserve"> </v>
      </c>
    </row>
    <row r="69" spans="5:10" x14ac:dyDescent="0.25">
      <c r="E69">
        <f t="shared" si="11"/>
        <v>0</v>
      </c>
      <c r="G69">
        <f t="shared" si="8"/>
        <v>0</v>
      </c>
      <c r="H69">
        <v>67</v>
      </c>
      <c r="I69">
        <f t="shared" si="9"/>
        <v>0</v>
      </c>
      <c r="J69" t="str">
        <f t="shared" si="10"/>
        <v xml:space="preserve"> </v>
      </c>
    </row>
    <row r="70" spans="5:10" x14ac:dyDescent="0.25">
      <c r="E70">
        <f t="shared" si="11"/>
        <v>0</v>
      </c>
      <c r="G70">
        <f t="shared" si="8"/>
        <v>0</v>
      </c>
      <c r="H70">
        <v>68</v>
      </c>
      <c r="I70">
        <f t="shared" si="9"/>
        <v>0</v>
      </c>
      <c r="J70" t="str">
        <f t="shared" si="10"/>
        <v xml:space="preserve"> </v>
      </c>
    </row>
    <row r="71" spans="5:10" x14ac:dyDescent="0.25">
      <c r="E71">
        <f t="shared" si="11"/>
        <v>0</v>
      </c>
      <c r="G71">
        <f t="shared" si="8"/>
        <v>0</v>
      </c>
      <c r="H71">
        <v>69</v>
      </c>
      <c r="I71">
        <f t="shared" si="9"/>
        <v>0</v>
      </c>
      <c r="J71" t="str">
        <f t="shared" si="10"/>
        <v xml:space="preserve"> </v>
      </c>
    </row>
    <row r="72" spans="5:10" x14ac:dyDescent="0.25">
      <c r="E72">
        <f t="shared" si="11"/>
        <v>0</v>
      </c>
      <c r="G72">
        <f t="shared" si="8"/>
        <v>0</v>
      </c>
      <c r="H72">
        <v>70</v>
      </c>
      <c r="I72">
        <f t="shared" si="9"/>
        <v>0</v>
      </c>
      <c r="J72" t="str">
        <f t="shared" si="10"/>
        <v xml:space="preserve"> </v>
      </c>
    </row>
    <row r="73" spans="5:10" x14ac:dyDescent="0.25">
      <c r="E73">
        <f t="shared" si="11"/>
        <v>0</v>
      </c>
      <c r="G73">
        <f t="shared" si="8"/>
        <v>0</v>
      </c>
      <c r="H73">
        <v>71</v>
      </c>
      <c r="I73">
        <f t="shared" si="9"/>
        <v>0</v>
      </c>
      <c r="J73" t="str">
        <f t="shared" si="10"/>
        <v xml:space="preserve"> </v>
      </c>
    </row>
    <row r="74" spans="5:10" x14ac:dyDescent="0.25">
      <c r="E74">
        <f t="shared" si="11"/>
        <v>0</v>
      </c>
      <c r="G74">
        <f t="shared" si="8"/>
        <v>0</v>
      </c>
      <c r="H74">
        <v>72</v>
      </c>
      <c r="I74">
        <f t="shared" si="9"/>
        <v>0</v>
      </c>
      <c r="J74" t="str">
        <f t="shared" si="10"/>
        <v xml:space="preserve"> </v>
      </c>
    </row>
    <row r="75" spans="5:10" x14ac:dyDescent="0.25">
      <c r="E75">
        <f t="shared" si="11"/>
        <v>0</v>
      </c>
      <c r="G75">
        <f t="shared" si="8"/>
        <v>0</v>
      </c>
      <c r="H75">
        <v>73</v>
      </c>
      <c r="I75">
        <f t="shared" si="9"/>
        <v>0</v>
      </c>
      <c r="J75" t="str">
        <f t="shared" si="10"/>
        <v xml:space="preserve"> </v>
      </c>
    </row>
    <row r="76" spans="5:10" x14ac:dyDescent="0.25">
      <c r="E76">
        <f t="shared" si="11"/>
        <v>0</v>
      </c>
      <c r="G76">
        <f t="shared" si="8"/>
        <v>0</v>
      </c>
      <c r="H76">
        <v>74</v>
      </c>
      <c r="I76">
        <f t="shared" si="9"/>
        <v>0</v>
      </c>
      <c r="J76" t="str">
        <f t="shared" si="10"/>
        <v xml:space="preserve"> </v>
      </c>
    </row>
    <row r="77" spans="5:10" x14ac:dyDescent="0.25">
      <c r="E77">
        <f t="shared" si="11"/>
        <v>0</v>
      </c>
      <c r="G77">
        <f t="shared" si="8"/>
        <v>0</v>
      </c>
      <c r="H77">
        <v>75</v>
      </c>
      <c r="I77">
        <f t="shared" si="9"/>
        <v>0</v>
      </c>
      <c r="J77" t="str">
        <f t="shared" si="10"/>
        <v xml:space="preserve"> </v>
      </c>
    </row>
    <row r="78" spans="5:10" x14ac:dyDescent="0.25">
      <c r="E78">
        <f t="shared" si="11"/>
        <v>0</v>
      </c>
      <c r="G78">
        <f t="shared" si="8"/>
        <v>0</v>
      </c>
      <c r="H78">
        <v>76</v>
      </c>
      <c r="I78">
        <f t="shared" si="9"/>
        <v>0</v>
      </c>
      <c r="J78" t="str">
        <f t="shared" si="10"/>
        <v xml:space="preserve"> </v>
      </c>
    </row>
    <row r="79" spans="5:10" x14ac:dyDescent="0.25">
      <c r="E79">
        <f t="shared" si="11"/>
        <v>0</v>
      </c>
      <c r="G79">
        <f t="shared" si="8"/>
        <v>0</v>
      </c>
      <c r="H79">
        <v>77</v>
      </c>
      <c r="I79">
        <f t="shared" si="9"/>
        <v>0</v>
      </c>
      <c r="J79" t="str">
        <f t="shared" si="10"/>
        <v xml:space="preserve"> </v>
      </c>
    </row>
    <row r="80" spans="5:10" x14ac:dyDescent="0.25">
      <c r="E80">
        <f t="shared" si="11"/>
        <v>0</v>
      </c>
      <c r="G80">
        <f t="shared" si="8"/>
        <v>0</v>
      </c>
      <c r="H80">
        <v>78</v>
      </c>
      <c r="I80">
        <f t="shared" si="9"/>
        <v>0</v>
      </c>
      <c r="J80" t="str">
        <f t="shared" si="10"/>
        <v xml:space="preserve"> </v>
      </c>
    </row>
    <row r="81" spans="5:10" x14ac:dyDescent="0.25">
      <c r="E81">
        <f t="shared" si="11"/>
        <v>0</v>
      </c>
      <c r="G81">
        <f t="shared" si="8"/>
        <v>0</v>
      </c>
      <c r="H81">
        <v>79</v>
      </c>
      <c r="I81">
        <f t="shared" si="9"/>
        <v>0</v>
      </c>
      <c r="J81" t="str">
        <f t="shared" si="10"/>
        <v xml:space="preserve"> </v>
      </c>
    </row>
    <row r="82" spans="5:10" x14ac:dyDescent="0.25">
      <c r="E82">
        <f t="shared" si="11"/>
        <v>0</v>
      </c>
      <c r="G82">
        <f t="shared" si="8"/>
        <v>0</v>
      </c>
      <c r="H82">
        <v>80</v>
      </c>
      <c r="I82">
        <f t="shared" si="9"/>
        <v>0</v>
      </c>
      <c r="J82" t="str">
        <f t="shared" si="10"/>
        <v xml:space="preserve"> </v>
      </c>
    </row>
    <row r="83" spans="5:10" x14ac:dyDescent="0.25">
      <c r="E83">
        <f t="shared" si="11"/>
        <v>0</v>
      </c>
      <c r="G83">
        <f t="shared" si="8"/>
        <v>0</v>
      </c>
      <c r="H83">
        <v>81</v>
      </c>
      <c r="I83">
        <f t="shared" si="9"/>
        <v>0</v>
      </c>
      <c r="J83" t="str">
        <f t="shared" si="10"/>
        <v xml:space="preserve"> </v>
      </c>
    </row>
    <row r="84" spans="5:10" x14ac:dyDescent="0.25">
      <c r="E84">
        <f t="shared" si="11"/>
        <v>0</v>
      </c>
      <c r="G84">
        <f t="shared" si="8"/>
        <v>0</v>
      </c>
      <c r="H84">
        <v>82</v>
      </c>
      <c r="I84">
        <f t="shared" si="9"/>
        <v>0</v>
      </c>
      <c r="J84" t="str">
        <f t="shared" si="10"/>
        <v xml:space="preserve"> </v>
      </c>
    </row>
    <row r="85" spans="5:10" x14ac:dyDescent="0.25">
      <c r="E85">
        <f t="shared" si="11"/>
        <v>0</v>
      </c>
      <c r="G85">
        <f t="shared" si="8"/>
        <v>0</v>
      </c>
      <c r="H85">
        <v>83</v>
      </c>
      <c r="I85">
        <f t="shared" si="9"/>
        <v>0</v>
      </c>
      <c r="J85" t="str">
        <f t="shared" si="10"/>
        <v xml:space="preserve"> </v>
      </c>
    </row>
    <row r="86" spans="5:10" x14ac:dyDescent="0.25">
      <c r="E86">
        <f t="shared" si="11"/>
        <v>0</v>
      </c>
      <c r="G86">
        <f t="shared" si="8"/>
        <v>0</v>
      </c>
      <c r="H86">
        <v>84</v>
      </c>
      <c r="I86">
        <f t="shared" si="9"/>
        <v>0</v>
      </c>
      <c r="J86" t="str">
        <f t="shared" si="10"/>
        <v xml:space="preserve"> </v>
      </c>
    </row>
    <row r="87" spans="5:10" x14ac:dyDescent="0.25">
      <c r="E87">
        <f t="shared" si="11"/>
        <v>0</v>
      </c>
      <c r="G87">
        <f t="shared" si="8"/>
        <v>0</v>
      </c>
      <c r="H87">
        <v>85</v>
      </c>
      <c r="I87">
        <f t="shared" si="9"/>
        <v>0</v>
      </c>
      <c r="J87" t="str">
        <f t="shared" si="10"/>
        <v xml:space="preserve"> </v>
      </c>
    </row>
    <row r="88" spans="5:10" x14ac:dyDescent="0.25">
      <c r="E88">
        <f t="shared" si="11"/>
        <v>0</v>
      </c>
      <c r="G88">
        <f t="shared" si="8"/>
        <v>0</v>
      </c>
      <c r="H88">
        <v>86</v>
      </c>
      <c r="I88">
        <f t="shared" si="9"/>
        <v>0</v>
      </c>
      <c r="J88" t="str">
        <f t="shared" si="10"/>
        <v xml:space="preserve"> </v>
      </c>
    </row>
    <row r="89" spans="5:10" x14ac:dyDescent="0.25">
      <c r="E89">
        <f t="shared" si="11"/>
        <v>0</v>
      </c>
      <c r="G89">
        <f t="shared" si="8"/>
        <v>0</v>
      </c>
      <c r="H89">
        <v>87</v>
      </c>
      <c r="I89">
        <f t="shared" si="9"/>
        <v>0</v>
      </c>
      <c r="J89" t="str">
        <f t="shared" si="10"/>
        <v xml:space="preserve"> </v>
      </c>
    </row>
    <row r="90" spans="5:10" x14ac:dyDescent="0.25">
      <c r="E90">
        <f t="shared" si="11"/>
        <v>0</v>
      </c>
      <c r="G90">
        <f t="shared" si="8"/>
        <v>0</v>
      </c>
      <c r="H90">
        <v>88</v>
      </c>
      <c r="I90">
        <f t="shared" si="9"/>
        <v>0</v>
      </c>
      <c r="J90" t="str">
        <f t="shared" si="10"/>
        <v xml:space="preserve"> </v>
      </c>
    </row>
    <row r="91" spans="5:10" x14ac:dyDescent="0.25">
      <c r="E91">
        <f t="shared" si="11"/>
        <v>0</v>
      </c>
      <c r="G91">
        <f t="shared" si="8"/>
        <v>0</v>
      </c>
      <c r="H91">
        <v>89</v>
      </c>
      <c r="I91">
        <f t="shared" si="9"/>
        <v>0</v>
      </c>
      <c r="J91" t="str">
        <f t="shared" si="10"/>
        <v xml:space="preserve"> </v>
      </c>
    </row>
    <row r="92" spans="5:10" x14ac:dyDescent="0.25">
      <c r="E92">
        <f t="shared" si="11"/>
        <v>0</v>
      </c>
      <c r="G92">
        <f t="shared" si="8"/>
        <v>0</v>
      </c>
      <c r="H92">
        <v>90</v>
      </c>
      <c r="I92">
        <f t="shared" si="9"/>
        <v>0</v>
      </c>
      <c r="J92" t="str">
        <f t="shared" si="10"/>
        <v xml:space="preserve"> </v>
      </c>
    </row>
    <row r="93" spans="5:10" x14ac:dyDescent="0.25">
      <c r="E93">
        <f t="shared" si="11"/>
        <v>0</v>
      </c>
      <c r="G93">
        <f t="shared" si="8"/>
        <v>0</v>
      </c>
      <c r="H93">
        <v>91</v>
      </c>
      <c r="I93">
        <f t="shared" si="9"/>
        <v>0</v>
      </c>
      <c r="J93" t="str">
        <f t="shared" si="10"/>
        <v xml:space="preserve"> </v>
      </c>
    </row>
    <row r="94" spans="5:10" x14ac:dyDescent="0.25">
      <c r="E94">
        <f t="shared" si="11"/>
        <v>0</v>
      </c>
      <c r="G94">
        <f t="shared" si="8"/>
        <v>0</v>
      </c>
      <c r="H94">
        <v>92</v>
      </c>
      <c r="I94">
        <f t="shared" si="9"/>
        <v>0</v>
      </c>
      <c r="J94" t="str">
        <f t="shared" si="10"/>
        <v xml:space="preserve"> </v>
      </c>
    </row>
    <row r="95" spans="5:10" x14ac:dyDescent="0.25">
      <c r="E95">
        <f t="shared" si="11"/>
        <v>0</v>
      </c>
      <c r="G95">
        <f t="shared" si="8"/>
        <v>0</v>
      </c>
      <c r="H95">
        <v>93</v>
      </c>
      <c r="I95">
        <f t="shared" si="9"/>
        <v>0</v>
      </c>
      <c r="J95" t="str">
        <f t="shared" si="10"/>
        <v xml:space="preserve"> </v>
      </c>
    </row>
    <row r="96" spans="5:10" x14ac:dyDescent="0.25">
      <c r="E96">
        <f t="shared" si="11"/>
        <v>0</v>
      </c>
      <c r="G96">
        <f t="shared" si="8"/>
        <v>0</v>
      </c>
      <c r="H96">
        <v>94</v>
      </c>
      <c r="I96">
        <f t="shared" si="9"/>
        <v>0</v>
      </c>
      <c r="J96" t="str">
        <f t="shared" si="10"/>
        <v xml:space="preserve"> </v>
      </c>
    </row>
    <row r="97" spans="5:10" x14ac:dyDescent="0.25">
      <c r="E97">
        <f t="shared" si="11"/>
        <v>0</v>
      </c>
      <c r="G97">
        <f t="shared" si="8"/>
        <v>0</v>
      </c>
      <c r="H97">
        <v>95</v>
      </c>
      <c r="I97">
        <f t="shared" si="9"/>
        <v>0</v>
      </c>
      <c r="J97" t="str">
        <f t="shared" si="10"/>
        <v xml:space="preserve"> </v>
      </c>
    </row>
    <row r="98" spans="5:10" x14ac:dyDescent="0.25">
      <c r="E98">
        <f t="shared" si="11"/>
        <v>0</v>
      </c>
      <c r="G98">
        <f t="shared" si="8"/>
        <v>0</v>
      </c>
      <c r="H98">
        <v>96</v>
      </c>
      <c r="I98">
        <f t="shared" si="9"/>
        <v>0</v>
      </c>
      <c r="J98" t="str">
        <f t="shared" si="10"/>
        <v xml:space="preserve"> </v>
      </c>
    </row>
    <row r="99" spans="5:10" x14ac:dyDescent="0.25">
      <c r="E99">
        <f t="shared" si="11"/>
        <v>0</v>
      </c>
      <c r="G99">
        <f t="shared" si="8"/>
        <v>0</v>
      </c>
      <c r="H99">
        <v>97</v>
      </c>
      <c r="I99">
        <f t="shared" si="9"/>
        <v>0</v>
      </c>
      <c r="J99" t="str">
        <f t="shared" si="10"/>
        <v xml:space="preserve"> </v>
      </c>
    </row>
    <row r="100" spans="5:10" x14ac:dyDescent="0.25">
      <c r="E100">
        <f t="shared" si="11"/>
        <v>0</v>
      </c>
      <c r="G100">
        <f t="shared" si="8"/>
        <v>0</v>
      </c>
      <c r="H100">
        <v>98</v>
      </c>
      <c r="I100">
        <f t="shared" si="9"/>
        <v>0</v>
      </c>
      <c r="J100" t="str">
        <f t="shared" si="10"/>
        <v xml:space="preserve"> </v>
      </c>
    </row>
    <row r="101" spans="5:10" x14ac:dyDescent="0.25">
      <c r="E101">
        <f t="shared" si="11"/>
        <v>0</v>
      </c>
      <c r="G101">
        <f t="shared" si="8"/>
        <v>0</v>
      </c>
      <c r="H101">
        <v>99</v>
      </c>
      <c r="I101">
        <f t="shared" si="9"/>
        <v>0</v>
      </c>
      <c r="J101" t="str">
        <f t="shared" si="10"/>
        <v xml:space="preserve"> </v>
      </c>
    </row>
    <row r="102" spans="5:10" x14ac:dyDescent="0.25">
      <c r="E102">
        <f t="shared" si="11"/>
        <v>0</v>
      </c>
      <c r="G102">
        <f t="shared" si="8"/>
        <v>0</v>
      </c>
      <c r="H102">
        <v>100</v>
      </c>
      <c r="I102">
        <f t="shared" si="9"/>
        <v>0</v>
      </c>
      <c r="J102" t="str">
        <f t="shared" si="10"/>
        <v xml:space="preserve"> 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05B9E-FC72-4DBC-AC75-3395FD654703}">
  <sheetPr codeName="Foglio3"/>
  <dimension ref="A1:V102"/>
  <sheetViews>
    <sheetView workbookViewId="0">
      <selection activeCell="V2" sqref="V2"/>
    </sheetView>
  </sheetViews>
  <sheetFormatPr defaultRowHeight="15" x14ac:dyDescent="0.25"/>
  <cols>
    <col min="1" max="1" width="17.42578125" bestFit="1" customWidth="1"/>
    <col min="2" max="2" width="10" bestFit="1" customWidth="1"/>
    <col min="6" max="6" width="9.28515625" bestFit="1" customWidth="1"/>
    <col min="7" max="7" width="6.5703125" bestFit="1" customWidth="1"/>
    <col min="8" max="8" width="16.28515625" bestFit="1" customWidth="1"/>
    <col min="9" max="9" width="5" bestFit="1" customWidth="1"/>
    <col min="10" max="10" width="8.5703125" bestFit="1" customWidth="1"/>
    <col min="13" max="13" width="9" bestFit="1" customWidth="1"/>
    <col min="14" max="14" width="16.28515625" bestFit="1" customWidth="1"/>
    <col min="15" max="15" width="10.5703125" bestFit="1" customWidth="1"/>
    <col min="16" max="16" width="13.5703125" bestFit="1" customWidth="1"/>
    <col min="17" max="17" width="16" bestFit="1" customWidth="1"/>
    <col min="19" max="19" width="48.42578125" bestFit="1" customWidth="1"/>
    <col min="20" max="20" width="7.28515625" bestFit="1" customWidth="1"/>
    <col min="21" max="21" width="26.42578125" bestFit="1" customWidth="1"/>
    <col min="22" max="22" width="54.140625" bestFit="1" customWidth="1"/>
  </cols>
  <sheetData>
    <row r="1" spans="1:22" x14ac:dyDescent="0.25">
      <c r="A1" t="s">
        <v>0</v>
      </c>
      <c r="B1">
        <f>IF(B2=10,'Interfaccia-Utente'!B1,IF(B2=2,'Binario-Decimale'!S2,IF(B2=8,'Ottale-Decimale'!S2,IF(B2=16,'Esadecimale-Decimale'!U2,))))</f>
        <v>5864.1574000000001</v>
      </c>
      <c r="E1" t="s">
        <v>2</v>
      </c>
      <c r="F1" t="s">
        <v>3</v>
      </c>
      <c r="G1" t="s">
        <v>4</v>
      </c>
      <c r="H1" t="s">
        <v>5</v>
      </c>
      <c r="I1" t="s">
        <v>17</v>
      </c>
      <c r="J1" t="s">
        <v>18</v>
      </c>
      <c r="M1" t="s">
        <v>2</v>
      </c>
      <c r="N1" t="s">
        <v>10</v>
      </c>
      <c r="O1" t="s">
        <v>13</v>
      </c>
      <c r="P1" t="s">
        <v>11</v>
      </c>
      <c r="Q1" t="s">
        <v>12</v>
      </c>
      <c r="S1" t="s">
        <v>14</v>
      </c>
      <c r="T1" t="s">
        <v>21</v>
      </c>
      <c r="U1" t="s">
        <v>15</v>
      </c>
      <c r="V1" t="s">
        <v>16</v>
      </c>
    </row>
    <row r="2" spans="1:22" x14ac:dyDescent="0.25">
      <c r="A2" t="s">
        <v>1</v>
      </c>
      <c r="B2">
        <f>'Interfaccia-Utente'!B2</f>
        <v>10</v>
      </c>
      <c r="E2" t="str">
        <f>B3</f>
        <v>5864</v>
      </c>
      <c r="F2">
        <v>8</v>
      </c>
      <c r="G2">
        <f>E2-($E3*$F$2)</f>
        <v>0</v>
      </c>
      <c r="H2">
        <v>0</v>
      </c>
      <c r="I2">
        <f>$G2*$F$2^$H2</f>
        <v>0</v>
      </c>
      <c r="J2">
        <f>IF($E2=0," ",$G2)</f>
        <v>0</v>
      </c>
      <c r="M2" t="str">
        <f>B4</f>
        <v>,1574</v>
      </c>
      <c r="N2">
        <v>8</v>
      </c>
      <c r="O2">
        <f>$M2*$N$2</f>
        <v>1.2592000000000001</v>
      </c>
      <c r="P2">
        <f>INT($O2)</f>
        <v>1</v>
      </c>
      <c r="Q2">
        <f>$O2-TRUNC($O2)</f>
        <v>0.2592000000000001</v>
      </c>
      <c r="S2" t="str">
        <f>CONCATENATE(J102,J101,J100,J99,J98,J97,J96,J95,J94,J93,J92,J91,J90,J89,J88,J87,J86,J85,J84,J83,J82,J81,J80,J79,J78,J77,J76,J75,J74,J73,J72,J71,J70,J69,J68,J67,J66,J65,J64,J63,J62,J61,J60,J59,J58,J57,J56,J55,J54,J53,J52,J51,J50,J49,J48,J47,J46,J45,J44,J43,J42,J41,J40,J39,J38,J37,J36,J35,J34,J33,J32,J31,J30,J29,J28,J27,J26,J25,J24,J23,J22,J21,J20,J19,J18,J17,J16,J15,J14,J13,J12,J11,J10,J9,J8,J7,J6,J5,J4,J3,J2)</f>
        <v xml:space="preserve">                                                                                                13350</v>
      </c>
      <c r="T2" t="s">
        <v>39</v>
      </c>
      <c r="U2" t="str">
        <f>CONCATENATE(P2,P3,P4,P5,P6)</f>
        <v>12045</v>
      </c>
      <c r="V2" s="2" t="str">
        <f>IF(O2=0,S2,CONCATENATE(S2,T2,U2))</f>
        <v xml:space="preserve">                                                                                                13350,12045</v>
      </c>
    </row>
    <row r="3" spans="1:22" x14ac:dyDescent="0.25">
      <c r="A3" t="s">
        <v>8</v>
      </c>
      <c r="B3" t="str">
        <f>IFERROR(LEFT(B1,FIND(",",B1)-1),INT(B1))</f>
        <v>5864</v>
      </c>
      <c r="E3">
        <f>INT($E2/$F$2)</f>
        <v>733</v>
      </c>
      <c r="G3">
        <f t="shared" ref="G3:G66" si="0">E3-($E4*$F$2)</f>
        <v>5</v>
      </c>
      <c r="H3">
        <v>1</v>
      </c>
      <c r="I3">
        <f t="shared" ref="I3:I66" si="1">$G3*$F$2^$H3</f>
        <v>40</v>
      </c>
      <c r="J3">
        <f t="shared" ref="J3:J66" si="2">IF($E3=0," ",$G3)</f>
        <v>5</v>
      </c>
      <c r="M3">
        <f>$Q2</f>
        <v>0.2592000000000001</v>
      </c>
      <c r="O3">
        <f>$M3*$N$2</f>
        <v>2.0736000000000008</v>
      </c>
      <c r="P3">
        <f>INT($O3)</f>
        <v>2</v>
      </c>
      <c r="Q3">
        <f>$O3-TRUNC($O3)</f>
        <v>7.3600000000000776E-2</v>
      </c>
    </row>
    <row r="4" spans="1:22" x14ac:dyDescent="0.25">
      <c r="A4" t="s">
        <v>9</v>
      </c>
      <c r="B4" t="str">
        <f>IFERROR(MID(B1,FIND(",",B1),9999),"0")</f>
        <v>,1574</v>
      </c>
      <c r="E4">
        <f t="shared" ref="E4:E67" si="3">INT($E3/$F$2)</f>
        <v>91</v>
      </c>
      <c r="G4">
        <f t="shared" si="0"/>
        <v>3</v>
      </c>
      <c r="H4">
        <v>2</v>
      </c>
      <c r="I4">
        <f t="shared" si="1"/>
        <v>192</v>
      </c>
      <c r="J4">
        <f t="shared" si="2"/>
        <v>3</v>
      </c>
      <c r="M4">
        <f t="shared" ref="M4:M6" si="4">$Q3</f>
        <v>7.3600000000000776E-2</v>
      </c>
      <c r="O4">
        <f t="shared" ref="O4:O6" si="5">$M4*$N$2</f>
        <v>0.58880000000000621</v>
      </c>
      <c r="P4">
        <f t="shared" ref="P4:P6" si="6">INT($O4)</f>
        <v>0</v>
      </c>
      <c r="Q4">
        <f t="shared" ref="Q4:Q6" si="7">$O4-TRUNC($O4)</f>
        <v>0.58880000000000621</v>
      </c>
    </row>
    <row r="5" spans="1:22" x14ac:dyDescent="0.25">
      <c r="E5">
        <f t="shared" si="3"/>
        <v>11</v>
      </c>
      <c r="G5">
        <f t="shared" si="0"/>
        <v>3</v>
      </c>
      <c r="H5">
        <v>3</v>
      </c>
      <c r="I5">
        <f t="shared" si="1"/>
        <v>1536</v>
      </c>
      <c r="J5">
        <f t="shared" si="2"/>
        <v>3</v>
      </c>
      <c r="M5">
        <f t="shared" si="4"/>
        <v>0.58880000000000621</v>
      </c>
      <c r="O5">
        <f t="shared" si="5"/>
        <v>4.7104000000000497</v>
      </c>
      <c r="P5">
        <f t="shared" si="6"/>
        <v>4</v>
      </c>
      <c r="Q5">
        <f t="shared" si="7"/>
        <v>0.71040000000004966</v>
      </c>
    </row>
    <row r="6" spans="1:22" x14ac:dyDescent="0.25">
      <c r="E6">
        <f t="shared" si="3"/>
        <v>1</v>
      </c>
      <c r="G6">
        <f t="shared" si="0"/>
        <v>1</v>
      </c>
      <c r="H6">
        <v>4</v>
      </c>
      <c r="I6">
        <f t="shared" si="1"/>
        <v>4096</v>
      </c>
      <c r="J6">
        <f t="shared" si="2"/>
        <v>1</v>
      </c>
      <c r="M6">
        <f t="shared" si="4"/>
        <v>0.71040000000004966</v>
      </c>
      <c r="O6">
        <f t="shared" si="5"/>
        <v>5.6832000000003973</v>
      </c>
      <c r="P6">
        <f t="shared" si="6"/>
        <v>5</v>
      </c>
      <c r="Q6">
        <f t="shared" si="7"/>
        <v>0.68320000000039727</v>
      </c>
    </row>
    <row r="7" spans="1:22" x14ac:dyDescent="0.25">
      <c r="E7">
        <f t="shared" si="3"/>
        <v>0</v>
      </c>
      <c r="G7">
        <f t="shared" si="0"/>
        <v>0</v>
      </c>
      <c r="H7">
        <v>5</v>
      </c>
      <c r="I7">
        <f t="shared" si="1"/>
        <v>0</v>
      </c>
      <c r="J7" t="str">
        <f t="shared" si="2"/>
        <v xml:space="preserve"> </v>
      </c>
    </row>
    <row r="8" spans="1:22" x14ac:dyDescent="0.25">
      <c r="E8">
        <f t="shared" si="3"/>
        <v>0</v>
      </c>
      <c r="G8">
        <f t="shared" si="0"/>
        <v>0</v>
      </c>
      <c r="H8">
        <v>6</v>
      </c>
      <c r="I8">
        <f t="shared" si="1"/>
        <v>0</v>
      </c>
      <c r="J8" t="str">
        <f t="shared" si="2"/>
        <v xml:space="preserve"> </v>
      </c>
    </row>
    <row r="9" spans="1:22" x14ac:dyDescent="0.25">
      <c r="E9">
        <f t="shared" si="3"/>
        <v>0</v>
      </c>
      <c r="G9">
        <f t="shared" si="0"/>
        <v>0</v>
      </c>
      <c r="H9">
        <v>7</v>
      </c>
      <c r="I9">
        <f t="shared" si="1"/>
        <v>0</v>
      </c>
      <c r="J9" t="str">
        <f t="shared" si="2"/>
        <v xml:space="preserve"> </v>
      </c>
    </row>
    <row r="10" spans="1:22" x14ac:dyDescent="0.25">
      <c r="E10">
        <f t="shared" si="3"/>
        <v>0</v>
      </c>
      <c r="G10">
        <f t="shared" si="0"/>
        <v>0</v>
      </c>
      <c r="H10">
        <v>8</v>
      </c>
      <c r="I10">
        <f t="shared" si="1"/>
        <v>0</v>
      </c>
      <c r="J10" t="str">
        <f t="shared" si="2"/>
        <v xml:space="preserve"> </v>
      </c>
    </row>
    <row r="11" spans="1:22" x14ac:dyDescent="0.25">
      <c r="E11">
        <f t="shared" si="3"/>
        <v>0</v>
      </c>
      <c r="G11">
        <f t="shared" si="0"/>
        <v>0</v>
      </c>
      <c r="H11">
        <v>9</v>
      </c>
      <c r="I11">
        <f t="shared" si="1"/>
        <v>0</v>
      </c>
      <c r="J11" t="str">
        <f t="shared" si="2"/>
        <v xml:space="preserve"> </v>
      </c>
    </row>
    <row r="12" spans="1:22" x14ac:dyDescent="0.25">
      <c r="E12">
        <f t="shared" si="3"/>
        <v>0</v>
      </c>
      <c r="G12">
        <f t="shared" si="0"/>
        <v>0</v>
      </c>
      <c r="H12">
        <v>10</v>
      </c>
      <c r="I12">
        <f t="shared" si="1"/>
        <v>0</v>
      </c>
      <c r="J12" t="str">
        <f t="shared" si="2"/>
        <v xml:space="preserve"> </v>
      </c>
    </row>
    <row r="13" spans="1:22" x14ac:dyDescent="0.25">
      <c r="E13">
        <f t="shared" si="3"/>
        <v>0</v>
      </c>
      <c r="G13">
        <f t="shared" si="0"/>
        <v>0</v>
      </c>
      <c r="H13">
        <v>11</v>
      </c>
      <c r="I13">
        <f t="shared" si="1"/>
        <v>0</v>
      </c>
      <c r="J13" t="str">
        <f t="shared" si="2"/>
        <v xml:space="preserve"> </v>
      </c>
    </row>
    <row r="14" spans="1:22" x14ac:dyDescent="0.25">
      <c r="E14">
        <f t="shared" si="3"/>
        <v>0</v>
      </c>
      <c r="G14">
        <f t="shared" si="0"/>
        <v>0</v>
      </c>
      <c r="H14">
        <v>12</v>
      </c>
      <c r="I14">
        <f t="shared" si="1"/>
        <v>0</v>
      </c>
      <c r="J14" t="str">
        <f t="shared" si="2"/>
        <v xml:space="preserve"> </v>
      </c>
    </row>
    <row r="15" spans="1:22" x14ac:dyDescent="0.25">
      <c r="E15">
        <f t="shared" si="3"/>
        <v>0</v>
      </c>
      <c r="G15">
        <f t="shared" si="0"/>
        <v>0</v>
      </c>
      <c r="H15">
        <v>13</v>
      </c>
      <c r="I15">
        <f t="shared" si="1"/>
        <v>0</v>
      </c>
      <c r="J15" t="str">
        <f t="shared" si="2"/>
        <v xml:space="preserve"> </v>
      </c>
    </row>
    <row r="16" spans="1:22" x14ac:dyDescent="0.25">
      <c r="E16">
        <f t="shared" si="3"/>
        <v>0</v>
      </c>
      <c r="G16">
        <f t="shared" si="0"/>
        <v>0</v>
      </c>
      <c r="H16">
        <v>14</v>
      </c>
      <c r="I16">
        <f t="shared" si="1"/>
        <v>0</v>
      </c>
      <c r="J16" t="str">
        <f t="shared" si="2"/>
        <v xml:space="preserve"> </v>
      </c>
    </row>
    <row r="17" spans="5:10" x14ac:dyDescent="0.25">
      <c r="E17">
        <f t="shared" si="3"/>
        <v>0</v>
      </c>
      <c r="G17">
        <f t="shared" si="0"/>
        <v>0</v>
      </c>
      <c r="H17">
        <v>15</v>
      </c>
      <c r="I17">
        <f t="shared" si="1"/>
        <v>0</v>
      </c>
      <c r="J17" t="str">
        <f t="shared" si="2"/>
        <v xml:space="preserve"> </v>
      </c>
    </row>
    <row r="18" spans="5:10" x14ac:dyDescent="0.25">
      <c r="E18">
        <f t="shared" si="3"/>
        <v>0</v>
      </c>
      <c r="G18">
        <f t="shared" si="0"/>
        <v>0</v>
      </c>
      <c r="H18">
        <v>16</v>
      </c>
      <c r="I18">
        <f t="shared" si="1"/>
        <v>0</v>
      </c>
      <c r="J18" t="str">
        <f t="shared" si="2"/>
        <v xml:space="preserve"> </v>
      </c>
    </row>
    <row r="19" spans="5:10" x14ac:dyDescent="0.25">
      <c r="E19">
        <f t="shared" si="3"/>
        <v>0</v>
      </c>
      <c r="G19">
        <f t="shared" si="0"/>
        <v>0</v>
      </c>
      <c r="H19">
        <v>17</v>
      </c>
      <c r="I19">
        <f t="shared" si="1"/>
        <v>0</v>
      </c>
      <c r="J19" t="str">
        <f t="shared" si="2"/>
        <v xml:space="preserve"> </v>
      </c>
    </row>
    <row r="20" spans="5:10" x14ac:dyDescent="0.25">
      <c r="E20">
        <f t="shared" si="3"/>
        <v>0</v>
      </c>
      <c r="G20">
        <f t="shared" si="0"/>
        <v>0</v>
      </c>
      <c r="H20">
        <v>18</v>
      </c>
      <c r="I20">
        <f t="shared" si="1"/>
        <v>0</v>
      </c>
      <c r="J20" t="str">
        <f t="shared" si="2"/>
        <v xml:space="preserve"> </v>
      </c>
    </row>
    <row r="21" spans="5:10" x14ac:dyDescent="0.25">
      <c r="E21">
        <f t="shared" si="3"/>
        <v>0</v>
      </c>
      <c r="G21">
        <f t="shared" si="0"/>
        <v>0</v>
      </c>
      <c r="H21">
        <v>19</v>
      </c>
      <c r="I21">
        <f t="shared" si="1"/>
        <v>0</v>
      </c>
      <c r="J21" t="str">
        <f t="shared" si="2"/>
        <v xml:space="preserve"> </v>
      </c>
    </row>
    <row r="22" spans="5:10" x14ac:dyDescent="0.25">
      <c r="E22">
        <f t="shared" si="3"/>
        <v>0</v>
      </c>
      <c r="G22">
        <f t="shared" si="0"/>
        <v>0</v>
      </c>
      <c r="H22">
        <v>20</v>
      </c>
      <c r="I22">
        <f t="shared" si="1"/>
        <v>0</v>
      </c>
      <c r="J22" t="str">
        <f t="shared" si="2"/>
        <v xml:space="preserve"> </v>
      </c>
    </row>
    <row r="23" spans="5:10" x14ac:dyDescent="0.25">
      <c r="E23">
        <f t="shared" si="3"/>
        <v>0</v>
      </c>
      <c r="G23">
        <f t="shared" si="0"/>
        <v>0</v>
      </c>
      <c r="H23">
        <v>21</v>
      </c>
      <c r="I23">
        <f t="shared" si="1"/>
        <v>0</v>
      </c>
      <c r="J23" t="str">
        <f t="shared" si="2"/>
        <v xml:space="preserve"> </v>
      </c>
    </row>
    <row r="24" spans="5:10" x14ac:dyDescent="0.25">
      <c r="E24">
        <f t="shared" si="3"/>
        <v>0</v>
      </c>
      <c r="G24">
        <f t="shared" si="0"/>
        <v>0</v>
      </c>
      <c r="H24">
        <v>22</v>
      </c>
      <c r="I24">
        <f t="shared" si="1"/>
        <v>0</v>
      </c>
      <c r="J24" t="str">
        <f t="shared" si="2"/>
        <v xml:space="preserve"> </v>
      </c>
    </row>
    <row r="25" spans="5:10" x14ac:dyDescent="0.25">
      <c r="E25">
        <f t="shared" si="3"/>
        <v>0</v>
      </c>
      <c r="G25">
        <f t="shared" si="0"/>
        <v>0</v>
      </c>
      <c r="H25">
        <v>23</v>
      </c>
      <c r="I25">
        <f t="shared" si="1"/>
        <v>0</v>
      </c>
      <c r="J25" t="str">
        <f t="shared" si="2"/>
        <v xml:space="preserve"> </v>
      </c>
    </row>
    <row r="26" spans="5:10" x14ac:dyDescent="0.25">
      <c r="E26">
        <f t="shared" si="3"/>
        <v>0</v>
      </c>
      <c r="G26">
        <f t="shared" si="0"/>
        <v>0</v>
      </c>
      <c r="H26">
        <v>24</v>
      </c>
      <c r="I26">
        <f t="shared" si="1"/>
        <v>0</v>
      </c>
      <c r="J26" t="str">
        <f t="shared" si="2"/>
        <v xml:space="preserve"> </v>
      </c>
    </row>
    <row r="27" spans="5:10" x14ac:dyDescent="0.25">
      <c r="E27">
        <f t="shared" si="3"/>
        <v>0</v>
      </c>
      <c r="G27">
        <f t="shared" si="0"/>
        <v>0</v>
      </c>
      <c r="H27">
        <v>25</v>
      </c>
      <c r="I27">
        <f t="shared" si="1"/>
        <v>0</v>
      </c>
      <c r="J27" t="str">
        <f t="shared" si="2"/>
        <v xml:space="preserve"> </v>
      </c>
    </row>
    <row r="28" spans="5:10" x14ac:dyDescent="0.25">
      <c r="E28">
        <f t="shared" si="3"/>
        <v>0</v>
      </c>
      <c r="G28">
        <f t="shared" si="0"/>
        <v>0</v>
      </c>
      <c r="H28">
        <v>26</v>
      </c>
      <c r="I28">
        <f t="shared" si="1"/>
        <v>0</v>
      </c>
      <c r="J28" t="str">
        <f t="shared" si="2"/>
        <v xml:space="preserve"> </v>
      </c>
    </row>
    <row r="29" spans="5:10" x14ac:dyDescent="0.25">
      <c r="E29">
        <f t="shared" si="3"/>
        <v>0</v>
      </c>
      <c r="G29">
        <f t="shared" si="0"/>
        <v>0</v>
      </c>
      <c r="H29">
        <v>27</v>
      </c>
      <c r="I29">
        <f t="shared" si="1"/>
        <v>0</v>
      </c>
      <c r="J29" t="str">
        <f t="shared" si="2"/>
        <v xml:space="preserve"> </v>
      </c>
    </row>
    <row r="30" spans="5:10" x14ac:dyDescent="0.25">
      <c r="E30">
        <f t="shared" si="3"/>
        <v>0</v>
      </c>
      <c r="G30">
        <f t="shared" si="0"/>
        <v>0</v>
      </c>
      <c r="H30">
        <v>28</v>
      </c>
      <c r="I30">
        <f t="shared" si="1"/>
        <v>0</v>
      </c>
      <c r="J30" t="str">
        <f t="shared" si="2"/>
        <v xml:space="preserve"> </v>
      </c>
    </row>
    <row r="31" spans="5:10" x14ac:dyDescent="0.25">
      <c r="E31">
        <f t="shared" si="3"/>
        <v>0</v>
      </c>
      <c r="G31">
        <f t="shared" si="0"/>
        <v>0</v>
      </c>
      <c r="H31">
        <v>29</v>
      </c>
      <c r="I31">
        <f t="shared" si="1"/>
        <v>0</v>
      </c>
      <c r="J31" t="str">
        <f t="shared" si="2"/>
        <v xml:space="preserve"> </v>
      </c>
    </row>
    <row r="32" spans="5:10" x14ac:dyDescent="0.25">
      <c r="E32">
        <f t="shared" si="3"/>
        <v>0</v>
      </c>
      <c r="G32">
        <f t="shared" si="0"/>
        <v>0</v>
      </c>
      <c r="H32">
        <v>30</v>
      </c>
      <c r="I32">
        <f t="shared" si="1"/>
        <v>0</v>
      </c>
      <c r="J32" t="str">
        <f t="shared" si="2"/>
        <v xml:space="preserve"> </v>
      </c>
    </row>
    <row r="33" spans="5:10" x14ac:dyDescent="0.25">
      <c r="E33">
        <f t="shared" si="3"/>
        <v>0</v>
      </c>
      <c r="G33">
        <f t="shared" si="0"/>
        <v>0</v>
      </c>
      <c r="H33">
        <v>31</v>
      </c>
      <c r="I33">
        <f t="shared" si="1"/>
        <v>0</v>
      </c>
      <c r="J33" t="str">
        <f t="shared" si="2"/>
        <v xml:space="preserve"> </v>
      </c>
    </row>
    <row r="34" spans="5:10" x14ac:dyDescent="0.25">
      <c r="E34">
        <f t="shared" si="3"/>
        <v>0</v>
      </c>
      <c r="G34">
        <f t="shared" si="0"/>
        <v>0</v>
      </c>
      <c r="H34">
        <v>32</v>
      </c>
      <c r="I34">
        <f t="shared" si="1"/>
        <v>0</v>
      </c>
      <c r="J34" t="str">
        <f t="shared" si="2"/>
        <v xml:space="preserve"> </v>
      </c>
    </row>
    <row r="35" spans="5:10" x14ac:dyDescent="0.25">
      <c r="E35">
        <f t="shared" si="3"/>
        <v>0</v>
      </c>
      <c r="G35">
        <f t="shared" si="0"/>
        <v>0</v>
      </c>
      <c r="H35">
        <v>33</v>
      </c>
      <c r="I35">
        <f t="shared" si="1"/>
        <v>0</v>
      </c>
      <c r="J35" t="str">
        <f t="shared" si="2"/>
        <v xml:space="preserve"> </v>
      </c>
    </row>
    <row r="36" spans="5:10" x14ac:dyDescent="0.25">
      <c r="E36">
        <f t="shared" si="3"/>
        <v>0</v>
      </c>
      <c r="G36">
        <f t="shared" si="0"/>
        <v>0</v>
      </c>
      <c r="H36">
        <v>34</v>
      </c>
      <c r="I36">
        <f t="shared" si="1"/>
        <v>0</v>
      </c>
      <c r="J36" t="str">
        <f t="shared" si="2"/>
        <v xml:space="preserve"> </v>
      </c>
    </row>
    <row r="37" spans="5:10" x14ac:dyDescent="0.25">
      <c r="E37">
        <f t="shared" si="3"/>
        <v>0</v>
      </c>
      <c r="G37">
        <f t="shared" si="0"/>
        <v>0</v>
      </c>
      <c r="H37">
        <v>35</v>
      </c>
      <c r="I37">
        <f t="shared" si="1"/>
        <v>0</v>
      </c>
      <c r="J37" t="str">
        <f t="shared" si="2"/>
        <v xml:space="preserve"> </v>
      </c>
    </row>
    <row r="38" spans="5:10" x14ac:dyDescent="0.25">
      <c r="E38">
        <f t="shared" si="3"/>
        <v>0</v>
      </c>
      <c r="G38">
        <f t="shared" si="0"/>
        <v>0</v>
      </c>
      <c r="H38">
        <v>36</v>
      </c>
      <c r="I38">
        <f t="shared" si="1"/>
        <v>0</v>
      </c>
      <c r="J38" t="str">
        <f t="shared" si="2"/>
        <v xml:space="preserve"> </v>
      </c>
    </row>
    <row r="39" spans="5:10" x14ac:dyDescent="0.25">
      <c r="E39">
        <f t="shared" si="3"/>
        <v>0</v>
      </c>
      <c r="G39">
        <f t="shared" si="0"/>
        <v>0</v>
      </c>
      <c r="H39">
        <v>37</v>
      </c>
      <c r="I39">
        <f t="shared" si="1"/>
        <v>0</v>
      </c>
      <c r="J39" t="str">
        <f t="shared" si="2"/>
        <v xml:space="preserve"> </v>
      </c>
    </row>
    <row r="40" spans="5:10" x14ac:dyDescent="0.25">
      <c r="E40">
        <f t="shared" si="3"/>
        <v>0</v>
      </c>
      <c r="G40">
        <f t="shared" si="0"/>
        <v>0</v>
      </c>
      <c r="H40">
        <v>38</v>
      </c>
      <c r="I40">
        <f t="shared" si="1"/>
        <v>0</v>
      </c>
      <c r="J40" t="str">
        <f t="shared" si="2"/>
        <v xml:space="preserve"> </v>
      </c>
    </row>
    <row r="41" spans="5:10" x14ac:dyDescent="0.25">
      <c r="E41">
        <f t="shared" si="3"/>
        <v>0</v>
      </c>
      <c r="G41">
        <f t="shared" si="0"/>
        <v>0</v>
      </c>
      <c r="H41">
        <v>39</v>
      </c>
      <c r="I41">
        <f t="shared" si="1"/>
        <v>0</v>
      </c>
      <c r="J41" t="str">
        <f t="shared" si="2"/>
        <v xml:space="preserve"> </v>
      </c>
    </row>
    <row r="42" spans="5:10" x14ac:dyDescent="0.25">
      <c r="E42">
        <f t="shared" si="3"/>
        <v>0</v>
      </c>
      <c r="G42">
        <f t="shared" si="0"/>
        <v>0</v>
      </c>
      <c r="H42">
        <v>40</v>
      </c>
      <c r="I42">
        <f t="shared" si="1"/>
        <v>0</v>
      </c>
      <c r="J42" t="str">
        <f t="shared" si="2"/>
        <v xml:space="preserve"> </v>
      </c>
    </row>
    <row r="43" spans="5:10" x14ac:dyDescent="0.25">
      <c r="E43">
        <f t="shared" si="3"/>
        <v>0</v>
      </c>
      <c r="G43">
        <f t="shared" si="0"/>
        <v>0</v>
      </c>
      <c r="H43">
        <v>41</v>
      </c>
      <c r="I43">
        <f t="shared" si="1"/>
        <v>0</v>
      </c>
      <c r="J43" t="str">
        <f t="shared" si="2"/>
        <v xml:space="preserve"> </v>
      </c>
    </row>
    <row r="44" spans="5:10" x14ac:dyDescent="0.25">
      <c r="E44">
        <f t="shared" si="3"/>
        <v>0</v>
      </c>
      <c r="G44">
        <f t="shared" si="0"/>
        <v>0</v>
      </c>
      <c r="H44">
        <v>42</v>
      </c>
      <c r="I44">
        <f t="shared" si="1"/>
        <v>0</v>
      </c>
      <c r="J44" t="str">
        <f t="shared" si="2"/>
        <v xml:space="preserve"> </v>
      </c>
    </row>
    <row r="45" spans="5:10" x14ac:dyDescent="0.25">
      <c r="E45">
        <f t="shared" si="3"/>
        <v>0</v>
      </c>
      <c r="G45">
        <f t="shared" si="0"/>
        <v>0</v>
      </c>
      <c r="H45">
        <v>43</v>
      </c>
      <c r="I45">
        <f t="shared" si="1"/>
        <v>0</v>
      </c>
      <c r="J45" t="str">
        <f t="shared" si="2"/>
        <v xml:space="preserve"> </v>
      </c>
    </row>
    <row r="46" spans="5:10" x14ac:dyDescent="0.25">
      <c r="E46">
        <f t="shared" si="3"/>
        <v>0</v>
      </c>
      <c r="G46">
        <f t="shared" si="0"/>
        <v>0</v>
      </c>
      <c r="H46">
        <v>44</v>
      </c>
      <c r="I46">
        <f t="shared" si="1"/>
        <v>0</v>
      </c>
      <c r="J46" t="str">
        <f t="shared" si="2"/>
        <v xml:space="preserve"> </v>
      </c>
    </row>
    <row r="47" spans="5:10" x14ac:dyDescent="0.25">
      <c r="E47">
        <f t="shared" si="3"/>
        <v>0</v>
      </c>
      <c r="G47">
        <f t="shared" si="0"/>
        <v>0</v>
      </c>
      <c r="H47">
        <v>45</v>
      </c>
      <c r="I47">
        <f t="shared" si="1"/>
        <v>0</v>
      </c>
      <c r="J47" t="str">
        <f t="shared" si="2"/>
        <v xml:space="preserve"> </v>
      </c>
    </row>
    <row r="48" spans="5:10" x14ac:dyDescent="0.25">
      <c r="E48">
        <f t="shared" si="3"/>
        <v>0</v>
      </c>
      <c r="G48">
        <f t="shared" si="0"/>
        <v>0</v>
      </c>
      <c r="H48">
        <v>46</v>
      </c>
      <c r="I48">
        <f t="shared" si="1"/>
        <v>0</v>
      </c>
      <c r="J48" t="str">
        <f t="shared" si="2"/>
        <v xml:space="preserve"> </v>
      </c>
    </row>
    <row r="49" spans="5:10" x14ac:dyDescent="0.25">
      <c r="E49">
        <f t="shared" si="3"/>
        <v>0</v>
      </c>
      <c r="G49">
        <f t="shared" si="0"/>
        <v>0</v>
      </c>
      <c r="H49">
        <v>47</v>
      </c>
      <c r="I49">
        <f t="shared" si="1"/>
        <v>0</v>
      </c>
      <c r="J49" t="str">
        <f t="shared" si="2"/>
        <v xml:space="preserve"> </v>
      </c>
    </row>
    <row r="50" spans="5:10" x14ac:dyDescent="0.25">
      <c r="E50">
        <f t="shared" si="3"/>
        <v>0</v>
      </c>
      <c r="G50">
        <f t="shared" si="0"/>
        <v>0</v>
      </c>
      <c r="H50">
        <v>48</v>
      </c>
      <c r="I50">
        <f t="shared" si="1"/>
        <v>0</v>
      </c>
      <c r="J50" t="str">
        <f t="shared" si="2"/>
        <v xml:space="preserve"> </v>
      </c>
    </row>
    <row r="51" spans="5:10" x14ac:dyDescent="0.25">
      <c r="E51">
        <f t="shared" si="3"/>
        <v>0</v>
      </c>
      <c r="G51">
        <f t="shared" si="0"/>
        <v>0</v>
      </c>
      <c r="H51">
        <v>49</v>
      </c>
      <c r="I51">
        <f t="shared" si="1"/>
        <v>0</v>
      </c>
      <c r="J51" t="str">
        <f t="shared" si="2"/>
        <v xml:space="preserve"> </v>
      </c>
    </row>
    <row r="52" spans="5:10" x14ac:dyDescent="0.25">
      <c r="E52">
        <f t="shared" si="3"/>
        <v>0</v>
      </c>
      <c r="G52">
        <f t="shared" si="0"/>
        <v>0</v>
      </c>
      <c r="H52">
        <v>50</v>
      </c>
      <c r="I52">
        <f t="shared" si="1"/>
        <v>0</v>
      </c>
      <c r="J52" t="str">
        <f t="shared" si="2"/>
        <v xml:space="preserve"> </v>
      </c>
    </row>
    <row r="53" spans="5:10" x14ac:dyDescent="0.25">
      <c r="E53">
        <f t="shared" si="3"/>
        <v>0</v>
      </c>
      <c r="G53">
        <f t="shared" si="0"/>
        <v>0</v>
      </c>
      <c r="H53">
        <v>51</v>
      </c>
      <c r="I53">
        <f t="shared" si="1"/>
        <v>0</v>
      </c>
      <c r="J53" t="str">
        <f t="shared" si="2"/>
        <v xml:space="preserve"> </v>
      </c>
    </row>
    <row r="54" spans="5:10" x14ac:dyDescent="0.25">
      <c r="E54">
        <f t="shared" si="3"/>
        <v>0</v>
      </c>
      <c r="G54">
        <f t="shared" si="0"/>
        <v>0</v>
      </c>
      <c r="H54">
        <v>52</v>
      </c>
      <c r="I54">
        <f t="shared" si="1"/>
        <v>0</v>
      </c>
      <c r="J54" t="str">
        <f t="shared" si="2"/>
        <v xml:space="preserve"> </v>
      </c>
    </row>
    <row r="55" spans="5:10" x14ac:dyDescent="0.25">
      <c r="E55">
        <f t="shared" si="3"/>
        <v>0</v>
      </c>
      <c r="G55">
        <f t="shared" si="0"/>
        <v>0</v>
      </c>
      <c r="H55">
        <v>53</v>
      </c>
      <c r="I55">
        <f t="shared" si="1"/>
        <v>0</v>
      </c>
      <c r="J55" t="str">
        <f t="shared" si="2"/>
        <v xml:space="preserve"> </v>
      </c>
    </row>
    <row r="56" spans="5:10" x14ac:dyDescent="0.25">
      <c r="E56">
        <f t="shared" si="3"/>
        <v>0</v>
      </c>
      <c r="G56">
        <f t="shared" si="0"/>
        <v>0</v>
      </c>
      <c r="H56">
        <v>54</v>
      </c>
      <c r="I56">
        <f t="shared" si="1"/>
        <v>0</v>
      </c>
      <c r="J56" t="str">
        <f t="shared" si="2"/>
        <v xml:space="preserve"> </v>
      </c>
    </row>
    <row r="57" spans="5:10" x14ac:dyDescent="0.25">
      <c r="E57">
        <f t="shared" si="3"/>
        <v>0</v>
      </c>
      <c r="G57">
        <f t="shared" si="0"/>
        <v>0</v>
      </c>
      <c r="H57">
        <v>55</v>
      </c>
      <c r="I57">
        <f t="shared" si="1"/>
        <v>0</v>
      </c>
      <c r="J57" t="str">
        <f t="shared" si="2"/>
        <v xml:space="preserve"> </v>
      </c>
    </row>
    <row r="58" spans="5:10" x14ac:dyDescent="0.25">
      <c r="E58">
        <f t="shared" si="3"/>
        <v>0</v>
      </c>
      <c r="G58">
        <f t="shared" si="0"/>
        <v>0</v>
      </c>
      <c r="H58">
        <v>56</v>
      </c>
      <c r="I58">
        <f t="shared" si="1"/>
        <v>0</v>
      </c>
      <c r="J58" t="str">
        <f t="shared" si="2"/>
        <v xml:space="preserve"> </v>
      </c>
    </row>
    <row r="59" spans="5:10" x14ac:dyDescent="0.25">
      <c r="E59">
        <f t="shared" si="3"/>
        <v>0</v>
      </c>
      <c r="G59">
        <f t="shared" si="0"/>
        <v>0</v>
      </c>
      <c r="H59">
        <v>57</v>
      </c>
      <c r="I59">
        <f t="shared" si="1"/>
        <v>0</v>
      </c>
      <c r="J59" t="str">
        <f t="shared" si="2"/>
        <v xml:space="preserve"> </v>
      </c>
    </row>
    <row r="60" spans="5:10" x14ac:dyDescent="0.25">
      <c r="E60">
        <f t="shared" si="3"/>
        <v>0</v>
      </c>
      <c r="G60">
        <f t="shared" si="0"/>
        <v>0</v>
      </c>
      <c r="H60">
        <v>58</v>
      </c>
      <c r="I60">
        <f t="shared" si="1"/>
        <v>0</v>
      </c>
      <c r="J60" t="str">
        <f t="shared" si="2"/>
        <v xml:space="preserve"> </v>
      </c>
    </row>
    <row r="61" spans="5:10" x14ac:dyDescent="0.25">
      <c r="E61">
        <f t="shared" si="3"/>
        <v>0</v>
      </c>
      <c r="G61">
        <f t="shared" si="0"/>
        <v>0</v>
      </c>
      <c r="H61">
        <v>59</v>
      </c>
      <c r="I61">
        <f t="shared" si="1"/>
        <v>0</v>
      </c>
      <c r="J61" t="str">
        <f t="shared" si="2"/>
        <v xml:space="preserve"> </v>
      </c>
    </row>
    <row r="62" spans="5:10" x14ac:dyDescent="0.25">
      <c r="E62">
        <f t="shared" si="3"/>
        <v>0</v>
      </c>
      <c r="G62">
        <f t="shared" si="0"/>
        <v>0</v>
      </c>
      <c r="H62">
        <v>60</v>
      </c>
      <c r="I62">
        <f t="shared" si="1"/>
        <v>0</v>
      </c>
      <c r="J62" t="str">
        <f t="shared" si="2"/>
        <v xml:space="preserve"> </v>
      </c>
    </row>
    <row r="63" spans="5:10" x14ac:dyDescent="0.25">
      <c r="E63">
        <f t="shared" si="3"/>
        <v>0</v>
      </c>
      <c r="G63">
        <f t="shared" si="0"/>
        <v>0</v>
      </c>
      <c r="H63">
        <v>61</v>
      </c>
      <c r="I63">
        <f t="shared" si="1"/>
        <v>0</v>
      </c>
      <c r="J63" t="str">
        <f t="shared" si="2"/>
        <v xml:space="preserve"> </v>
      </c>
    </row>
    <row r="64" spans="5:10" x14ac:dyDescent="0.25">
      <c r="E64">
        <f t="shared" si="3"/>
        <v>0</v>
      </c>
      <c r="G64">
        <f t="shared" si="0"/>
        <v>0</v>
      </c>
      <c r="H64">
        <v>62</v>
      </c>
      <c r="I64">
        <f t="shared" si="1"/>
        <v>0</v>
      </c>
      <c r="J64" t="str">
        <f t="shared" si="2"/>
        <v xml:space="preserve"> </v>
      </c>
    </row>
    <row r="65" spans="5:10" x14ac:dyDescent="0.25">
      <c r="E65">
        <f t="shared" si="3"/>
        <v>0</v>
      </c>
      <c r="G65">
        <f t="shared" si="0"/>
        <v>0</v>
      </c>
      <c r="H65">
        <v>63</v>
      </c>
      <c r="I65">
        <f t="shared" si="1"/>
        <v>0</v>
      </c>
      <c r="J65" t="str">
        <f t="shared" si="2"/>
        <v xml:space="preserve"> </v>
      </c>
    </row>
    <row r="66" spans="5:10" x14ac:dyDescent="0.25">
      <c r="E66">
        <f t="shared" si="3"/>
        <v>0</v>
      </c>
      <c r="G66">
        <f t="shared" si="0"/>
        <v>0</v>
      </c>
      <c r="H66">
        <v>64</v>
      </c>
      <c r="I66">
        <f t="shared" si="1"/>
        <v>0</v>
      </c>
      <c r="J66" t="str">
        <f t="shared" si="2"/>
        <v xml:space="preserve"> </v>
      </c>
    </row>
    <row r="67" spans="5:10" x14ac:dyDescent="0.25">
      <c r="E67">
        <f t="shared" si="3"/>
        <v>0</v>
      </c>
      <c r="G67">
        <f t="shared" ref="G67:G102" si="8">E67-($E68*$F$2)</f>
        <v>0</v>
      </c>
      <c r="H67">
        <v>65</v>
      </c>
      <c r="I67">
        <f t="shared" ref="I67:I102" si="9">$G67*$F$2^$H67</f>
        <v>0</v>
      </c>
      <c r="J67" t="str">
        <f t="shared" ref="J67:J102" si="10">IF($E67=0," ",$G67)</f>
        <v xml:space="preserve"> </v>
      </c>
    </row>
    <row r="68" spans="5:10" x14ac:dyDescent="0.25">
      <c r="E68">
        <f t="shared" ref="E68:E102" si="11">INT($E67/$F$2)</f>
        <v>0</v>
      </c>
      <c r="G68">
        <f t="shared" si="8"/>
        <v>0</v>
      </c>
      <c r="H68">
        <v>66</v>
      </c>
      <c r="I68">
        <f t="shared" si="9"/>
        <v>0</v>
      </c>
      <c r="J68" t="str">
        <f t="shared" si="10"/>
        <v xml:space="preserve"> </v>
      </c>
    </row>
    <row r="69" spans="5:10" x14ac:dyDescent="0.25">
      <c r="E69">
        <f t="shared" si="11"/>
        <v>0</v>
      </c>
      <c r="G69">
        <f t="shared" si="8"/>
        <v>0</v>
      </c>
      <c r="H69">
        <v>67</v>
      </c>
      <c r="I69">
        <f t="shared" si="9"/>
        <v>0</v>
      </c>
      <c r="J69" t="str">
        <f t="shared" si="10"/>
        <v xml:space="preserve"> </v>
      </c>
    </row>
    <row r="70" spans="5:10" x14ac:dyDescent="0.25">
      <c r="E70">
        <f t="shared" si="11"/>
        <v>0</v>
      </c>
      <c r="G70">
        <f t="shared" si="8"/>
        <v>0</v>
      </c>
      <c r="H70">
        <v>68</v>
      </c>
      <c r="I70">
        <f t="shared" si="9"/>
        <v>0</v>
      </c>
      <c r="J70" t="str">
        <f t="shared" si="10"/>
        <v xml:space="preserve"> </v>
      </c>
    </row>
    <row r="71" spans="5:10" x14ac:dyDescent="0.25">
      <c r="E71">
        <f t="shared" si="11"/>
        <v>0</v>
      </c>
      <c r="G71">
        <f t="shared" si="8"/>
        <v>0</v>
      </c>
      <c r="H71">
        <v>69</v>
      </c>
      <c r="I71">
        <f t="shared" si="9"/>
        <v>0</v>
      </c>
      <c r="J71" t="str">
        <f t="shared" si="10"/>
        <v xml:space="preserve"> </v>
      </c>
    </row>
    <row r="72" spans="5:10" x14ac:dyDescent="0.25">
      <c r="E72">
        <f t="shared" si="11"/>
        <v>0</v>
      </c>
      <c r="G72">
        <f t="shared" si="8"/>
        <v>0</v>
      </c>
      <c r="H72">
        <v>70</v>
      </c>
      <c r="I72">
        <f t="shared" si="9"/>
        <v>0</v>
      </c>
      <c r="J72" t="str">
        <f t="shared" si="10"/>
        <v xml:space="preserve"> </v>
      </c>
    </row>
    <row r="73" spans="5:10" x14ac:dyDescent="0.25">
      <c r="E73">
        <f t="shared" si="11"/>
        <v>0</v>
      </c>
      <c r="G73">
        <f t="shared" si="8"/>
        <v>0</v>
      </c>
      <c r="H73">
        <v>71</v>
      </c>
      <c r="I73">
        <f t="shared" si="9"/>
        <v>0</v>
      </c>
      <c r="J73" t="str">
        <f t="shared" si="10"/>
        <v xml:space="preserve"> </v>
      </c>
    </row>
    <row r="74" spans="5:10" x14ac:dyDescent="0.25">
      <c r="E74">
        <f t="shared" si="11"/>
        <v>0</v>
      </c>
      <c r="G74">
        <f t="shared" si="8"/>
        <v>0</v>
      </c>
      <c r="H74">
        <v>72</v>
      </c>
      <c r="I74">
        <f t="shared" si="9"/>
        <v>0</v>
      </c>
      <c r="J74" t="str">
        <f t="shared" si="10"/>
        <v xml:space="preserve"> </v>
      </c>
    </row>
    <row r="75" spans="5:10" x14ac:dyDescent="0.25">
      <c r="E75">
        <f t="shared" si="11"/>
        <v>0</v>
      </c>
      <c r="G75">
        <f t="shared" si="8"/>
        <v>0</v>
      </c>
      <c r="H75">
        <v>73</v>
      </c>
      <c r="I75">
        <f t="shared" si="9"/>
        <v>0</v>
      </c>
      <c r="J75" t="str">
        <f t="shared" si="10"/>
        <v xml:space="preserve"> </v>
      </c>
    </row>
    <row r="76" spans="5:10" x14ac:dyDescent="0.25">
      <c r="E76">
        <f t="shared" si="11"/>
        <v>0</v>
      </c>
      <c r="G76">
        <f t="shared" si="8"/>
        <v>0</v>
      </c>
      <c r="H76">
        <v>74</v>
      </c>
      <c r="I76">
        <f t="shared" si="9"/>
        <v>0</v>
      </c>
      <c r="J76" t="str">
        <f t="shared" si="10"/>
        <v xml:space="preserve"> </v>
      </c>
    </row>
    <row r="77" spans="5:10" x14ac:dyDescent="0.25">
      <c r="E77">
        <f t="shared" si="11"/>
        <v>0</v>
      </c>
      <c r="G77">
        <f t="shared" si="8"/>
        <v>0</v>
      </c>
      <c r="H77">
        <v>75</v>
      </c>
      <c r="I77">
        <f t="shared" si="9"/>
        <v>0</v>
      </c>
      <c r="J77" t="str">
        <f t="shared" si="10"/>
        <v xml:space="preserve"> </v>
      </c>
    </row>
    <row r="78" spans="5:10" x14ac:dyDescent="0.25">
      <c r="E78">
        <f t="shared" si="11"/>
        <v>0</v>
      </c>
      <c r="G78">
        <f t="shared" si="8"/>
        <v>0</v>
      </c>
      <c r="H78">
        <v>76</v>
      </c>
      <c r="I78">
        <f t="shared" si="9"/>
        <v>0</v>
      </c>
      <c r="J78" t="str">
        <f t="shared" si="10"/>
        <v xml:space="preserve"> </v>
      </c>
    </row>
    <row r="79" spans="5:10" x14ac:dyDescent="0.25">
      <c r="E79">
        <f t="shared" si="11"/>
        <v>0</v>
      </c>
      <c r="G79">
        <f t="shared" si="8"/>
        <v>0</v>
      </c>
      <c r="H79">
        <v>77</v>
      </c>
      <c r="I79">
        <f t="shared" si="9"/>
        <v>0</v>
      </c>
      <c r="J79" t="str">
        <f t="shared" si="10"/>
        <v xml:space="preserve"> </v>
      </c>
    </row>
    <row r="80" spans="5:10" x14ac:dyDescent="0.25">
      <c r="E80">
        <f t="shared" si="11"/>
        <v>0</v>
      </c>
      <c r="G80">
        <f t="shared" si="8"/>
        <v>0</v>
      </c>
      <c r="H80">
        <v>78</v>
      </c>
      <c r="I80">
        <f t="shared" si="9"/>
        <v>0</v>
      </c>
      <c r="J80" t="str">
        <f t="shared" si="10"/>
        <v xml:space="preserve"> </v>
      </c>
    </row>
    <row r="81" spans="5:10" x14ac:dyDescent="0.25">
      <c r="E81">
        <f t="shared" si="11"/>
        <v>0</v>
      </c>
      <c r="G81">
        <f t="shared" si="8"/>
        <v>0</v>
      </c>
      <c r="H81">
        <v>79</v>
      </c>
      <c r="I81">
        <f t="shared" si="9"/>
        <v>0</v>
      </c>
      <c r="J81" t="str">
        <f t="shared" si="10"/>
        <v xml:space="preserve"> </v>
      </c>
    </row>
    <row r="82" spans="5:10" x14ac:dyDescent="0.25">
      <c r="E82">
        <f t="shared" si="11"/>
        <v>0</v>
      </c>
      <c r="G82">
        <f t="shared" si="8"/>
        <v>0</v>
      </c>
      <c r="H82">
        <v>80</v>
      </c>
      <c r="I82">
        <f t="shared" si="9"/>
        <v>0</v>
      </c>
      <c r="J82" t="str">
        <f t="shared" si="10"/>
        <v xml:space="preserve"> </v>
      </c>
    </row>
    <row r="83" spans="5:10" x14ac:dyDescent="0.25">
      <c r="E83">
        <f t="shared" si="11"/>
        <v>0</v>
      </c>
      <c r="G83">
        <f t="shared" si="8"/>
        <v>0</v>
      </c>
      <c r="H83">
        <v>81</v>
      </c>
      <c r="I83">
        <f t="shared" si="9"/>
        <v>0</v>
      </c>
      <c r="J83" t="str">
        <f t="shared" si="10"/>
        <v xml:space="preserve"> </v>
      </c>
    </row>
    <row r="84" spans="5:10" x14ac:dyDescent="0.25">
      <c r="E84">
        <f t="shared" si="11"/>
        <v>0</v>
      </c>
      <c r="G84">
        <f t="shared" si="8"/>
        <v>0</v>
      </c>
      <c r="H84">
        <v>82</v>
      </c>
      <c r="I84">
        <f t="shared" si="9"/>
        <v>0</v>
      </c>
      <c r="J84" t="str">
        <f t="shared" si="10"/>
        <v xml:space="preserve"> </v>
      </c>
    </row>
    <row r="85" spans="5:10" x14ac:dyDescent="0.25">
      <c r="E85">
        <f t="shared" si="11"/>
        <v>0</v>
      </c>
      <c r="G85">
        <f t="shared" si="8"/>
        <v>0</v>
      </c>
      <c r="H85">
        <v>83</v>
      </c>
      <c r="I85">
        <f t="shared" si="9"/>
        <v>0</v>
      </c>
      <c r="J85" t="str">
        <f t="shared" si="10"/>
        <v xml:space="preserve"> </v>
      </c>
    </row>
    <row r="86" spans="5:10" x14ac:dyDescent="0.25">
      <c r="E86">
        <f t="shared" si="11"/>
        <v>0</v>
      </c>
      <c r="G86">
        <f t="shared" si="8"/>
        <v>0</v>
      </c>
      <c r="H86">
        <v>84</v>
      </c>
      <c r="I86">
        <f t="shared" si="9"/>
        <v>0</v>
      </c>
      <c r="J86" t="str">
        <f t="shared" si="10"/>
        <v xml:space="preserve"> </v>
      </c>
    </row>
    <row r="87" spans="5:10" x14ac:dyDescent="0.25">
      <c r="E87">
        <f t="shared" si="11"/>
        <v>0</v>
      </c>
      <c r="G87">
        <f t="shared" si="8"/>
        <v>0</v>
      </c>
      <c r="H87">
        <v>85</v>
      </c>
      <c r="I87">
        <f t="shared" si="9"/>
        <v>0</v>
      </c>
      <c r="J87" t="str">
        <f t="shared" si="10"/>
        <v xml:space="preserve"> </v>
      </c>
    </row>
    <row r="88" spans="5:10" x14ac:dyDescent="0.25">
      <c r="E88">
        <f t="shared" si="11"/>
        <v>0</v>
      </c>
      <c r="G88">
        <f t="shared" si="8"/>
        <v>0</v>
      </c>
      <c r="H88">
        <v>86</v>
      </c>
      <c r="I88">
        <f t="shared" si="9"/>
        <v>0</v>
      </c>
      <c r="J88" t="str">
        <f t="shared" si="10"/>
        <v xml:space="preserve"> </v>
      </c>
    </row>
    <row r="89" spans="5:10" x14ac:dyDescent="0.25">
      <c r="E89">
        <f t="shared" si="11"/>
        <v>0</v>
      </c>
      <c r="G89">
        <f t="shared" si="8"/>
        <v>0</v>
      </c>
      <c r="H89">
        <v>87</v>
      </c>
      <c r="I89">
        <f t="shared" si="9"/>
        <v>0</v>
      </c>
      <c r="J89" t="str">
        <f t="shared" si="10"/>
        <v xml:space="preserve"> </v>
      </c>
    </row>
    <row r="90" spans="5:10" x14ac:dyDescent="0.25">
      <c r="E90">
        <f t="shared" si="11"/>
        <v>0</v>
      </c>
      <c r="G90">
        <f t="shared" si="8"/>
        <v>0</v>
      </c>
      <c r="H90">
        <v>88</v>
      </c>
      <c r="I90">
        <f t="shared" si="9"/>
        <v>0</v>
      </c>
      <c r="J90" t="str">
        <f t="shared" si="10"/>
        <v xml:space="preserve"> </v>
      </c>
    </row>
    <row r="91" spans="5:10" x14ac:dyDescent="0.25">
      <c r="E91">
        <f t="shared" si="11"/>
        <v>0</v>
      </c>
      <c r="G91">
        <f t="shared" si="8"/>
        <v>0</v>
      </c>
      <c r="H91">
        <v>89</v>
      </c>
      <c r="I91">
        <f t="shared" si="9"/>
        <v>0</v>
      </c>
      <c r="J91" t="str">
        <f t="shared" si="10"/>
        <v xml:space="preserve"> </v>
      </c>
    </row>
    <row r="92" spans="5:10" x14ac:dyDescent="0.25">
      <c r="E92">
        <f t="shared" si="11"/>
        <v>0</v>
      </c>
      <c r="G92">
        <f t="shared" si="8"/>
        <v>0</v>
      </c>
      <c r="H92">
        <v>90</v>
      </c>
      <c r="I92">
        <f t="shared" si="9"/>
        <v>0</v>
      </c>
      <c r="J92" t="str">
        <f t="shared" si="10"/>
        <v xml:space="preserve"> </v>
      </c>
    </row>
    <row r="93" spans="5:10" x14ac:dyDescent="0.25">
      <c r="E93">
        <f t="shared" si="11"/>
        <v>0</v>
      </c>
      <c r="G93">
        <f t="shared" si="8"/>
        <v>0</v>
      </c>
      <c r="H93">
        <v>91</v>
      </c>
      <c r="I93">
        <f t="shared" si="9"/>
        <v>0</v>
      </c>
      <c r="J93" t="str">
        <f t="shared" si="10"/>
        <v xml:space="preserve"> </v>
      </c>
    </row>
    <row r="94" spans="5:10" x14ac:dyDescent="0.25">
      <c r="E94">
        <f t="shared" si="11"/>
        <v>0</v>
      </c>
      <c r="G94">
        <f t="shared" si="8"/>
        <v>0</v>
      </c>
      <c r="H94">
        <v>92</v>
      </c>
      <c r="I94">
        <f t="shared" si="9"/>
        <v>0</v>
      </c>
      <c r="J94" t="str">
        <f t="shared" si="10"/>
        <v xml:space="preserve"> </v>
      </c>
    </row>
    <row r="95" spans="5:10" x14ac:dyDescent="0.25">
      <c r="E95">
        <f t="shared" si="11"/>
        <v>0</v>
      </c>
      <c r="G95">
        <f t="shared" si="8"/>
        <v>0</v>
      </c>
      <c r="H95">
        <v>93</v>
      </c>
      <c r="I95">
        <f t="shared" si="9"/>
        <v>0</v>
      </c>
      <c r="J95" t="str">
        <f t="shared" si="10"/>
        <v xml:space="preserve"> </v>
      </c>
    </row>
    <row r="96" spans="5:10" x14ac:dyDescent="0.25">
      <c r="E96">
        <f t="shared" si="11"/>
        <v>0</v>
      </c>
      <c r="G96">
        <f t="shared" si="8"/>
        <v>0</v>
      </c>
      <c r="H96">
        <v>94</v>
      </c>
      <c r="I96">
        <f t="shared" si="9"/>
        <v>0</v>
      </c>
      <c r="J96" t="str">
        <f t="shared" si="10"/>
        <v xml:space="preserve"> </v>
      </c>
    </row>
    <row r="97" spans="5:10" x14ac:dyDescent="0.25">
      <c r="E97">
        <f t="shared" si="11"/>
        <v>0</v>
      </c>
      <c r="G97">
        <f t="shared" si="8"/>
        <v>0</v>
      </c>
      <c r="H97">
        <v>95</v>
      </c>
      <c r="I97">
        <f t="shared" si="9"/>
        <v>0</v>
      </c>
      <c r="J97" t="str">
        <f t="shared" si="10"/>
        <v xml:space="preserve"> </v>
      </c>
    </row>
    <row r="98" spans="5:10" x14ac:dyDescent="0.25">
      <c r="E98">
        <f t="shared" si="11"/>
        <v>0</v>
      </c>
      <c r="G98">
        <f t="shared" si="8"/>
        <v>0</v>
      </c>
      <c r="H98">
        <v>96</v>
      </c>
      <c r="I98">
        <f t="shared" si="9"/>
        <v>0</v>
      </c>
      <c r="J98" t="str">
        <f t="shared" si="10"/>
        <v xml:space="preserve"> </v>
      </c>
    </row>
    <row r="99" spans="5:10" x14ac:dyDescent="0.25">
      <c r="E99">
        <f t="shared" si="11"/>
        <v>0</v>
      </c>
      <c r="G99">
        <f t="shared" si="8"/>
        <v>0</v>
      </c>
      <c r="H99">
        <v>97</v>
      </c>
      <c r="I99">
        <f t="shared" si="9"/>
        <v>0</v>
      </c>
      <c r="J99" t="str">
        <f t="shared" si="10"/>
        <v xml:space="preserve"> </v>
      </c>
    </row>
    <row r="100" spans="5:10" x14ac:dyDescent="0.25">
      <c r="E100">
        <f t="shared" si="11"/>
        <v>0</v>
      </c>
      <c r="G100">
        <f t="shared" si="8"/>
        <v>0</v>
      </c>
      <c r="H100">
        <v>98</v>
      </c>
      <c r="I100">
        <f t="shared" si="9"/>
        <v>0</v>
      </c>
      <c r="J100" t="str">
        <f t="shared" si="10"/>
        <v xml:space="preserve"> </v>
      </c>
    </row>
    <row r="101" spans="5:10" x14ac:dyDescent="0.25">
      <c r="E101">
        <f t="shared" si="11"/>
        <v>0</v>
      </c>
      <c r="G101">
        <f t="shared" si="8"/>
        <v>0</v>
      </c>
      <c r="H101">
        <v>99</v>
      </c>
      <c r="I101">
        <f t="shared" si="9"/>
        <v>0</v>
      </c>
      <c r="J101" t="str">
        <f t="shared" si="10"/>
        <v xml:space="preserve"> </v>
      </c>
    </row>
    <row r="102" spans="5:10" x14ac:dyDescent="0.25">
      <c r="E102">
        <f t="shared" si="11"/>
        <v>0</v>
      </c>
      <c r="G102">
        <f t="shared" si="8"/>
        <v>0</v>
      </c>
      <c r="H102">
        <v>100</v>
      </c>
      <c r="I102">
        <f t="shared" si="9"/>
        <v>0</v>
      </c>
      <c r="J102" t="str">
        <f t="shared" si="10"/>
        <v xml:space="preserve"> 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606F7-EF2F-4788-A6EA-0F6FE245889C}">
  <sheetPr codeName="Foglio4"/>
  <dimension ref="A1:X102"/>
  <sheetViews>
    <sheetView workbookViewId="0">
      <selection activeCell="G4" sqref="G4"/>
    </sheetView>
  </sheetViews>
  <sheetFormatPr defaultRowHeight="15" x14ac:dyDescent="0.25"/>
  <cols>
    <col min="1" max="1" width="17.42578125" bestFit="1" customWidth="1"/>
    <col min="10" max="10" width="30.42578125" bestFit="1" customWidth="1"/>
    <col min="11" max="11" width="13.28515625" bestFit="1" customWidth="1"/>
    <col min="12" max="12" width="13.28515625" customWidth="1"/>
    <col min="17" max="17" width="30.5703125" bestFit="1" customWidth="1"/>
    <col min="18" max="18" width="13.28515625" bestFit="1" customWidth="1"/>
    <col min="19" max="19" width="16" bestFit="1" customWidth="1"/>
    <col min="21" max="21" width="47.85546875" bestFit="1" customWidth="1"/>
    <col min="22" max="22" width="7.28515625" bestFit="1" customWidth="1"/>
    <col min="23" max="23" width="26.42578125" bestFit="1" customWidth="1"/>
    <col min="24" max="24" width="53" bestFit="1" customWidth="1"/>
  </cols>
  <sheetData>
    <row r="1" spans="1:24" x14ac:dyDescent="0.25">
      <c r="A1" t="s">
        <v>0</v>
      </c>
      <c r="B1">
        <f>IF(B2=10,'Interfaccia-Utente'!B1,IF(B2=2,'Binario-Decimale'!S2,IF(B2=8,'Ottale-Decimale'!S2,IF(B2=16,'Esadecimale-Decimale'!U2,))))</f>
        <v>5864.1574000000001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20</v>
      </c>
      <c r="K1" t="s">
        <v>19</v>
      </c>
      <c r="N1" t="s">
        <v>2</v>
      </c>
      <c r="O1" t="s">
        <v>10</v>
      </c>
      <c r="P1" t="s">
        <v>13</v>
      </c>
      <c r="Q1" t="s">
        <v>20</v>
      </c>
      <c r="R1" t="s">
        <v>19</v>
      </c>
      <c r="S1" t="s">
        <v>12</v>
      </c>
      <c r="U1" t="s">
        <v>14</v>
      </c>
      <c r="V1" t="s">
        <v>21</v>
      </c>
      <c r="W1" t="s">
        <v>15</v>
      </c>
      <c r="X1" t="s">
        <v>16</v>
      </c>
    </row>
    <row r="2" spans="1:24" x14ac:dyDescent="0.25">
      <c r="A2" t="s">
        <v>1</v>
      </c>
      <c r="B2">
        <f>'Interfaccia-Utente'!B2</f>
        <v>10</v>
      </c>
      <c r="E2" t="str">
        <f>B3</f>
        <v>5864</v>
      </c>
      <c r="F2">
        <v>16</v>
      </c>
      <c r="G2">
        <f>E2-($E3*$F$2)</f>
        <v>8</v>
      </c>
      <c r="H2">
        <v>0</v>
      </c>
      <c r="I2">
        <f>$G2*$F$2^$H2</f>
        <v>8</v>
      </c>
      <c r="J2">
        <f>IF($E2=0," ",$G2)</f>
        <v>8</v>
      </c>
      <c r="K2">
        <f>IF(J2=15,"F",IF(J2=14,"E",IF(J2=13,"D",IF(J2=12,"C",IF(J2=11,"B",IF(J2=10,"A",J2))))))</f>
        <v>8</v>
      </c>
      <c r="N2" t="str">
        <f>B4</f>
        <v>,1574</v>
      </c>
      <c r="O2">
        <v>16</v>
      </c>
      <c r="P2">
        <f>$N2*$O$2</f>
        <v>2.5184000000000002</v>
      </c>
      <c r="Q2">
        <f>INT($P2)</f>
        <v>2</v>
      </c>
      <c r="R2">
        <f>IF(Q2=15,"F",IF(Q2=14,"E",IF(Q2=13,"D",IF(Q2=12,"C",IF(Q2=11,"B",IF(Q2=10,"A",Q2))))))</f>
        <v>2</v>
      </c>
      <c r="S2">
        <f>$P2-TRUNC($P2)</f>
        <v>0.51840000000000019</v>
      </c>
      <c r="U2" t="str">
        <f>CONCATENATE(K102,K101,K100,K99,K98,K97,K96,K95,K94,K93,K92,K91,K90,K89,K88,K87,K86,K85,K84,K83,K82,K81,K80,K79,K78,K77,K76,K75,K74,K73,K72,K71,K70,K69,K68,K67,K66,K65,K64,K63,K62,K61,K60,K59,K58,K57,K56,K55,K54,K53,K52,K51,K50,K49,K48,K47,K46,K45,K44,K43,K42,K41,K40,K39,K38,K37,K36,K35,K34,K33,K32,K31,K30,K29,K28,K27,K26,K25,K24,K23,K22,K21,K20,K19,K18,K17,K16,K15,K14,K13,K12,K11,K10,K9,K8,K7,K6,K5,K4,K3,K2)</f>
        <v xml:space="preserve">                                                                                                 16E8</v>
      </c>
      <c r="V2" t="s">
        <v>39</v>
      </c>
      <c r="W2" t="str">
        <f>CONCATENATE(R2,R3,R4,R5,R6)</f>
        <v>284B5</v>
      </c>
      <c r="X2" s="2" t="str">
        <f>IF(P2=0,U2,CONCATENATE(U2,V2,W2))</f>
        <v xml:space="preserve">                                                                                                 16E8,284B5</v>
      </c>
    </row>
    <row r="3" spans="1:24" x14ac:dyDescent="0.25">
      <c r="A3" t="s">
        <v>8</v>
      </c>
      <c r="B3" t="str">
        <f>IFERROR(LEFT(B1,FIND(",",B1)-1),INT(B1))</f>
        <v>5864</v>
      </c>
      <c r="E3">
        <f>INT($E2/$F$2)</f>
        <v>366</v>
      </c>
      <c r="G3">
        <f t="shared" ref="G3:G66" si="0">E3-($E4*$F$2)</f>
        <v>14</v>
      </c>
      <c r="H3">
        <v>1</v>
      </c>
      <c r="I3">
        <f t="shared" ref="I3:I66" si="1">$G3*$F$2^$H3</f>
        <v>224</v>
      </c>
      <c r="J3">
        <f t="shared" ref="J3:J66" si="2">IF($E3=0," ",$G3)</f>
        <v>14</v>
      </c>
      <c r="K3" t="str">
        <f t="shared" ref="K3:K66" si="3">IF(J3=15,"F",IF(J3=14,"E",IF(J3=13,"D",IF(J3=12,"C",IF(J3=11,"B",IF(J3=10,"A",J3))))))</f>
        <v>E</v>
      </c>
      <c r="N3">
        <f>$S2</f>
        <v>0.51840000000000019</v>
      </c>
      <c r="P3">
        <f>$N3*$O$2</f>
        <v>8.2944000000000031</v>
      </c>
      <c r="Q3">
        <f>INT($P3)</f>
        <v>8</v>
      </c>
      <c r="R3">
        <f t="shared" ref="R3:R6" si="4">IF(Q3=15,"F",IF(Q3=14,"E",IF(Q3=13,"D",IF(Q3=12,"C",IF(Q3=11,"B",IF(Q3=10,"A",Q3))))))</f>
        <v>8</v>
      </c>
      <c r="S3">
        <f>$P3-TRUNC($P3)</f>
        <v>0.2944000000000031</v>
      </c>
    </row>
    <row r="4" spans="1:24" x14ac:dyDescent="0.25">
      <c r="A4" t="s">
        <v>9</v>
      </c>
      <c r="B4" t="str">
        <f>IFERROR(MID(B1,FIND(",",B1),9999),"0")</f>
        <v>,1574</v>
      </c>
      <c r="E4">
        <f t="shared" ref="E4:E67" si="5">INT($E3/$F$2)</f>
        <v>22</v>
      </c>
      <c r="G4">
        <f t="shared" si="0"/>
        <v>6</v>
      </c>
      <c r="H4">
        <v>2</v>
      </c>
      <c r="I4">
        <f t="shared" si="1"/>
        <v>1536</v>
      </c>
      <c r="J4">
        <f t="shared" si="2"/>
        <v>6</v>
      </c>
      <c r="K4">
        <f>IF(J4=15,"F",IF(J4=14,"E",IF(J4=13,"D",IF(J4=12,"C",IF(J4=11,"B",IF(J4=10,"A",J4))))))</f>
        <v>6</v>
      </c>
      <c r="N4">
        <f t="shared" ref="N4:N6" si="6">$S3</f>
        <v>0.2944000000000031</v>
      </c>
      <c r="P4">
        <f t="shared" ref="P4:P6" si="7">$N4*$O$2</f>
        <v>4.7104000000000497</v>
      </c>
      <c r="Q4">
        <f t="shared" ref="Q4:Q6" si="8">INT($P4)</f>
        <v>4</v>
      </c>
      <c r="R4">
        <f t="shared" si="4"/>
        <v>4</v>
      </c>
      <c r="S4">
        <f t="shared" ref="S4:S6" si="9">$P4-TRUNC($P4)</f>
        <v>0.71040000000004966</v>
      </c>
    </row>
    <row r="5" spans="1:24" x14ac:dyDescent="0.25">
      <c r="E5">
        <f t="shared" si="5"/>
        <v>1</v>
      </c>
      <c r="G5">
        <f t="shared" si="0"/>
        <v>1</v>
      </c>
      <c r="H5">
        <v>3</v>
      </c>
      <c r="I5">
        <f t="shared" si="1"/>
        <v>4096</v>
      </c>
      <c r="J5">
        <f t="shared" si="2"/>
        <v>1</v>
      </c>
      <c r="K5">
        <f t="shared" si="3"/>
        <v>1</v>
      </c>
      <c r="N5">
        <f t="shared" si="6"/>
        <v>0.71040000000004966</v>
      </c>
      <c r="P5">
        <f t="shared" si="7"/>
        <v>11.366400000000795</v>
      </c>
      <c r="Q5">
        <f t="shared" si="8"/>
        <v>11</v>
      </c>
      <c r="R5" t="str">
        <f t="shared" si="4"/>
        <v>B</v>
      </c>
      <c r="S5">
        <f t="shared" si="9"/>
        <v>0.36640000000079453</v>
      </c>
    </row>
    <row r="6" spans="1:24" x14ac:dyDescent="0.25">
      <c r="E6">
        <f t="shared" si="5"/>
        <v>0</v>
      </c>
      <c r="G6">
        <f t="shared" si="0"/>
        <v>0</v>
      </c>
      <c r="H6">
        <v>4</v>
      </c>
      <c r="I6">
        <f t="shared" si="1"/>
        <v>0</v>
      </c>
      <c r="J6" t="str">
        <f t="shared" si="2"/>
        <v xml:space="preserve"> </v>
      </c>
      <c r="K6" t="str">
        <f t="shared" si="3"/>
        <v xml:space="preserve"> </v>
      </c>
      <c r="N6">
        <f t="shared" si="6"/>
        <v>0.36640000000079453</v>
      </c>
      <c r="P6">
        <f t="shared" si="7"/>
        <v>5.8624000000127126</v>
      </c>
      <c r="Q6">
        <f t="shared" si="8"/>
        <v>5</v>
      </c>
      <c r="R6">
        <f t="shared" si="4"/>
        <v>5</v>
      </c>
      <c r="S6">
        <f t="shared" si="9"/>
        <v>0.86240000001271255</v>
      </c>
    </row>
    <row r="7" spans="1:24" x14ac:dyDescent="0.25">
      <c r="E7">
        <f t="shared" si="5"/>
        <v>0</v>
      </c>
      <c r="G7">
        <f t="shared" si="0"/>
        <v>0</v>
      </c>
      <c r="H7">
        <v>5</v>
      </c>
      <c r="I7">
        <f t="shared" si="1"/>
        <v>0</v>
      </c>
      <c r="J7" t="str">
        <f t="shared" si="2"/>
        <v xml:space="preserve"> </v>
      </c>
      <c r="K7" t="str">
        <f t="shared" si="3"/>
        <v xml:space="preserve"> </v>
      </c>
    </row>
    <row r="8" spans="1:24" x14ac:dyDescent="0.25">
      <c r="E8">
        <f t="shared" si="5"/>
        <v>0</v>
      </c>
      <c r="G8">
        <f t="shared" si="0"/>
        <v>0</v>
      </c>
      <c r="H8">
        <v>6</v>
      </c>
      <c r="I8">
        <f t="shared" si="1"/>
        <v>0</v>
      </c>
      <c r="J8" t="str">
        <f t="shared" si="2"/>
        <v xml:space="preserve"> </v>
      </c>
      <c r="K8" t="str">
        <f t="shared" si="3"/>
        <v xml:space="preserve"> </v>
      </c>
    </row>
    <row r="9" spans="1:24" x14ac:dyDescent="0.25">
      <c r="E9">
        <f t="shared" si="5"/>
        <v>0</v>
      </c>
      <c r="G9">
        <f t="shared" si="0"/>
        <v>0</v>
      </c>
      <c r="H9">
        <v>7</v>
      </c>
      <c r="I9">
        <f t="shared" si="1"/>
        <v>0</v>
      </c>
      <c r="J9" t="str">
        <f t="shared" si="2"/>
        <v xml:space="preserve"> </v>
      </c>
      <c r="K9" t="str">
        <f t="shared" si="3"/>
        <v xml:space="preserve"> </v>
      </c>
    </row>
    <row r="10" spans="1:24" x14ac:dyDescent="0.25">
      <c r="E10">
        <f t="shared" si="5"/>
        <v>0</v>
      </c>
      <c r="G10">
        <f t="shared" si="0"/>
        <v>0</v>
      </c>
      <c r="H10">
        <v>8</v>
      </c>
      <c r="I10">
        <f t="shared" si="1"/>
        <v>0</v>
      </c>
      <c r="J10" t="str">
        <f t="shared" si="2"/>
        <v xml:space="preserve"> </v>
      </c>
      <c r="K10" t="str">
        <f t="shared" si="3"/>
        <v xml:space="preserve"> </v>
      </c>
    </row>
    <row r="11" spans="1:24" x14ac:dyDescent="0.25">
      <c r="E11">
        <f t="shared" si="5"/>
        <v>0</v>
      </c>
      <c r="G11">
        <f t="shared" si="0"/>
        <v>0</v>
      </c>
      <c r="H11">
        <v>9</v>
      </c>
      <c r="I11">
        <f t="shared" si="1"/>
        <v>0</v>
      </c>
      <c r="J11" t="str">
        <f t="shared" si="2"/>
        <v xml:space="preserve"> </v>
      </c>
      <c r="K11" t="str">
        <f t="shared" si="3"/>
        <v xml:space="preserve"> </v>
      </c>
    </row>
    <row r="12" spans="1:24" x14ac:dyDescent="0.25">
      <c r="E12">
        <f t="shared" si="5"/>
        <v>0</v>
      </c>
      <c r="G12">
        <f t="shared" si="0"/>
        <v>0</v>
      </c>
      <c r="H12">
        <v>10</v>
      </c>
      <c r="I12">
        <f t="shared" si="1"/>
        <v>0</v>
      </c>
      <c r="J12" t="str">
        <f t="shared" si="2"/>
        <v xml:space="preserve"> </v>
      </c>
      <c r="K12" t="str">
        <f t="shared" si="3"/>
        <v xml:space="preserve"> </v>
      </c>
    </row>
    <row r="13" spans="1:24" x14ac:dyDescent="0.25">
      <c r="E13">
        <f t="shared" si="5"/>
        <v>0</v>
      </c>
      <c r="G13">
        <f t="shared" si="0"/>
        <v>0</v>
      </c>
      <c r="H13">
        <v>11</v>
      </c>
      <c r="I13">
        <f t="shared" si="1"/>
        <v>0</v>
      </c>
      <c r="J13" t="str">
        <f t="shared" si="2"/>
        <v xml:space="preserve"> </v>
      </c>
      <c r="K13" t="str">
        <f t="shared" si="3"/>
        <v xml:space="preserve"> </v>
      </c>
    </row>
    <row r="14" spans="1:24" x14ac:dyDescent="0.25">
      <c r="E14">
        <f t="shared" si="5"/>
        <v>0</v>
      </c>
      <c r="G14">
        <f t="shared" si="0"/>
        <v>0</v>
      </c>
      <c r="H14">
        <v>12</v>
      </c>
      <c r="I14">
        <f t="shared" si="1"/>
        <v>0</v>
      </c>
      <c r="J14" t="str">
        <f t="shared" si="2"/>
        <v xml:space="preserve"> </v>
      </c>
      <c r="K14" t="str">
        <f t="shared" si="3"/>
        <v xml:space="preserve"> </v>
      </c>
    </row>
    <row r="15" spans="1:24" x14ac:dyDescent="0.25">
      <c r="E15">
        <f t="shared" si="5"/>
        <v>0</v>
      </c>
      <c r="G15">
        <f t="shared" si="0"/>
        <v>0</v>
      </c>
      <c r="H15">
        <v>13</v>
      </c>
      <c r="I15">
        <f t="shared" si="1"/>
        <v>0</v>
      </c>
      <c r="J15" t="str">
        <f t="shared" si="2"/>
        <v xml:space="preserve"> </v>
      </c>
      <c r="K15" t="str">
        <f t="shared" si="3"/>
        <v xml:space="preserve"> </v>
      </c>
    </row>
    <row r="16" spans="1:24" x14ac:dyDescent="0.25">
      <c r="E16">
        <f t="shared" si="5"/>
        <v>0</v>
      </c>
      <c r="G16">
        <f t="shared" si="0"/>
        <v>0</v>
      </c>
      <c r="H16">
        <v>14</v>
      </c>
      <c r="I16">
        <f t="shared" si="1"/>
        <v>0</v>
      </c>
      <c r="J16" t="str">
        <f t="shared" si="2"/>
        <v xml:space="preserve"> </v>
      </c>
      <c r="K16" t="str">
        <f t="shared" si="3"/>
        <v xml:space="preserve"> </v>
      </c>
    </row>
    <row r="17" spans="5:11" x14ac:dyDescent="0.25">
      <c r="E17">
        <f t="shared" si="5"/>
        <v>0</v>
      </c>
      <c r="G17">
        <f t="shared" si="0"/>
        <v>0</v>
      </c>
      <c r="H17">
        <v>15</v>
      </c>
      <c r="I17">
        <f t="shared" si="1"/>
        <v>0</v>
      </c>
      <c r="J17" t="str">
        <f t="shared" si="2"/>
        <v xml:space="preserve"> </v>
      </c>
      <c r="K17" t="str">
        <f t="shared" si="3"/>
        <v xml:space="preserve"> </v>
      </c>
    </row>
    <row r="18" spans="5:11" x14ac:dyDescent="0.25">
      <c r="E18">
        <f t="shared" si="5"/>
        <v>0</v>
      </c>
      <c r="G18">
        <f t="shared" si="0"/>
        <v>0</v>
      </c>
      <c r="H18">
        <v>16</v>
      </c>
      <c r="I18">
        <f t="shared" si="1"/>
        <v>0</v>
      </c>
      <c r="J18" t="str">
        <f t="shared" si="2"/>
        <v xml:space="preserve"> </v>
      </c>
      <c r="K18" t="str">
        <f t="shared" si="3"/>
        <v xml:space="preserve"> </v>
      </c>
    </row>
    <row r="19" spans="5:11" x14ac:dyDescent="0.25">
      <c r="E19">
        <f t="shared" si="5"/>
        <v>0</v>
      </c>
      <c r="G19">
        <f t="shared" si="0"/>
        <v>0</v>
      </c>
      <c r="H19">
        <v>17</v>
      </c>
      <c r="I19">
        <f t="shared" si="1"/>
        <v>0</v>
      </c>
      <c r="J19" t="str">
        <f t="shared" si="2"/>
        <v xml:space="preserve"> </v>
      </c>
      <c r="K19" t="str">
        <f t="shared" si="3"/>
        <v xml:space="preserve"> </v>
      </c>
    </row>
    <row r="20" spans="5:11" x14ac:dyDescent="0.25">
      <c r="E20">
        <f t="shared" si="5"/>
        <v>0</v>
      </c>
      <c r="G20">
        <f t="shared" si="0"/>
        <v>0</v>
      </c>
      <c r="H20">
        <v>18</v>
      </c>
      <c r="I20">
        <f t="shared" si="1"/>
        <v>0</v>
      </c>
      <c r="J20" t="str">
        <f t="shared" si="2"/>
        <v xml:space="preserve"> </v>
      </c>
      <c r="K20" t="str">
        <f t="shared" si="3"/>
        <v xml:space="preserve"> </v>
      </c>
    </row>
    <row r="21" spans="5:11" x14ac:dyDescent="0.25">
      <c r="E21">
        <f t="shared" si="5"/>
        <v>0</v>
      </c>
      <c r="G21">
        <f t="shared" si="0"/>
        <v>0</v>
      </c>
      <c r="H21">
        <v>19</v>
      </c>
      <c r="I21">
        <f t="shared" si="1"/>
        <v>0</v>
      </c>
      <c r="J21" t="str">
        <f t="shared" si="2"/>
        <v xml:space="preserve"> </v>
      </c>
      <c r="K21" t="str">
        <f t="shared" si="3"/>
        <v xml:space="preserve"> </v>
      </c>
    </row>
    <row r="22" spans="5:11" x14ac:dyDescent="0.25">
      <c r="E22">
        <f t="shared" si="5"/>
        <v>0</v>
      </c>
      <c r="G22">
        <f t="shared" si="0"/>
        <v>0</v>
      </c>
      <c r="H22">
        <v>20</v>
      </c>
      <c r="I22">
        <f t="shared" si="1"/>
        <v>0</v>
      </c>
      <c r="J22" t="str">
        <f t="shared" si="2"/>
        <v xml:space="preserve"> </v>
      </c>
      <c r="K22" t="str">
        <f t="shared" si="3"/>
        <v xml:space="preserve"> </v>
      </c>
    </row>
    <row r="23" spans="5:11" x14ac:dyDescent="0.25">
      <c r="E23">
        <f t="shared" si="5"/>
        <v>0</v>
      </c>
      <c r="G23">
        <f t="shared" si="0"/>
        <v>0</v>
      </c>
      <c r="H23">
        <v>21</v>
      </c>
      <c r="I23">
        <f t="shared" si="1"/>
        <v>0</v>
      </c>
      <c r="J23" t="str">
        <f t="shared" si="2"/>
        <v xml:space="preserve"> </v>
      </c>
      <c r="K23" t="str">
        <f t="shared" si="3"/>
        <v xml:space="preserve"> </v>
      </c>
    </row>
    <row r="24" spans="5:11" x14ac:dyDescent="0.25">
      <c r="E24">
        <f t="shared" si="5"/>
        <v>0</v>
      </c>
      <c r="G24">
        <f t="shared" si="0"/>
        <v>0</v>
      </c>
      <c r="H24">
        <v>22</v>
      </c>
      <c r="I24">
        <f t="shared" si="1"/>
        <v>0</v>
      </c>
      <c r="J24" t="str">
        <f t="shared" si="2"/>
        <v xml:space="preserve"> </v>
      </c>
      <c r="K24" t="str">
        <f t="shared" si="3"/>
        <v xml:space="preserve"> </v>
      </c>
    </row>
    <row r="25" spans="5:11" x14ac:dyDescent="0.25">
      <c r="E25">
        <f t="shared" si="5"/>
        <v>0</v>
      </c>
      <c r="G25">
        <f t="shared" si="0"/>
        <v>0</v>
      </c>
      <c r="H25">
        <v>23</v>
      </c>
      <c r="I25">
        <f t="shared" si="1"/>
        <v>0</v>
      </c>
      <c r="J25" t="str">
        <f t="shared" si="2"/>
        <v xml:space="preserve"> </v>
      </c>
      <c r="K25" t="str">
        <f t="shared" si="3"/>
        <v xml:space="preserve"> </v>
      </c>
    </row>
    <row r="26" spans="5:11" x14ac:dyDescent="0.25">
      <c r="E26">
        <f t="shared" si="5"/>
        <v>0</v>
      </c>
      <c r="G26">
        <f t="shared" si="0"/>
        <v>0</v>
      </c>
      <c r="H26">
        <v>24</v>
      </c>
      <c r="I26">
        <f t="shared" si="1"/>
        <v>0</v>
      </c>
      <c r="J26" t="str">
        <f t="shared" si="2"/>
        <v xml:space="preserve"> </v>
      </c>
      <c r="K26" t="str">
        <f t="shared" si="3"/>
        <v xml:space="preserve"> </v>
      </c>
    </row>
    <row r="27" spans="5:11" x14ac:dyDescent="0.25">
      <c r="E27">
        <f t="shared" si="5"/>
        <v>0</v>
      </c>
      <c r="G27">
        <f t="shared" si="0"/>
        <v>0</v>
      </c>
      <c r="H27">
        <v>25</v>
      </c>
      <c r="I27">
        <f t="shared" si="1"/>
        <v>0</v>
      </c>
      <c r="J27" t="str">
        <f t="shared" si="2"/>
        <v xml:space="preserve"> </v>
      </c>
      <c r="K27" t="str">
        <f t="shared" si="3"/>
        <v xml:space="preserve"> </v>
      </c>
    </row>
    <row r="28" spans="5:11" x14ac:dyDescent="0.25">
      <c r="E28">
        <f t="shared" si="5"/>
        <v>0</v>
      </c>
      <c r="G28">
        <f t="shared" si="0"/>
        <v>0</v>
      </c>
      <c r="H28">
        <v>26</v>
      </c>
      <c r="I28">
        <f t="shared" si="1"/>
        <v>0</v>
      </c>
      <c r="J28" t="str">
        <f t="shared" si="2"/>
        <v xml:space="preserve"> </v>
      </c>
      <c r="K28" t="str">
        <f t="shared" si="3"/>
        <v xml:space="preserve"> </v>
      </c>
    </row>
    <row r="29" spans="5:11" x14ac:dyDescent="0.25">
      <c r="E29">
        <f t="shared" si="5"/>
        <v>0</v>
      </c>
      <c r="G29">
        <f t="shared" si="0"/>
        <v>0</v>
      </c>
      <c r="H29">
        <v>27</v>
      </c>
      <c r="I29">
        <f t="shared" si="1"/>
        <v>0</v>
      </c>
      <c r="J29" t="str">
        <f t="shared" si="2"/>
        <v xml:space="preserve"> </v>
      </c>
      <c r="K29" t="str">
        <f t="shared" si="3"/>
        <v xml:space="preserve"> </v>
      </c>
    </row>
    <row r="30" spans="5:11" x14ac:dyDescent="0.25">
      <c r="E30">
        <f t="shared" si="5"/>
        <v>0</v>
      </c>
      <c r="G30">
        <f t="shared" si="0"/>
        <v>0</v>
      </c>
      <c r="H30">
        <v>28</v>
      </c>
      <c r="I30">
        <f t="shared" si="1"/>
        <v>0</v>
      </c>
      <c r="J30" t="str">
        <f t="shared" si="2"/>
        <v xml:space="preserve"> </v>
      </c>
      <c r="K30" t="str">
        <f t="shared" si="3"/>
        <v xml:space="preserve"> </v>
      </c>
    </row>
    <row r="31" spans="5:11" x14ac:dyDescent="0.25">
      <c r="E31">
        <f t="shared" si="5"/>
        <v>0</v>
      </c>
      <c r="G31">
        <f t="shared" si="0"/>
        <v>0</v>
      </c>
      <c r="H31">
        <v>29</v>
      </c>
      <c r="I31">
        <f t="shared" si="1"/>
        <v>0</v>
      </c>
      <c r="J31" t="str">
        <f t="shared" si="2"/>
        <v xml:space="preserve"> </v>
      </c>
      <c r="K31" t="str">
        <f t="shared" si="3"/>
        <v xml:space="preserve"> </v>
      </c>
    </row>
    <row r="32" spans="5:11" x14ac:dyDescent="0.25">
      <c r="E32">
        <f t="shared" si="5"/>
        <v>0</v>
      </c>
      <c r="G32">
        <f t="shared" si="0"/>
        <v>0</v>
      </c>
      <c r="H32">
        <v>30</v>
      </c>
      <c r="I32">
        <f t="shared" si="1"/>
        <v>0</v>
      </c>
      <c r="J32" t="str">
        <f t="shared" si="2"/>
        <v xml:space="preserve"> </v>
      </c>
      <c r="K32" t="str">
        <f t="shared" si="3"/>
        <v xml:space="preserve"> </v>
      </c>
    </row>
    <row r="33" spans="5:11" x14ac:dyDescent="0.25">
      <c r="E33">
        <f t="shared" si="5"/>
        <v>0</v>
      </c>
      <c r="G33">
        <f t="shared" si="0"/>
        <v>0</v>
      </c>
      <c r="H33">
        <v>31</v>
      </c>
      <c r="I33">
        <f t="shared" si="1"/>
        <v>0</v>
      </c>
      <c r="J33" t="str">
        <f t="shared" si="2"/>
        <v xml:space="preserve"> </v>
      </c>
      <c r="K33" t="str">
        <f t="shared" si="3"/>
        <v xml:space="preserve"> </v>
      </c>
    </row>
    <row r="34" spans="5:11" x14ac:dyDescent="0.25">
      <c r="E34">
        <f t="shared" si="5"/>
        <v>0</v>
      </c>
      <c r="G34">
        <f t="shared" si="0"/>
        <v>0</v>
      </c>
      <c r="H34">
        <v>32</v>
      </c>
      <c r="I34">
        <f t="shared" si="1"/>
        <v>0</v>
      </c>
      <c r="J34" t="str">
        <f t="shared" si="2"/>
        <v xml:space="preserve"> </v>
      </c>
      <c r="K34" t="str">
        <f t="shared" si="3"/>
        <v xml:space="preserve"> </v>
      </c>
    </row>
    <row r="35" spans="5:11" x14ac:dyDescent="0.25">
      <c r="E35">
        <f t="shared" si="5"/>
        <v>0</v>
      </c>
      <c r="G35">
        <f t="shared" si="0"/>
        <v>0</v>
      </c>
      <c r="H35">
        <v>33</v>
      </c>
      <c r="I35">
        <f t="shared" si="1"/>
        <v>0</v>
      </c>
      <c r="J35" t="str">
        <f t="shared" si="2"/>
        <v xml:space="preserve"> </v>
      </c>
      <c r="K35" t="str">
        <f t="shared" si="3"/>
        <v xml:space="preserve"> </v>
      </c>
    </row>
    <row r="36" spans="5:11" x14ac:dyDescent="0.25">
      <c r="E36">
        <f t="shared" si="5"/>
        <v>0</v>
      </c>
      <c r="G36">
        <f t="shared" si="0"/>
        <v>0</v>
      </c>
      <c r="H36">
        <v>34</v>
      </c>
      <c r="I36">
        <f t="shared" si="1"/>
        <v>0</v>
      </c>
      <c r="J36" t="str">
        <f t="shared" si="2"/>
        <v xml:space="preserve"> </v>
      </c>
      <c r="K36" t="str">
        <f t="shared" si="3"/>
        <v xml:space="preserve"> </v>
      </c>
    </row>
    <row r="37" spans="5:11" x14ac:dyDescent="0.25">
      <c r="E37">
        <f t="shared" si="5"/>
        <v>0</v>
      </c>
      <c r="G37">
        <f t="shared" si="0"/>
        <v>0</v>
      </c>
      <c r="H37">
        <v>35</v>
      </c>
      <c r="I37">
        <f t="shared" si="1"/>
        <v>0</v>
      </c>
      <c r="J37" t="str">
        <f t="shared" si="2"/>
        <v xml:space="preserve"> </v>
      </c>
      <c r="K37" t="str">
        <f t="shared" si="3"/>
        <v xml:space="preserve"> </v>
      </c>
    </row>
    <row r="38" spans="5:11" x14ac:dyDescent="0.25">
      <c r="E38">
        <f t="shared" si="5"/>
        <v>0</v>
      </c>
      <c r="G38">
        <f t="shared" si="0"/>
        <v>0</v>
      </c>
      <c r="H38">
        <v>36</v>
      </c>
      <c r="I38">
        <f t="shared" si="1"/>
        <v>0</v>
      </c>
      <c r="J38" t="str">
        <f t="shared" si="2"/>
        <v xml:space="preserve"> </v>
      </c>
      <c r="K38" t="str">
        <f t="shared" si="3"/>
        <v xml:space="preserve"> </v>
      </c>
    </row>
    <row r="39" spans="5:11" x14ac:dyDescent="0.25">
      <c r="E39">
        <f t="shared" si="5"/>
        <v>0</v>
      </c>
      <c r="G39">
        <f t="shared" si="0"/>
        <v>0</v>
      </c>
      <c r="H39">
        <v>37</v>
      </c>
      <c r="I39">
        <f t="shared" si="1"/>
        <v>0</v>
      </c>
      <c r="J39" t="str">
        <f t="shared" si="2"/>
        <v xml:space="preserve"> </v>
      </c>
      <c r="K39" t="str">
        <f t="shared" si="3"/>
        <v xml:space="preserve"> </v>
      </c>
    </row>
    <row r="40" spans="5:11" x14ac:dyDescent="0.25">
      <c r="E40">
        <f t="shared" si="5"/>
        <v>0</v>
      </c>
      <c r="G40">
        <f t="shared" si="0"/>
        <v>0</v>
      </c>
      <c r="H40">
        <v>38</v>
      </c>
      <c r="I40">
        <f t="shared" si="1"/>
        <v>0</v>
      </c>
      <c r="J40" t="str">
        <f t="shared" si="2"/>
        <v xml:space="preserve"> </v>
      </c>
      <c r="K40" t="str">
        <f t="shared" si="3"/>
        <v xml:space="preserve"> </v>
      </c>
    </row>
    <row r="41" spans="5:11" x14ac:dyDescent="0.25">
      <c r="E41">
        <f t="shared" si="5"/>
        <v>0</v>
      </c>
      <c r="G41">
        <f t="shared" si="0"/>
        <v>0</v>
      </c>
      <c r="H41">
        <v>39</v>
      </c>
      <c r="I41">
        <f t="shared" si="1"/>
        <v>0</v>
      </c>
      <c r="J41" t="str">
        <f t="shared" si="2"/>
        <v xml:space="preserve"> </v>
      </c>
      <c r="K41" t="str">
        <f t="shared" si="3"/>
        <v xml:space="preserve"> </v>
      </c>
    </row>
    <row r="42" spans="5:11" x14ac:dyDescent="0.25">
      <c r="E42">
        <f t="shared" si="5"/>
        <v>0</v>
      </c>
      <c r="G42">
        <f t="shared" si="0"/>
        <v>0</v>
      </c>
      <c r="H42">
        <v>40</v>
      </c>
      <c r="I42">
        <f t="shared" si="1"/>
        <v>0</v>
      </c>
      <c r="J42" t="str">
        <f t="shared" si="2"/>
        <v xml:space="preserve"> </v>
      </c>
      <c r="K42" t="str">
        <f t="shared" si="3"/>
        <v xml:space="preserve"> </v>
      </c>
    </row>
    <row r="43" spans="5:11" x14ac:dyDescent="0.25">
      <c r="E43">
        <f t="shared" si="5"/>
        <v>0</v>
      </c>
      <c r="G43">
        <f t="shared" si="0"/>
        <v>0</v>
      </c>
      <c r="H43">
        <v>41</v>
      </c>
      <c r="I43">
        <f t="shared" si="1"/>
        <v>0</v>
      </c>
      <c r="J43" t="str">
        <f t="shared" si="2"/>
        <v xml:space="preserve"> </v>
      </c>
      <c r="K43" t="str">
        <f t="shared" si="3"/>
        <v xml:space="preserve"> </v>
      </c>
    </row>
    <row r="44" spans="5:11" x14ac:dyDescent="0.25">
      <c r="E44">
        <f t="shared" si="5"/>
        <v>0</v>
      </c>
      <c r="G44">
        <f t="shared" si="0"/>
        <v>0</v>
      </c>
      <c r="H44">
        <v>42</v>
      </c>
      <c r="I44">
        <f t="shared" si="1"/>
        <v>0</v>
      </c>
      <c r="J44" t="str">
        <f t="shared" si="2"/>
        <v xml:space="preserve"> </v>
      </c>
      <c r="K44" t="str">
        <f t="shared" si="3"/>
        <v xml:space="preserve"> </v>
      </c>
    </row>
    <row r="45" spans="5:11" x14ac:dyDescent="0.25">
      <c r="E45">
        <f t="shared" si="5"/>
        <v>0</v>
      </c>
      <c r="G45">
        <f t="shared" si="0"/>
        <v>0</v>
      </c>
      <c r="H45">
        <v>43</v>
      </c>
      <c r="I45">
        <f t="shared" si="1"/>
        <v>0</v>
      </c>
      <c r="J45" t="str">
        <f t="shared" si="2"/>
        <v xml:space="preserve"> </v>
      </c>
      <c r="K45" t="str">
        <f t="shared" si="3"/>
        <v xml:space="preserve"> </v>
      </c>
    </row>
    <row r="46" spans="5:11" x14ac:dyDescent="0.25">
      <c r="E46">
        <f t="shared" si="5"/>
        <v>0</v>
      </c>
      <c r="G46">
        <f t="shared" si="0"/>
        <v>0</v>
      </c>
      <c r="H46">
        <v>44</v>
      </c>
      <c r="I46">
        <f t="shared" si="1"/>
        <v>0</v>
      </c>
      <c r="J46" t="str">
        <f t="shared" si="2"/>
        <v xml:space="preserve"> </v>
      </c>
      <c r="K46" t="str">
        <f t="shared" si="3"/>
        <v xml:space="preserve"> </v>
      </c>
    </row>
    <row r="47" spans="5:11" x14ac:dyDescent="0.25">
      <c r="E47">
        <f t="shared" si="5"/>
        <v>0</v>
      </c>
      <c r="G47">
        <f t="shared" si="0"/>
        <v>0</v>
      </c>
      <c r="H47">
        <v>45</v>
      </c>
      <c r="I47">
        <f t="shared" si="1"/>
        <v>0</v>
      </c>
      <c r="J47" t="str">
        <f t="shared" si="2"/>
        <v xml:space="preserve"> </v>
      </c>
      <c r="K47" t="str">
        <f t="shared" si="3"/>
        <v xml:space="preserve"> </v>
      </c>
    </row>
    <row r="48" spans="5:11" x14ac:dyDescent="0.25">
      <c r="E48">
        <f t="shared" si="5"/>
        <v>0</v>
      </c>
      <c r="G48">
        <f t="shared" si="0"/>
        <v>0</v>
      </c>
      <c r="H48">
        <v>46</v>
      </c>
      <c r="I48">
        <f t="shared" si="1"/>
        <v>0</v>
      </c>
      <c r="J48" t="str">
        <f t="shared" si="2"/>
        <v xml:space="preserve"> </v>
      </c>
      <c r="K48" t="str">
        <f t="shared" si="3"/>
        <v xml:space="preserve"> </v>
      </c>
    </row>
    <row r="49" spans="5:11" x14ac:dyDescent="0.25">
      <c r="E49">
        <f t="shared" si="5"/>
        <v>0</v>
      </c>
      <c r="G49">
        <f t="shared" si="0"/>
        <v>0</v>
      </c>
      <c r="H49">
        <v>47</v>
      </c>
      <c r="I49">
        <f t="shared" si="1"/>
        <v>0</v>
      </c>
      <c r="J49" t="str">
        <f t="shared" si="2"/>
        <v xml:space="preserve"> </v>
      </c>
      <c r="K49" t="str">
        <f t="shared" si="3"/>
        <v xml:space="preserve"> </v>
      </c>
    </row>
    <row r="50" spans="5:11" x14ac:dyDescent="0.25">
      <c r="E50">
        <f t="shared" si="5"/>
        <v>0</v>
      </c>
      <c r="G50">
        <f t="shared" si="0"/>
        <v>0</v>
      </c>
      <c r="H50">
        <v>48</v>
      </c>
      <c r="I50">
        <f t="shared" si="1"/>
        <v>0</v>
      </c>
      <c r="J50" t="str">
        <f t="shared" si="2"/>
        <v xml:space="preserve"> </v>
      </c>
      <c r="K50" t="str">
        <f t="shared" si="3"/>
        <v xml:space="preserve"> </v>
      </c>
    </row>
    <row r="51" spans="5:11" x14ac:dyDescent="0.25">
      <c r="E51">
        <f t="shared" si="5"/>
        <v>0</v>
      </c>
      <c r="G51">
        <f t="shared" si="0"/>
        <v>0</v>
      </c>
      <c r="H51">
        <v>49</v>
      </c>
      <c r="I51">
        <f t="shared" si="1"/>
        <v>0</v>
      </c>
      <c r="J51" t="str">
        <f t="shared" si="2"/>
        <v xml:space="preserve"> </v>
      </c>
      <c r="K51" t="str">
        <f t="shared" si="3"/>
        <v xml:space="preserve"> </v>
      </c>
    </row>
    <row r="52" spans="5:11" x14ac:dyDescent="0.25">
      <c r="E52">
        <f t="shared" si="5"/>
        <v>0</v>
      </c>
      <c r="G52">
        <f t="shared" si="0"/>
        <v>0</v>
      </c>
      <c r="H52">
        <v>50</v>
      </c>
      <c r="I52">
        <f t="shared" si="1"/>
        <v>0</v>
      </c>
      <c r="J52" t="str">
        <f t="shared" si="2"/>
        <v xml:space="preserve"> </v>
      </c>
      <c r="K52" t="str">
        <f t="shared" si="3"/>
        <v xml:space="preserve"> </v>
      </c>
    </row>
    <row r="53" spans="5:11" x14ac:dyDescent="0.25">
      <c r="E53">
        <f t="shared" si="5"/>
        <v>0</v>
      </c>
      <c r="G53">
        <f t="shared" si="0"/>
        <v>0</v>
      </c>
      <c r="H53">
        <v>51</v>
      </c>
      <c r="I53">
        <f t="shared" si="1"/>
        <v>0</v>
      </c>
      <c r="J53" t="str">
        <f t="shared" si="2"/>
        <v xml:space="preserve"> </v>
      </c>
      <c r="K53" t="str">
        <f t="shared" si="3"/>
        <v xml:space="preserve"> </v>
      </c>
    </row>
    <row r="54" spans="5:11" x14ac:dyDescent="0.25">
      <c r="E54">
        <f t="shared" si="5"/>
        <v>0</v>
      </c>
      <c r="G54">
        <f t="shared" si="0"/>
        <v>0</v>
      </c>
      <c r="H54">
        <v>52</v>
      </c>
      <c r="I54">
        <f t="shared" si="1"/>
        <v>0</v>
      </c>
      <c r="J54" t="str">
        <f t="shared" si="2"/>
        <v xml:space="preserve"> </v>
      </c>
      <c r="K54" t="str">
        <f t="shared" si="3"/>
        <v xml:space="preserve"> </v>
      </c>
    </row>
    <row r="55" spans="5:11" x14ac:dyDescent="0.25">
      <c r="E55">
        <f t="shared" si="5"/>
        <v>0</v>
      </c>
      <c r="G55">
        <f t="shared" si="0"/>
        <v>0</v>
      </c>
      <c r="H55">
        <v>53</v>
      </c>
      <c r="I55">
        <f t="shared" si="1"/>
        <v>0</v>
      </c>
      <c r="J55" t="str">
        <f t="shared" si="2"/>
        <v xml:space="preserve"> </v>
      </c>
      <c r="K55" t="str">
        <f t="shared" si="3"/>
        <v xml:space="preserve"> </v>
      </c>
    </row>
    <row r="56" spans="5:11" x14ac:dyDescent="0.25">
      <c r="E56">
        <f t="shared" si="5"/>
        <v>0</v>
      </c>
      <c r="G56">
        <f t="shared" si="0"/>
        <v>0</v>
      </c>
      <c r="H56">
        <v>54</v>
      </c>
      <c r="I56">
        <f t="shared" si="1"/>
        <v>0</v>
      </c>
      <c r="J56" t="str">
        <f t="shared" si="2"/>
        <v xml:space="preserve"> </v>
      </c>
      <c r="K56" t="str">
        <f t="shared" si="3"/>
        <v xml:space="preserve"> </v>
      </c>
    </row>
    <row r="57" spans="5:11" x14ac:dyDescent="0.25">
      <c r="E57">
        <f t="shared" si="5"/>
        <v>0</v>
      </c>
      <c r="G57">
        <f t="shared" si="0"/>
        <v>0</v>
      </c>
      <c r="H57">
        <v>55</v>
      </c>
      <c r="I57">
        <f t="shared" si="1"/>
        <v>0</v>
      </c>
      <c r="J57" t="str">
        <f t="shared" si="2"/>
        <v xml:space="preserve"> </v>
      </c>
      <c r="K57" t="str">
        <f t="shared" si="3"/>
        <v xml:space="preserve"> </v>
      </c>
    </row>
    <row r="58" spans="5:11" x14ac:dyDescent="0.25">
      <c r="E58">
        <f t="shared" si="5"/>
        <v>0</v>
      </c>
      <c r="G58">
        <f t="shared" si="0"/>
        <v>0</v>
      </c>
      <c r="H58">
        <v>56</v>
      </c>
      <c r="I58">
        <f t="shared" si="1"/>
        <v>0</v>
      </c>
      <c r="J58" t="str">
        <f t="shared" si="2"/>
        <v xml:space="preserve"> </v>
      </c>
      <c r="K58" t="str">
        <f t="shared" si="3"/>
        <v xml:space="preserve"> </v>
      </c>
    </row>
    <row r="59" spans="5:11" x14ac:dyDescent="0.25">
      <c r="E59">
        <f t="shared" si="5"/>
        <v>0</v>
      </c>
      <c r="G59">
        <f t="shared" si="0"/>
        <v>0</v>
      </c>
      <c r="H59">
        <v>57</v>
      </c>
      <c r="I59">
        <f t="shared" si="1"/>
        <v>0</v>
      </c>
      <c r="J59" t="str">
        <f t="shared" si="2"/>
        <v xml:space="preserve"> </v>
      </c>
      <c r="K59" t="str">
        <f t="shared" si="3"/>
        <v xml:space="preserve"> </v>
      </c>
    </row>
    <row r="60" spans="5:11" x14ac:dyDescent="0.25">
      <c r="E60">
        <f t="shared" si="5"/>
        <v>0</v>
      </c>
      <c r="G60">
        <f t="shared" si="0"/>
        <v>0</v>
      </c>
      <c r="H60">
        <v>58</v>
      </c>
      <c r="I60">
        <f t="shared" si="1"/>
        <v>0</v>
      </c>
      <c r="J60" t="str">
        <f t="shared" si="2"/>
        <v xml:space="preserve"> </v>
      </c>
      <c r="K60" t="str">
        <f t="shared" si="3"/>
        <v xml:space="preserve"> </v>
      </c>
    </row>
    <row r="61" spans="5:11" x14ac:dyDescent="0.25">
      <c r="E61">
        <f t="shared" si="5"/>
        <v>0</v>
      </c>
      <c r="G61">
        <f t="shared" si="0"/>
        <v>0</v>
      </c>
      <c r="H61">
        <v>59</v>
      </c>
      <c r="I61">
        <f t="shared" si="1"/>
        <v>0</v>
      </c>
      <c r="J61" t="str">
        <f t="shared" si="2"/>
        <v xml:space="preserve"> </v>
      </c>
      <c r="K61" t="str">
        <f t="shared" si="3"/>
        <v xml:space="preserve"> </v>
      </c>
    </row>
    <row r="62" spans="5:11" x14ac:dyDescent="0.25">
      <c r="E62">
        <f t="shared" si="5"/>
        <v>0</v>
      </c>
      <c r="G62">
        <f t="shared" si="0"/>
        <v>0</v>
      </c>
      <c r="H62">
        <v>60</v>
      </c>
      <c r="I62">
        <f t="shared" si="1"/>
        <v>0</v>
      </c>
      <c r="J62" t="str">
        <f t="shared" si="2"/>
        <v xml:space="preserve"> </v>
      </c>
      <c r="K62" t="str">
        <f t="shared" si="3"/>
        <v xml:space="preserve"> </v>
      </c>
    </row>
    <row r="63" spans="5:11" x14ac:dyDescent="0.25">
      <c r="E63">
        <f t="shared" si="5"/>
        <v>0</v>
      </c>
      <c r="G63">
        <f t="shared" si="0"/>
        <v>0</v>
      </c>
      <c r="H63">
        <v>61</v>
      </c>
      <c r="I63">
        <f t="shared" si="1"/>
        <v>0</v>
      </c>
      <c r="J63" t="str">
        <f t="shared" si="2"/>
        <v xml:space="preserve"> </v>
      </c>
      <c r="K63" t="str">
        <f t="shared" si="3"/>
        <v xml:space="preserve"> </v>
      </c>
    </row>
    <row r="64" spans="5:11" x14ac:dyDescent="0.25">
      <c r="E64">
        <f t="shared" si="5"/>
        <v>0</v>
      </c>
      <c r="G64">
        <f t="shared" si="0"/>
        <v>0</v>
      </c>
      <c r="H64">
        <v>62</v>
      </c>
      <c r="I64">
        <f t="shared" si="1"/>
        <v>0</v>
      </c>
      <c r="J64" t="str">
        <f t="shared" si="2"/>
        <v xml:space="preserve"> </v>
      </c>
      <c r="K64" t="str">
        <f t="shared" si="3"/>
        <v xml:space="preserve"> </v>
      </c>
    </row>
    <row r="65" spans="5:11" x14ac:dyDescent="0.25">
      <c r="E65">
        <f t="shared" si="5"/>
        <v>0</v>
      </c>
      <c r="G65">
        <f t="shared" si="0"/>
        <v>0</v>
      </c>
      <c r="H65">
        <v>63</v>
      </c>
      <c r="I65">
        <f t="shared" si="1"/>
        <v>0</v>
      </c>
      <c r="J65" t="str">
        <f t="shared" si="2"/>
        <v xml:space="preserve"> </v>
      </c>
      <c r="K65" t="str">
        <f t="shared" si="3"/>
        <v xml:space="preserve"> </v>
      </c>
    </row>
    <row r="66" spans="5:11" x14ac:dyDescent="0.25">
      <c r="E66">
        <f t="shared" si="5"/>
        <v>0</v>
      </c>
      <c r="G66">
        <f t="shared" si="0"/>
        <v>0</v>
      </c>
      <c r="H66">
        <v>64</v>
      </c>
      <c r="I66">
        <f t="shared" si="1"/>
        <v>0</v>
      </c>
      <c r="J66" t="str">
        <f t="shared" si="2"/>
        <v xml:space="preserve"> </v>
      </c>
      <c r="K66" t="str">
        <f t="shared" si="3"/>
        <v xml:space="preserve"> </v>
      </c>
    </row>
    <row r="67" spans="5:11" x14ac:dyDescent="0.25">
      <c r="E67">
        <f t="shared" si="5"/>
        <v>0</v>
      </c>
      <c r="G67">
        <f t="shared" ref="G67:G102" si="10">E67-($E68*$F$2)</f>
        <v>0</v>
      </c>
      <c r="H67">
        <v>65</v>
      </c>
      <c r="I67">
        <f t="shared" ref="I67:I102" si="11">$G67*$F$2^$H67</f>
        <v>0</v>
      </c>
      <c r="J67" t="str">
        <f t="shared" ref="J67:J102" si="12">IF($E67=0," ",$G67)</f>
        <v xml:space="preserve"> </v>
      </c>
      <c r="K67" t="str">
        <f t="shared" ref="K67:K102" si="13">IF(J67=15,"F",IF(J67=14,"E",IF(J67=13,"D",IF(J67=12,"C",IF(J67=11,"B",IF(J67=10,"A",J67))))))</f>
        <v xml:space="preserve"> </v>
      </c>
    </row>
    <row r="68" spans="5:11" x14ac:dyDescent="0.25">
      <c r="E68">
        <f t="shared" ref="E68:E102" si="14">INT($E67/$F$2)</f>
        <v>0</v>
      </c>
      <c r="G68">
        <f t="shared" si="10"/>
        <v>0</v>
      </c>
      <c r="H68">
        <v>66</v>
      </c>
      <c r="I68">
        <f t="shared" si="11"/>
        <v>0</v>
      </c>
      <c r="J68" t="str">
        <f t="shared" si="12"/>
        <v xml:space="preserve"> </v>
      </c>
      <c r="K68" t="str">
        <f t="shared" si="13"/>
        <v xml:space="preserve"> </v>
      </c>
    </row>
    <row r="69" spans="5:11" x14ac:dyDescent="0.25">
      <c r="E69">
        <f t="shared" si="14"/>
        <v>0</v>
      </c>
      <c r="G69">
        <f t="shared" si="10"/>
        <v>0</v>
      </c>
      <c r="H69">
        <v>67</v>
      </c>
      <c r="I69">
        <f t="shared" si="11"/>
        <v>0</v>
      </c>
      <c r="J69" t="str">
        <f t="shared" si="12"/>
        <v xml:space="preserve"> </v>
      </c>
      <c r="K69" t="str">
        <f t="shared" si="13"/>
        <v xml:space="preserve"> </v>
      </c>
    </row>
    <row r="70" spans="5:11" x14ac:dyDescent="0.25">
      <c r="E70">
        <f t="shared" si="14"/>
        <v>0</v>
      </c>
      <c r="G70">
        <f t="shared" si="10"/>
        <v>0</v>
      </c>
      <c r="H70">
        <v>68</v>
      </c>
      <c r="I70">
        <f t="shared" si="11"/>
        <v>0</v>
      </c>
      <c r="J70" t="str">
        <f t="shared" si="12"/>
        <v xml:space="preserve"> </v>
      </c>
      <c r="K70" t="str">
        <f t="shared" si="13"/>
        <v xml:space="preserve"> </v>
      </c>
    </row>
    <row r="71" spans="5:11" x14ac:dyDescent="0.25">
      <c r="E71">
        <f t="shared" si="14"/>
        <v>0</v>
      </c>
      <c r="G71">
        <f t="shared" si="10"/>
        <v>0</v>
      </c>
      <c r="H71">
        <v>69</v>
      </c>
      <c r="I71">
        <f t="shared" si="11"/>
        <v>0</v>
      </c>
      <c r="J71" t="str">
        <f t="shared" si="12"/>
        <v xml:space="preserve"> </v>
      </c>
      <c r="K71" t="str">
        <f t="shared" si="13"/>
        <v xml:space="preserve"> </v>
      </c>
    </row>
    <row r="72" spans="5:11" x14ac:dyDescent="0.25">
      <c r="E72">
        <f t="shared" si="14"/>
        <v>0</v>
      </c>
      <c r="G72">
        <f t="shared" si="10"/>
        <v>0</v>
      </c>
      <c r="H72">
        <v>70</v>
      </c>
      <c r="I72">
        <f t="shared" si="11"/>
        <v>0</v>
      </c>
      <c r="J72" t="str">
        <f t="shared" si="12"/>
        <v xml:space="preserve"> </v>
      </c>
      <c r="K72" t="str">
        <f t="shared" si="13"/>
        <v xml:space="preserve"> </v>
      </c>
    </row>
    <row r="73" spans="5:11" x14ac:dyDescent="0.25">
      <c r="E73">
        <f t="shared" si="14"/>
        <v>0</v>
      </c>
      <c r="G73">
        <f t="shared" si="10"/>
        <v>0</v>
      </c>
      <c r="H73">
        <v>71</v>
      </c>
      <c r="I73">
        <f t="shared" si="11"/>
        <v>0</v>
      </c>
      <c r="J73" t="str">
        <f t="shared" si="12"/>
        <v xml:space="preserve"> </v>
      </c>
      <c r="K73" t="str">
        <f t="shared" si="13"/>
        <v xml:space="preserve"> </v>
      </c>
    </row>
    <row r="74" spans="5:11" x14ac:dyDescent="0.25">
      <c r="E74">
        <f t="shared" si="14"/>
        <v>0</v>
      </c>
      <c r="G74">
        <f t="shared" si="10"/>
        <v>0</v>
      </c>
      <c r="H74">
        <v>72</v>
      </c>
      <c r="I74">
        <f t="shared" si="11"/>
        <v>0</v>
      </c>
      <c r="J74" t="str">
        <f t="shared" si="12"/>
        <v xml:space="preserve"> </v>
      </c>
      <c r="K74" t="str">
        <f t="shared" si="13"/>
        <v xml:space="preserve"> </v>
      </c>
    </row>
    <row r="75" spans="5:11" x14ac:dyDescent="0.25">
      <c r="E75">
        <f t="shared" si="14"/>
        <v>0</v>
      </c>
      <c r="G75">
        <f t="shared" si="10"/>
        <v>0</v>
      </c>
      <c r="H75">
        <v>73</v>
      </c>
      <c r="I75">
        <f t="shared" si="11"/>
        <v>0</v>
      </c>
      <c r="J75" t="str">
        <f t="shared" si="12"/>
        <v xml:space="preserve"> </v>
      </c>
      <c r="K75" t="str">
        <f t="shared" si="13"/>
        <v xml:space="preserve"> </v>
      </c>
    </row>
    <row r="76" spans="5:11" x14ac:dyDescent="0.25">
      <c r="E76">
        <f t="shared" si="14"/>
        <v>0</v>
      </c>
      <c r="G76">
        <f t="shared" si="10"/>
        <v>0</v>
      </c>
      <c r="H76">
        <v>74</v>
      </c>
      <c r="I76">
        <f t="shared" si="11"/>
        <v>0</v>
      </c>
      <c r="J76" t="str">
        <f t="shared" si="12"/>
        <v xml:space="preserve"> </v>
      </c>
      <c r="K76" t="str">
        <f t="shared" si="13"/>
        <v xml:space="preserve"> </v>
      </c>
    </row>
    <row r="77" spans="5:11" x14ac:dyDescent="0.25">
      <c r="E77">
        <f t="shared" si="14"/>
        <v>0</v>
      </c>
      <c r="G77">
        <f t="shared" si="10"/>
        <v>0</v>
      </c>
      <c r="H77">
        <v>75</v>
      </c>
      <c r="I77">
        <f t="shared" si="11"/>
        <v>0</v>
      </c>
      <c r="J77" t="str">
        <f t="shared" si="12"/>
        <v xml:space="preserve"> </v>
      </c>
      <c r="K77" t="str">
        <f t="shared" si="13"/>
        <v xml:space="preserve"> </v>
      </c>
    </row>
    <row r="78" spans="5:11" x14ac:dyDescent="0.25">
      <c r="E78">
        <f t="shared" si="14"/>
        <v>0</v>
      </c>
      <c r="G78">
        <f t="shared" si="10"/>
        <v>0</v>
      </c>
      <c r="H78">
        <v>76</v>
      </c>
      <c r="I78">
        <f t="shared" si="11"/>
        <v>0</v>
      </c>
      <c r="J78" t="str">
        <f t="shared" si="12"/>
        <v xml:space="preserve"> </v>
      </c>
      <c r="K78" t="str">
        <f t="shared" si="13"/>
        <v xml:space="preserve"> </v>
      </c>
    </row>
    <row r="79" spans="5:11" x14ac:dyDescent="0.25">
      <c r="E79">
        <f t="shared" si="14"/>
        <v>0</v>
      </c>
      <c r="G79">
        <f t="shared" si="10"/>
        <v>0</v>
      </c>
      <c r="H79">
        <v>77</v>
      </c>
      <c r="I79">
        <f t="shared" si="11"/>
        <v>0</v>
      </c>
      <c r="J79" t="str">
        <f t="shared" si="12"/>
        <v xml:space="preserve"> </v>
      </c>
      <c r="K79" t="str">
        <f t="shared" si="13"/>
        <v xml:space="preserve"> </v>
      </c>
    </row>
    <row r="80" spans="5:11" x14ac:dyDescent="0.25">
      <c r="E80">
        <f t="shared" si="14"/>
        <v>0</v>
      </c>
      <c r="G80">
        <f t="shared" si="10"/>
        <v>0</v>
      </c>
      <c r="H80">
        <v>78</v>
      </c>
      <c r="I80">
        <f t="shared" si="11"/>
        <v>0</v>
      </c>
      <c r="J80" t="str">
        <f t="shared" si="12"/>
        <v xml:space="preserve"> </v>
      </c>
      <c r="K80" t="str">
        <f t="shared" si="13"/>
        <v xml:space="preserve"> </v>
      </c>
    </row>
    <row r="81" spans="5:11" x14ac:dyDescent="0.25">
      <c r="E81">
        <f t="shared" si="14"/>
        <v>0</v>
      </c>
      <c r="G81">
        <f t="shared" si="10"/>
        <v>0</v>
      </c>
      <c r="H81">
        <v>79</v>
      </c>
      <c r="I81">
        <f t="shared" si="11"/>
        <v>0</v>
      </c>
      <c r="J81" t="str">
        <f t="shared" si="12"/>
        <v xml:space="preserve"> </v>
      </c>
      <c r="K81" t="str">
        <f t="shared" si="13"/>
        <v xml:space="preserve"> </v>
      </c>
    </row>
    <row r="82" spans="5:11" x14ac:dyDescent="0.25">
      <c r="E82">
        <f t="shared" si="14"/>
        <v>0</v>
      </c>
      <c r="G82">
        <f t="shared" si="10"/>
        <v>0</v>
      </c>
      <c r="H82">
        <v>80</v>
      </c>
      <c r="I82">
        <f t="shared" si="11"/>
        <v>0</v>
      </c>
      <c r="J82" t="str">
        <f t="shared" si="12"/>
        <v xml:space="preserve"> </v>
      </c>
      <c r="K82" t="str">
        <f t="shared" si="13"/>
        <v xml:space="preserve"> </v>
      </c>
    </row>
    <row r="83" spans="5:11" x14ac:dyDescent="0.25">
      <c r="E83">
        <f t="shared" si="14"/>
        <v>0</v>
      </c>
      <c r="G83">
        <f t="shared" si="10"/>
        <v>0</v>
      </c>
      <c r="H83">
        <v>81</v>
      </c>
      <c r="I83">
        <f t="shared" si="11"/>
        <v>0</v>
      </c>
      <c r="J83" t="str">
        <f t="shared" si="12"/>
        <v xml:space="preserve"> </v>
      </c>
      <c r="K83" t="str">
        <f t="shared" si="13"/>
        <v xml:space="preserve"> </v>
      </c>
    </row>
    <row r="84" spans="5:11" x14ac:dyDescent="0.25">
      <c r="E84">
        <f t="shared" si="14"/>
        <v>0</v>
      </c>
      <c r="G84">
        <f t="shared" si="10"/>
        <v>0</v>
      </c>
      <c r="H84">
        <v>82</v>
      </c>
      <c r="I84">
        <f t="shared" si="11"/>
        <v>0</v>
      </c>
      <c r="J84" t="str">
        <f t="shared" si="12"/>
        <v xml:space="preserve"> </v>
      </c>
      <c r="K84" t="str">
        <f t="shared" si="13"/>
        <v xml:space="preserve"> </v>
      </c>
    </row>
    <row r="85" spans="5:11" x14ac:dyDescent="0.25">
      <c r="E85">
        <f t="shared" si="14"/>
        <v>0</v>
      </c>
      <c r="G85">
        <f t="shared" si="10"/>
        <v>0</v>
      </c>
      <c r="H85">
        <v>83</v>
      </c>
      <c r="I85">
        <f t="shared" si="11"/>
        <v>0</v>
      </c>
      <c r="J85" t="str">
        <f t="shared" si="12"/>
        <v xml:space="preserve"> </v>
      </c>
      <c r="K85" t="str">
        <f t="shared" si="13"/>
        <v xml:space="preserve"> </v>
      </c>
    </row>
    <row r="86" spans="5:11" x14ac:dyDescent="0.25">
      <c r="E86">
        <f t="shared" si="14"/>
        <v>0</v>
      </c>
      <c r="G86">
        <f t="shared" si="10"/>
        <v>0</v>
      </c>
      <c r="H86">
        <v>84</v>
      </c>
      <c r="I86">
        <f t="shared" si="11"/>
        <v>0</v>
      </c>
      <c r="J86" t="str">
        <f t="shared" si="12"/>
        <v xml:space="preserve"> </v>
      </c>
      <c r="K86" t="str">
        <f t="shared" si="13"/>
        <v xml:space="preserve"> </v>
      </c>
    </row>
    <row r="87" spans="5:11" x14ac:dyDescent="0.25">
      <c r="E87">
        <f t="shared" si="14"/>
        <v>0</v>
      </c>
      <c r="G87">
        <f t="shared" si="10"/>
        <v>0</v>
      </c>
      <c r="H87">
        <v>85</v>
      </c>
      <c r="I87">
        <f t="shared" si="11"/>
        <v>0</v>
      </c>
      <c r="J87" t="str">
        <f t="shared" si="12"/>
        <v xml:space="preserve"> </v>
      </c>
      <c r="K87" t="str">
        <f t="shared" si="13"/>
        <v xml:space="preserve"> </v>
      </c>
    </row>
    <row r="88" spans="5:11" x14ac:dyDescent="0.25">
      <c r="E88">
        <f t="shared" si="14"/>
        <v>0</v>
      </c>
      <c r="G88">
        <f t="shared" si="10"/>
        <v>0</v>
      </c>
      <c r="H88">
        <v>86</v>
      </c>
      <c r="I88">
        <f t="shared" si="11"/>
        <v>0</v>
      </c>
      <c r="J88" t="str">
        <f t="shared" si="12"/>
        <v xml:space="preserve"> </v>
      </c>
      <c r="K88" t="str">
        <f t="shared" si="13"/>
        <v xml:space="preserve"> </v>
      </c>
    </row>
    <row r="89" spans="5:11" x14ac:dyDescent="0.25">
      <c r="E89">
        <f t="shared" si="14"/>
        <v>0</v>
      </c>
      <c r="G89">
        <f t="shared" si="10"/>
        <v>0</v>
      </c>
      <c r="H89">
        <v>87</v>
      </c>
      <c r="I89">
        <f t="shared" si="11"/>
        <v>0</v>
      </c>
      <c r="J89" t="str">
        <f t="shared" si="12"/>
        <v xml:space="preserve"> </v>
      </c>
      <c r="K89" t="str">
        <f t="shared" si="13"/>
        <v xml:space="preserve"> </v>
      </c>
    </row>
    <row r="90" spans="5:11" x14ac:dyDescent="0.25">
      <c r="E90">
        <f t="shared" si="14"/>
        <v>0</v>
      </c>
      <c r="G90">
        <f t="shared" si="10"/>
        <v>0</v>
      </c>
      <c r="H90">
        <v>88</v>
      </c>
      <c r="I90">
        <f t="shared" si="11"/>
        <v>0</v>
      </c>
      <c r="J90" t="str">
        <f t="shared" si="12"/>
        <v xml:space="preserve"> </v>
      </c>
      <c r="K90" t="str">
        <f t="shared" si="13"/>
        <v xml:space="preserve"> </v>
      </c>
    </row>
    <row r="91" spans="5:11" x14ac:dyDescent="0.25">
      <c r="E91">
        <f t="shared" si="14"/>
        <v>0</v>
      </c>
      <c r="G91">
        <f t="shared" si="10"/>
        <v>0</v>
      </c>
      <c r="H91">
        <v>89</v>
      </c>
      <c r="I91">
        <f t="shared" si="11"/>
        <v>0</v>
      </c>
      <c r="J91" t="str">
        <f t="shared" si="12"/>
        <v xml:space="preserve"> </v>
      </c>
      <c r="K91" t="str">
        <f t="shared" si="13"/>
        <v xml:space="preserve"> </v>
      </c>
    </row>
    <row r="92" spans="5:11" x14ac:dyDescent="0.25">
      <c r="E92">
        <f t="shared" si="14"/>
        <v>0</v>
      </c>
      <c r="G92">
        <f t="shared" si="10"/>
        <v>0</v>
      </c>
      <c r="H92">
        <v>90</v>
      </c>
      <c r="I92">
        <f t="shared" si="11"/>
        <v>0</v>
      </c>
      <c r="J92" t="str">
        <f t="shared" si="12"/>
        <v xml:space="preserve"> </v>
      </c>
      <c r="K92" t="str">
        <f t="shared" si="13"/>
        <v xml:space="preserve"> </v>
      </c>
    </row>
    <row r="93" spans="5:11" x14ac:dyDescent="0.25">
      <c r="E93">
        <f t="shared" si="14"/>
        <v>0</v>
      </c>
      <c r="G93">
        <f t="shared" si="10"/>
        <v>0</v>
      </c>
      <c r="H93">
        <v>91</v>
      </c>
      <c r="I93">
        <f t="shared" si="11"/>
        <v>0</v>
      </c>
      <c r="J93" t="str">
        <f t="shared" si="12"/>
        <v xml:space="preserve"> </v>
      </c>
      <c r="K93" t="str">
        <f t="shared" si="13"/>
        <v xml:space="preserve"> </v>
      </c>
    </row>
    <row r="94" spans="5:11" x14ac:dyDescent="0.25">
      <c r="E94">
        <f t="shared" si="14"/>
        <v>0</v>
      </c>
      <c r="G94">
        <f t="shared" si="10"/>
        <v>0</v>
      </c>
      <c r="H94">
        <v>92</v>
      </c>
      <c r="I94">
        <f t="shared" si="11"/>
        <v>0</v>
      </c>
      <c r="J94" t="str">
        <f t="shared" si="12"/>
        <v xml:space="preserve"> </v>
      </c>
      <c r="K94" t="str">
        <f t="shared" si="13"/>
        <v xml:space="preserve"> </v>
      </c>
    </row>
    <row r="95" spans="5:11" x14ac:dyDescent="0.25">
      <c r="E95">
        <f t="shared" si="14"/>
        <v>0</v>
      </c>
      <c r="G95">
        <f t="shared" si="10"/>
        <v>0</v>
      </c>
      <c r="H95">
        <v>93</v>
      </c>
      <c r="I95">
        <f t="shared" si="11"/>
        <v>0</v>
      </c>
      <c r="J95" t="str">
        <f t="shared" si="12"/>
        <v xml:space="preserve"> </v>
      </c>
      <c r="K95" t="str">
        <f t="shared" si="13"/>
        <v xml:space="preserve"> </v>
      </c>
    </row>
    <row r="96" spans="5:11" x14ac:dyDescent="0.25">
      <c r="E96">
        <f t="shared" si="14"/>
        <v>0</v>
      </c>
      <c r="G96">
        <f t="shared" si="10"/>
        <v>0</v>
      </c>
      <c r="H96">
        <v>94</v>
      </c>
      <c r="I96">
        <f t="shared" si="11"/>
        <v>0</v>
      </c>
      <c r="J96" t="str">
        <f t="shared" si="12"/>
        <v xml:space="preserve"> </v>
      </c>
      <c r="K96" t="str">
        <f t="shared" si="13"/>
        <v xml:space="preserve"> </v>
      </c>
    </row>
    <row r="97" spans="5:11" x14ac:dyDescent="0.25">
      <c r="E97">
        <f t="shared" si="14"/>
        <v>0</v>
      </c>
      <c r="G97">
        <f t="shared" si="10"/>
        <v>0</v>
      </c>
      <c r="H97">
        <v>95</v>
      </c>
      <c r="I97">
        <f t="shared" si="11"/>
        <v>0</v>
      </c>
      <c r="J97" t="str">
        <f t="shared" si="12"/>
        <v xml:space="preserve"> </v>
      </c>
      <c r="K97" t="str">
        <f t="shared" si="13"/>
        <v xml:space="preserve"> </v>
      </c>
    </row>
    <row r="98" spans="5:11" x14ac:dyDescent="0.25">
      <c r="E98">
        <f t="shared" si="14"/>
        <v>0</v>
      </c>
      <c r="G98">
        <f t="shared" si="10"/>
        <v>0</v>
      </c>
      <c r="H98">
        <v>96</v>
      </c>
      <c r="I98">
        <f t="shared" si="11"/>
        <v>0</v>
      </c>
      <c r="J98" t="str">
        <f t="shared" si="12"/>
        <v xml:space="preserve"> </v>
      </c>
      <c r="K98" t="str">
        <f t="shared" si="13"/>
        <v xml:space="preserve"> </v>
      </c>
    </row>
    <row r="99" spans="5:11" x14ac:dyDescent="0.25">
      <c r="E99">
        <f t="shared" si="14"/>
        <v>0</v>
      </c>
      <c r="G99">
        <f t="shared" si="10"/>
        <v>0</v>
      </c>
      <c r="H99">
        <v>97</v>
      </c>
      <c r="I99">
        <f t="shared" si="11"/>
        <v>0</v>
      </c>
      <c r="J99" t="str">
        <f t="shared" si="12"/>
        <v xml:space="preserve"> </v>
      </c>
      <c r="K99" t="str">
        <f t="shared" si="13"/>
        <v xml:space="preserve"> </v>
      </c>
    </row>
    <row r="100" spans="5:11" x14ac:dyDescent="0.25">
      <c r="E100">
        <f t="shared" si="14"/>
        <v>0</v>
      </c>
      <c r="G100">
        <f t="shared" si="10"/>
        <v>0</v>
      </c>
      <c r="H100">
        <v>98</v>
      </c>
      <c r="I100">
        <f t="shared" si="11"/>
        <v>0</v>
      </c>
      <c r="J100" t="str">
        <f t="shared" si="12"/>
        <v xml:space="preserve"> </v>
      </c>
      <c r="K100" t="str">
        <f t="shared" si="13"/>
        <v xml:space="preserve"> </v>
      </c>
    </row>
    <row r="101" spans="5:11" x14ac:dyDescent="0.25">
      <c r="E101">
        <f t="shared" si="14"/>
        <v>0</v>
      </c>
      <c r="G101">
        <f t="shared" si="10"/>
        <v>0</v>
      </c>
      <c r="H101">
        <v>99</v>
      </c>
      <c r="I101">
        <f t="shared" si="11"/>
        <v>0</v>
      </c>
      <c r="J101" t="str">
        <f t="shared" si="12"/>
        <v xml:space="preserve"> </v>
      </c>
      <c r="K101" t="str">
        <f t="shared" si="13"/>
        <v xml:space="preserve"> </v>
      </c>
    </row>
    <row r="102" spans="5:11" x14ac:dyDescent="0.25">
      <c r="E102">
        <f t="shared" si="14"/>
        <v>0</v>
      </c>
      <c r="G102">
        <f t="shared" si="10"/>
        <v>0</v>
      </c>
      <c r="H102">
        <v>100</v>
      </c>
      <c r="I102">
        <f t="shared" si="11"/>
        <v>0</v>
      </c>
      <c r="J102" t="str">
        <f t="shared" si="12"/>
        <v xml:space="preserve"> </v>
      </c>
      <c r="K102" t="str">
        <f t="shared" si="13"/>
        <v xml:space="preserve"> 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BB4757-1C49-4936-9FF4-D985B03E9C31}">
  <sheetPr codeName="Foglio5"/>
  <dimension ref="A1:I101"/>
  <sheetViews>
    <sheetView workbookViewId="0">
      <selection activeCell="B1" sqref="B1"/>
    </sheetView>
  </sheetViews>
  <sheetFormatPr defaultRowHeight="15" x14ac:dyDescent="0.25"/>
  <cols>
    <col min="1" max="1" width="17.42578125" bestFit="1" customWidth="1"/>
    <col min="2" max="2" width="15.5703125" customWidth="1"/>
    <col min="4" max="4" width="29" bestFit="1" customWidth="1"/>
    <col min="5" max="5" width="25.140625" bestFit="1" customWidth="1"/>
    <col min="7" max="7" width="30.42578125" bestFit="1" customWidth="1"/>
    <col min="8" max="8" width="27.7109375" bestFit="1" customWidth="1"/>
    <col min="9" max="9" width="31.42578125" bestFit="1" customWidth="1"/>
  </cols>
  <sheetData>
    <row r="1" spans="1:9" x14ac:dyDescent="0.25">
      <c r="A1" t="s">
        <v>0</v>
      </c>
      <c r="B1" s="13">
        <f>'Interfaccia-Utente'!B1</f>
        <v>5864.1574000000001</v>
      </c>
      <c r="D1" t="s">
        <v>22</v>
      </c>
      <c r="E1" t="s">
        <v>23</v>
      </c>
      <c r="H1">
        <f>'Interfaccia-Utente'!B1</f>
        <v>5864.1574000000001</v>
      </c>
      <c r="I1" t="s">
        <v>32</v>
      </c>
    </row>
    <row r="2" spans="1:9" x14ac:dyDescent="0.25">
      <c r="A2" t="s">
        <v>1</v>
      </c>
      <c r="B2">
        <f>'Interfaccia-Utente'!B2</f>
        <v>10</v>
      </c>
      <c r="D2" t="str">
        <f>MID($B$3,1,1)</f>
        <v>5</v>
      </c>
      <c r="E2" t="str">
        <f>CONCATENATE(D101,D100,D99,D98,D97,D96,D95,D94,D93,D92,D91,D90,D89,D88,D87,D86,D85,D84,D83,D82,D81,D80,D79,D78,D77,D76,D75,D74,D73,D72,D71,D70,D69,D68,D67,D66,D65,D64,D63,D62,D61,D60,D59,D58,D57,D56,D55,D54,D53,D52,D51,D50,D49,D48,D47,D46,D45,D44,D43,D42,D41,D40,D39,D38,D37,D36,D35,D34,D33,D32,D31,D30,D29,D28,D27,D26,D25,D24,D23,D22,D21,D20,D19,D18,D17,D16,D15,D14,D13,D12,D11,D10,D9,D8,D7,D6,D5,D4,D3,D2)</f>
        <v>4685</v>
      </c>
      <c r="I2" t="str">
        <f>MID($H$1,ROW()-ROW($H$1),1)</f>
        <v>5</v>
      </c>
    </row>
    <row r="3" spans="1:9" x14ac:dyDescent="0.25">
      <c r="A3" t="s">
        <v>8</v>
      </c>
      <c r="B3" t="str">
        <f>IFERROR(LEFT(B1,FIND(",",B1)-1),IFERROR(INT(B1),B1))</f>
        <v>5864</v>
      </c>
      <c r="D3" t="str">
        <f>MID($B$3,2,1)</f>
        <v>8</v>
      </c>
      <c r="I3" t="str">
        <f t="shared" ref="I3:I66" si="0">MID($H$1,ROW()-ROW($H$1),1)</f>
        <v>8</v>
      </c>
    </row>
    <row r="4" spans="1:9" x14ac:dyDescent="0.25">
      <c r="A4" t="s">
        <v>9</v>
      </c>
      <c r="B4" t="str">
        <f>IFERROR(MID(B1,FIND(",",B1),9999),"0")</f>
        <v>,1574</v>
      </c>
      <c r="D4" t="str">
        <f>MID($B$3,3,1)</f>
        <v>6</v>
      </c>
      <c r="I4" t="str">
        <f t="shared" si="0"/>
        <v>6</v>
      </c>
    </row>
    <row r="5" spans="1:9" x14ac:dyDescent="0.25">
      <c r="D5" t="str">
        <f>MID($B$3,4,1)</f>
        <v>4</v>
      </c>
      <c r="I5" t="str">
        <f t="shared" si="0"/>
        <v>4</v>
      </c>
    </row>
    <row r="6" spans="1:9" x14ac:dyDescent="0.25">
      <c r="D6" t="str">
        <f>MID($B$3,5,1)</f>
        <v/>
      </c>
      <c r="I6" t="str">
        <f t="shared" si="0"/>
        <v>,</v>
      </c>
    </row>
    <row r="7" spans="1:9" x14ac:dyDescent="0.25">
      <c r="D7" t="str">
        <f>MID($B$3,6,1)</f>
        <v/>
      </c>
      <c r="I7" t="str">
        <f t="shared" si="0"/>
        <v>1</v>
      </c>
    </row>
    <row r="8" spans="1:9" x14ac:dyDescent="0.25">
      <c r="D8" t="str">
        <f>MID($B$3,7,1)</f>
        <v/>
      </c>
      <c r="I8" t="str">
        <f t="shared" si="0"/>
        <v>5</v>
      </c>
    </row>
    <row r="9" spans="1:9" x14ac:dyDescent="0.25">
      <c r="D9" t="str">
        <f>MID($B$3,8,1)</f>
        <v/>
      </c>
      <c r="I9" t="str">
        <f t="shared" si="0"/>
        <v>7</v>
      </c>
    </row>
    <row r="10" spans="1:9" x14ac:dyDescent="0.25">
      <c r="D10" t="str">
        <f>MID($B$3,9,1)</f>
        <v/>
      </c>
      <c r="I10" t="str">
        <f t="shared" si="0"/>
        <v>4</v>
      </c>
    </row>
    <row r="11" spans="1:9" x14ac:dyDescent="0.25">
      <c r="D11" t="str">
        <f>MID($B$3,10,1)</f>
        <v/>
      </c>
      <c r="I11" t="str">
        <f t="shared" si="0"/>
        <v/>
      </c>
    </row>
    <row r="12" spans="1:9" x14ac:dyDescent="0.25">
      <c r="D12" t="str">
        <f>MID($B$3,11,1)</f>
        <v/>
      </c>
      <c r="I12" t="str">
        <f t="shared" si="0"/>
        <v/>
      </c>
    </row>
    <row r="13" spans="1:9" x14ac:dyDescent="0.25">
      <c r="D13" t="str">
        <f>MID($B$3,12,1)</f>
        <v/>
      </c>
      <c r="I13" t="str">
        <f t="shared" si="0"/>
        <v/>
      </c>
    </row>
    <row r="14" spans="1:9" x14ac:dyDescent="0.25">
      <c r="D14" t="str">
        <f>MID($B$3,13,1)</f>
        <v/>
      </c>
      <c r="I14" t="str">
        <f t="shared" si="0"/>
        <v/>
      </c>
    </row>
    <row r="15" spans="1:9" x14ac:dyDescent="0.25">
      <c r="D15" t="str">
        <f>MID($B$3,14,1)</f>
        <v/>
      </c>
      <c r="I15" t="str">
        <f t="shared" si="0"/>
        <v/>
      </c>
    </row>
    <row r="16" spans="1:9" x14ac:dyDescent="0.25">
      <c r="D16" t="str">
        <f>MID($B$3,15,1)</f>
        <v/>
      </c>
      <c r="I16" t="str">
        <f t="shared" si="0"/>
        <v/>
      </c>
    </row>
    <row r="17" spans="4:9" x14ac:dyDescent="0.25">
      <c r="D17" t="str">
        <f>MID($B$3,16,1)</f>
        <v/>
      </c>
      <c r="I17" t="str">
        <f t="shared" si="0"/>
        <v/>
      </c>
    </row>
    <row r="18" spans="4:9" x14ac:dyDescent="0.25">
      <c r="D18" t="str">
        <f>MID($B$3,17,1)</f>
        <v/>
      </c>
      <c r="I18" t="str">
        <f t="shared" si="0"/>
        <v/>
      </c>
    </row>
    <row r="19" spans="4:9" x14ac:dyDescent="0.25">
      <c r="D19" t="str">
        <f>MID($B$3,18,1)</f>
        <v/>
      </c>
      <c r="I19" t="str">
        <f t="shared" si="0"/>
        <v/>
      </c>
    </row>
    <row r="20" spans="4:9" x14ac:dyDescent="0.25">
      <c r="D20" t="str">
        <f>MID($B$3,18,1)</f>
        <v/>
      </c>
      <c r="I20" t="str">
        <f t="shared" si="0"/>
        <v/>
      </c>
    </row>
    <row r="21" spans="4:9" x14ac:dyDescent="0.25">
      <c r="D21" t="str">
        <f>MID($B$3,20,1)</f>
        <v/>
      </c>
      <c r="I21" t="str">
        <f t="shared" si="0"/>
        <v/>
      </c>
    </row>
    <row r="22" spans="4:9" x14ac:dyDescent="0.25">
      <c r="D22" t="str">
        <f>MID($B$3,21,1)</f>
        <v/>
      </c>
      <c r="I22" t="str">
        <f t="shared" si="0"/>
        <v/>
      </c>
    </row>
    <row r="23" spans="4:9" x14ac:dyDescent="0.25">
      <c r="D23" t="str">
        <f>MID($B$3,22,1)</f>
        <v/>
      </c>
      <c r="I23" t="str">
        <f t="shared" si="0"/>
        <v/>
      </c>
    </row>
    <row r="24" spans="4:9" x14ac:dyDescent="0.25">
      <c r="D24" t="str">
        <f>MID($B$3,23,1)</f>
        <v/>
      </c>
      <c r="I24" t="str">
        <f t="shared" si="0"/>
        <v/>
      </c>
    </row>
    <row r="25" spans="4:9" x14ac:dyDescent="0.25">
      <c r="D25" t="str">
        <f>MID($B$3,24,1)</f>
        <v/>
      </c>
      <c r="I25" t="str">
        <f t="shared" si="0"/>
        <v/>
      </c>
    </row>
    <row r="26" spans="4:9" x14ac:dyDescent="0.25">
      <c r="D26" t="str">
        <f>MID($B$3,25,1)</f>
        <v/>
      </c>
      <c r="I26" t="str">
        <f t="shared" si="0"/>
        <v/>
      </c>
    </row>
    <row r="27" spans="4:9" x14ac:dyDescent="0.25">
      <c r="D27" t="str">
        <f>MID($B$3,26,1)</f>
        <v/>
      </c>
      <c r="I27" t="str">
        <f t="shared" si="0"/>
        <v/>
      </c>
    </row>
    <row r="28" spans="4:9" x14ac:dyDescent="0.25">
      <c r="D28" t="str">
        <f>MID($B$3,27,1)</f>
        <v/>
      </c>
      <c r="I28" t="str">
        <f t="shared" si="0"/>
        <v/>
      </c>
    </row>
    <row r="29" spans="4:9" x14ac:dyDescent="0.25">
      <c r="D29" t="str">
        <f>MID($B$3,28,1)</f>
        <v/>
      </c>
      <c r="I29" t="str">
        <f t="shared" si="0"/>
        <v/>
      </c>
    </row>
    <row r="30" spans="4:9" x14ac:dyDescent="0.25">
      <c r="D30" t="str">
        <f>MID($B$3,29,1)</f>
        <v/>
      </c>
      <c r="I30" t="str">
        <f t="shared" si="0"/>
        <v/>
      </c>
    </row>
    <row r="31" spans="4:9" x14ac:dyDescent="0.25">
      <c r="D31" t="str">
        <f>MID($B$3,30,1)</f>
        <v/>
      </c>
      <c r="I31" t="str">
        <f t="shared" si="0"/>
        <v/>
      </c>
    </row>
    <row r="32" spans="4:9" x14ac:dyDescent="0.25">
      <c r="D32" t="str">
        <f>MID($B$3,31,1)</f>
        <v/>
      </c>
      <c r="I32" t="str">
        <f t="shared" si="0"/>
        <v/>
      </c>
    </row>
    <row r="33" spans="4:9" x14ac:dyDescent="0.25">
      <c r="D33" t="str">
        <f>MID($B$3,32,1)</f>
        <v/>
      </c>
      <c r="I33" t="str">
        <f t="shared" si="0"/>
        <v/>
      </c>
    </row>
    <row r="34" spans="4:9" x14ac:dyDescent="0.25">
      <c r="D34" t="str">
        <f>MID($B$3,33,1)</f>
        <v/>
      </c>
      <c r="I34" t="str">
        <f t="shared" si="0"/>
        <v/>
      </c>
    </row>
    <row r="35" spans="4:9" x14ac:dyDescent="0.25">
      <c r="D35" t="str">
        <f>MID($B$3,34,1)</f>
        <v/>
      </c>
      <c r="I35" t="str">
        <f t="shared" si="0"/>
        <v/>
      </c>
    </row>
    <row r="36" spans="4:9" x14ac:dyDescent="0.25">
      <c r="D36" t="str">
        <f>MID($B$3,35,1)</f>
        <v/>
      </c>
      <c r="I36" t="str">
        <f t="shared" si="0"/>
        <v/>
      </c>
    </row>
    <row r="37" spans="4:9" x14ac:dyDescent="0.25">
      <c r="D37" t="str">
        <f>MID($B$3,36,1)</f>
        <v/>
      </c>
      <c r="I37" t="str">
        <f t="shared" si="0"/>
        <v/>
      </c>
    </row>
    <row r="38" spans="4:9" x14ac:dyDescent="0.25">
      <c r="D38" t="str">
        <f>MID($B$3,37,1)</f>
        <v/>
      </c>
      <c r="I38" t="str">
        <f t="shared" si="0"/>
        <v/>
      </c>
    </row>
    <row r="39" spans="4:9" x14ac:dyDescent="0.25">
      <c r="D39" t="str">
        <f>MID($B$3,38,1)</f>
        <v/>
      </c>
      <c r="I39" t="str">
        <f t="shared" si="0"/>
        <v/>
      </c>
    </row>
    <row r="40" spans="4:9" x14ac:dyDescent="0.25">
      <c r="D40" t="str">
        <f>MID($B$3,39,1)</f>
        <v/>
      </c>
      <c r="I40" t="str">
        <f t="shared" si="0"/>
        <v/>
      </c>
    </row>
    <row r="41" spans="4:9" x14ac:dyDescent="0.25">
      <c r="D41" t="str">
        <f>MID($B$3,40,1)</f>
        <v/>
      </c>
      <c r="I41" t="str">
        <f t="shared" si="0"/>
        <v/>
      </c>
    </row>
    <row r="42" spans="4:9" x14ac:dyDescent="0.25">
      <c r="D42" t="str">
        <f>MID($B$3,41,1)</f>
        <v/>
      </c>
      <c r="I42" t="str">
        <f t="shared" si="0"/>
        <v/>
      </c>
    </row>
    <row r="43" spans="4:9" x14ac:dyDescent="0.25">
      <c r="D43" t="str">
        <f>MID($B$3,42,1)</f>
        <v/>
      </c>
      <c r="I43" t="str">
        <f t="shared" si="0"/>
        <v/>
      </c>
    </row>
    <row r="44" spans="4:9" x14ac:dyDescent="0.25">
      <c r="D44" t="str">
        <f>MID($B$3,43,1)</f>
        <v/>
      </c>
      <c r="I44" t="str">
        <f t="shared" si="0"/>
        <v/>
      </c>
    </row>
    <row r="45" spans="4:9" x14ac:dyDescent="0.25">
      <c r="D45" t="str">
        <f>MID($B$3,44,1)</f>
        <v/>
      </c>
      <c r="I45" t="str">
        <f t="shared" si="0"/>
        <v/>
      </c>
    </row>
    <row r="46" spans="4:9" x14ac:dyDescent="0.25">
      <c r="D46" t="str">
        <f>MID($B$3,45,1)</f>
        <v/>
      </c>
      <c r="I46" t="str">
        <f t="shared" si="0"/>
        <v/>
      </c>
    </row>
    <row r="47" spans="4:9" x14ac:dyDescent="0.25">
      <c r="D47" t="str">
        <f>MID($B$3,46,1)</f>
        <v/>
      </c>
      <c r="I47" t="str">
        <f t="shared" si="0"/>
        <v/>
      </c>
    </row>
    <row r="48" spans="4:9" x14ac:dyDescent="0.25">
      <c r="D48" t="str">
        <f>MID($B$3,47,1)</f>
        <v/>
      </c>
      <c r="I48" t="str">
        <f t="shared" si="0"/>
        <v/>
      </c>
    </row>
    <row r="49" spans="4:9" x14ac:dyDescent="0.25">
      <c r="D49" t="str">
        <f>MID($B$3,48,1)</f>
        <v/>
      </c>
      <c r="I49" t="str">
        <f t="shared" si="0"/>
        <v/>
      </c>
    </row>
    <row r="50" spans="4:9" x14ac:dyDescent="0.25">
      <c r="D50" t="str">
        <f>MID($B$3,49,1)</f>
        <v/>
      </c>
      <c r="I50" t="str">
        <f t="shared" si="0"/>
        <v/>
      </c>
    </row>
    <row r="51" spans="4:9" x14ac:dyDescent="0.25">
      <c r="D51" t="str">
        <f>MID($B$3,50,1)</f>
        <v/>
      </c>
      <c r="I51" t="str">
        <f t="shared" si="0"/>
        <v/>
      </c>
    </row>
    <row r="52" spans="4:9" x14ac:dyDescent="0.25">
      <c r="D52" t="str">
        <f>MID($B$3,51,1)</f>
        <v/>
      </c>
      <c r="I52" t="str">
        <f t="shared" si="0"/>
        <v/>
      </c>
    </row>
    <row r="53" spans="4:9" x14ac:dyDescent="0.25">
      <c r="D53" t="str">
        <f>MID($B$3,52,1)</f>
        <v/>
      </c>
      <c r="I53" t="str">
        <f t="shared" si="0"/>
        <v/>
      </c>
    </row>
    <row r="54" spans="4:9" x14ac:dyDescent="0.25">
      <c r="D54" t="str">
        <f>MID($B$3,53,1)</f>
        <v/>
      </c>
      <c r="I54" t="str">
        <f t="shared" si="0"/>
        <v/>
      </c>
    </row>
    <row r="55" spans="4:9" x14ac:dyDescent="0.25">
      <c r="D55" t="str">
        <f>MID($B$3,54,1)</f>
        <v/>
      </c>
      <c r="I55" t="str">
        <f t="shared" si="0"/>
        <v/>
      </c>
    </row>
    <row r="56" spans="4:9" x14ac:dyDescent="0.25">
      <c r="D56" t="str">
        <f>MID($B$3,55,1)</f>
        <v/>
      </c>
      <c r="I56" t="str">
        <f t="shared" si="0"/>
        <v/>
      </c>
    </row>
    <row r="57" spans="4:9" x14ac:dyDescent="0.25">
      <c r="D57" t="str">
        <f>MID($B$3,56,1)</f>
        <v/>
      </c>
      <c r="I57" t="str">
        <f t="shared" si="0"/>
        <v/>
      </c>
    </row>
    <row r="58" spans="4:9" x14ac:dyDescent="0.25">
      <c r="D58" t="str">
        <f>MID($B$3,57,1)</f>
        <v/>
      </c>
      <c r="I58" t="str">
        <f t="shared" si="0"/>
        <v/>
      </c>
    </row>
    <row r="59" spans="4:9" x14ac:dyDescent="0.25">
      <c r="D59" t="str">
        <f>MID($B$3,58,1)</f>
        <v/>
      </c>
      <c r="I59" t="str">
        <f t="shared" si="0"/>
        <v/>
      </c>
    </row>
    <row r="60" spans="4:9" x14ac:dyDescent="0.25">
      <c r="D60" t="str">
        <f>MID($B$3,59,1)</f>
        <v/>
      </c>
      <c r="I60" t="str">
        <f t="shared" si="0"/>
        <v/>
      </c>
    </row>
    <row r="61" spans="4:9" x14ac:dyDescent="0.25">
      <c r="D61" t="str">
        <f>MID($B$3,60,1)</f>
        <v/>
      </c>
      <c r="I61" t="str">
        <f t="shared" si="0"/>
        <v/>
      </c>
    </row>
    <row r="62" spans="4:9" x14ac:dyDescent="0.25">
      <c r="D62" t="str">
        <f>MID($B$3,61,1)</f>
        <v/>
      </c>
      <c r="I62" t="str">
        <f t="shared" si="0"/>
        <v/>
      </c>
    </row>
    <row r="63" spans="4:9" x14ac:dyDescent="0.25">
      <c r="D63" t="str">
        <f>MID($B$3,62,1)</f>
        <v/>
      </c>
      <c r="I63" t="str">
        <f t="shared" si="0"/>
        <v/>
      </c>
    </row>
    <row r="64" spans="4:9" x14ac:dyDescent="0.25">
      <c r="D64" t="str">
        <f>MID($B$3,63,1)</f>
        <v/>
      </c>
      <c r="I64" t="str">
        <f t="shared" si="0"/>
        <v/>
      </c>
    </row>
    <row r="65" spans="4:9" x14ac:dyDescent="0.25">
      <c r="D65" t="str">
        <f>MID($B$3,64,1)</f>
        <v/>
      </c>
      <c r="I65" t="str">
        <f t="shared" si="0"/>
        <v/>
      </c>
    </row>
    <row r="66" spans="4:9" x14ac:dyDescent="0.25">
      <c r="D66" t="str">
        <f>MID($B$3,65,1)</f>
        <v/>
      </c>
      <c r="I66" t="str">
        <f t="shared" si="0"/>
        <v/>
      </c>
    </row>
    <row r="67" spans="4:9" x14ac:dyDescent="0.25">
      <c r="D67" t="str">
        <f>MID($B$3,66,1)</f>
        <v/>
      </c>
      <c r="I67" t="str">
        <f t="shared" ref="I67:I101" si="1">MID($H$1,ROW()-ROW($H$1),1)</f>
        <v/>
      </c>
    </row>
    <row r="68" spans="4:9" x14ac:dyDescent="0.25">
      <c r="D68" t="str">
        <f>MID($B$3,67,1)</f>
        <v/>
      </c>
      <c r="I68" t="str">
        <f t="shared" si="1"/>
        <v/>
      </c>
    </row>
    <row r="69" spans="4:9" x14ac:dyDescent="0.25">
      <c r="D69" t="str">
        <f>MID($B$3,68,1)</f>
        <v/>
      </c>
      <c r="I69" t="str">
        <f t="shared" si="1"/>
        <v/>
      </c>
    </row>
    <row r="70" spans="4:9" x14ac:dyDescent="0.25">
      <c r="D70" t="str">
        <f>MID($B$3,69,1)</f>
        <v/>
      </c>
      <c r="I70" t="str">
        <f t="shared" si="1"/>
        <v/>
      </c>
    </row>
    <row r="71" spans="4:9" x14ac:dyDescent="0.25">
      <c r="D71" t="str">
        <f>MID($B$3,70,1)</f>
        <v/>
      </c>
      <c r="I71" t="str">
        <f t="shared" si="1"/>
        <v/>
      </c>
    </row>
    <row r="72" spans="4:9" x14ac:dyDescent="0.25">
      <c r="D72" t="str">
        <f>MID($B$3,71,1)</f>
        <v/>
      </c>
      <c r="I72" t="str">
        <f t="shared" si="1"/>
        <v/>
      </c>
    </row>
    <row r="73" spans="4:9" x14ac:dyDescent="0.25">
      <c r="D73" t="str">
        <f>MID($B$3,72,1)</f>
        <v/>
      </c>
      <c r="I73" t="str">
        <f t="shared" si="1"/>
        <v/>
      </c>
    </row>
    <row r="74" spans="4:9" x14ac:dyDescent="0.25">
      <c r="D74" t="str">
        <f>MID($B$3,73,1)</f>
        <v/>
      </c>
      <c r="I74" t="str">
        <f t="shared" si="1"/>
        <v/>
      </c>
    </row>
    <row r="75" spans="4:9" x14ac:dyDescent="0.25">
      <c r="D75" t="str">
        <f>MID($B$3,74,1)</f>
        <v/>
      </c>
      <c r="I75" t="str">
        <f t="shared" si="1"/>
        <v/>
      </c>
    </row>
    <row r="76" spans="4:9" x14ac:dyDescent="0.25">
      <c r="D76" t="str">
        <f>MID($B$3,75,1)</f>
        <v/>
      </c>
      <c r="I76" t="str">
        <f t="shared" si="1"/>
        <v/>
      </c>
    </row>
    <row r="77" spans="4:9" x14ac:dyDescent="0.25">
      <c r="D77" t="str">
        <f>MID($B$3,76,1)</f>
        <v/>
      </c>
      <c r="I77" t="str">
        <f t="shared" si="1"/>
        <v/>
      </c>
    </row>
    <row r="78" spans="4:9" x14ac:dyDescent="0.25">
      <c r="D78" t="str">
        <f>MID($B$3,77,1)</f>
        <v/>
      </c>
      <c r="I78" t="str">
        <f t="shared" si="1"/>
        <v/>
      </c>
    </row>
    <row r="79" spans="4:9" x14ac:dyDescent="0.25">
      <c r="D79" t="str">
        <f>MID($B$3,78,1)</f>
        <v/>
      </c>
      <c r="I79" t="str">
        <f t="shared" si="1"/>
        <v/>
      </c>
    </row>
    <row r="80" spans="4:9" x14ac:dyDescent="0.25">
      <c r="D80" t="str">
        <f>MID($B$3,79,1)</f>
        <v/>
      </c>
      <c r="I80" t="str">
        <f t="shared" si="1"/>
        <v/>
      </c>
    </row>
    <row r="81" spans="4:9" x14ac:dyDescent="0.25">
      <c r="D81" t="str">
        <f>MID($B$3,180,1)</f>
        <v/>
      </c>
      <c r="I81" t="str">
        <f t="shared" si="1"/>
        <v/>
      </c>
    </row>
    <row r="82" spans="4:9" x14ac:dyDescent="0.25">
      <c r="D82" t="str">
        <f>MID($B$3,81,1)</f>
        <v/>
      </c>
      <c r="I82" t="str">
        <f t="shared" si="1"/>
        <v/>
      </c>
    </row>
    <row r="83" spans="4:9" x14ac:dyDescent="0.25">
      <c r="D83" t="str">
        <f>MID($B$3,82,1)</f>
        <v/>
      </c>
      <c r="I83" t="str">
        <f t="shared" si="1"/>
        <v/>
      </c>
    </row>
    <row r="84" spans="4:9" x14ac:dyDescent="0.25">
      <c r="D84" t="str">
        <f>MID($B$3,83,1)</f>
        <v/>
      </c>
      <c r="I84" t="str">
        <f t="shared" si="1"/>
        <v/>
      </c>
    </row>
    <row r="85" spans="4:9" x14ac:dyDescent="0.25">
      <c r="D85" t="str">
        <f>MID($B$3,84,1)</f>
        <v/>
      </c>
      <c r="I85" t="str">
        <f t="shared" si="1"/>
        <v/>
      </c>
    </row>
    <row r="86" spans="4:9" x14ac:dyDescent="0.25">
      <c r="D86" t="str">
        <f>MID($B$3,85,1)</f>
        <v/>
      </c>
      <c r="I86" t="str">
        <f t="shared" si="1"/>
        <v/>
      </c>
    </row>
    <row r="87" spans="4:9" x14ac:dyDescent="0.25">
      <c r="D87" t="str">
        <f>MID($B$3,86,1)</f>
        <v/>
      </c>
      <c r="I87" t="str">
        <f t="shared" si="1"/>
        <v/>
      </c>
    </row>
    <row r="88" spans="4:9" x14ac:dyDescent="0.25">
      <c r="D88" t="str">
        <f>MID($B$3,87,1)</f>
        <v/>
      </c>
      <c r="I88" t="str">
        <f t="shared" si="1"/>
        <v/>
      </c>
    </row>
    <row r="89" spans="4:9" x14ac:dyDescent="0.25">
      <c r="D89" t="str">
        <f>MID($B$3,88,1)</f>
        <v/>
      </c>
      <c r="I89" t="str">
        <f t="shared" si="1"/>
        <v/>
      </c>
    </row>
    <row r="90" spans="4:9" x14ac:dyDescent="0.25">
      <c r="D90" t="str">
        <f>MID($B$3,89,1)</f>
        <v/>
      </c>
      <c r="I90" t="str">
        <f t="shared" si="1"/>
        <v/>
      </c>
    </row>
    <row r="91" spans="4:9" x14ac:dyDescent="0.25">
      <c r="D91" t="str">
        <f>MID($B$3,90,1)</f>
        <v/>
      </c>
      <c r="I91" t="str">
        <f t="shared" si="1"/>
        <v/>
      </c>
    </row>
    <row r="92" spans="4:9" x14ac:dyDescent="0.25">
      <c r="D92" t="str">
        <f>MID($B$3,91,1)</f>
        <v/>
      </c>
      <c r="I92" t="str">
        <f t="shared" si="1"/>
        <v/>
      </c>
    </row>
    <row r="93" spans="4:9" x14ac:dyDescent="0.25">
      <c r="D93" t="str">
        <f>MID($B$3,92,1)</f>
        <v/>
      </c>
      <c r="I93" t="str">
        <f t="shared" si="1"/>
        <v/>
      </c>
    </row>
    <row r="94" spans="4:9" x14ac:dyDescent="0.25">
      <c r="D94" t="str">
        <f>MID($B$3,93,1)</f>
        <v/>
      </c>
      <c r="I94" t="str">
        <f t="shared" si="1"/>
        <v/>
      </c>
    </row>
    <row r="95" spans="4:9" x14ac:dyDescent="0.25">
      <c r="D95" t="str">
        <f>MID($B$3,94,1)</f>
        <v/>
      </c>
      <c r="I95" t="str">
        <f t="shared" si="1"/>
        <v/>
      </c>
    </row>
    <row r="96" spans="4:9" x14ac:dyDescent="0.25">
      <c r="D96" t="str">
        <f>MID($B$3,95,1)</f>
        <v/>
      </c>
      <c r="I96" t="str">
        <f t="shared" si="1"/>
        <v/>
      </c>
    </row>
    <row r="97" spans="4:9" x14ac:dyDescent="0.25">
      <c r="D97" t="str">
        <f>MID($B$3,96,1)</f>
        <v/>
      </c>
      <c r="I97" t="str">
        <f t="shared" si="1"/>
        <v/>
      </c>
    </row>
    <row r="98" spans="4:9" x14ac:dyDescent="0.25">
      <c r="D98" t="str">
        <f>MID($B$3,97,1)</f>
        <v/>
      </c>
      <c r="I98" t="str">
        <f t="shared" si="1"/>
        <v/>
      </c>
    </row>
    <row r="99" spans="4:9" x14ac:dyDescent="0.25">
      <c r="D99" t="str">
        <f>MID($B$3,98,1)</f>
        <v/>
      </c>
      <c r="I99" t="str">
        <f t="shared" si="1"/>
        <v/>
      </c>
    </row>
    <row r="100" spans="4:9" x14ac:dyDescent="0.25">
      <c r="D100" t="str">
        <f>MID($B$3,99,1)</f>
        <v/>
      </c>
      <c r="I100" t="str">
        <f t="shared" si="1"/>
        <v/>
      </c>
    </row>
    <row r="101" spans="4:9" x14ac:dyDescent="0.25">
      <c r="D101" t="str">
        <f>MID($B$3,100,1)</f>
        <v/>
      </c>
      <c r="I101" t="str">
        <f t="shared" si="1"/>
        <v/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008BE-6704-4914-86A9-A687D977ADB7}">
  <sheetPr codeName="Foglio6"/>
  <dimension ref="A1:S101"/>
  <sheetViews>
    <sheetView workbookViewId="0">
      <selection activeCell="G2" sqref="G2"/>
    </sheetView>
  </sheetViews>
  <sheetFormatPr defaultRowHeight="15" x14ac:dyDescent="0.25"/>
  <cols>
    <col min="1" max="1" width="26.42578125" bestFit="1" customWidth="1"/>
    <col min="2" max="2" width="14.140625" bestFit="1" customWidth="1"/>
    <col min="4" max="4" width="16.140625" bestFit="1" customWidth="1"/>
    <col min="6" max="6" width="16.28515625" bestFit="1" customWidth="1"/>
    <col min="7" max="7" width="10.85546875" bestFit="1" customWidth="1"/>
    <col min="10" max="10" width="18.5703125" bestFit="1" customWidth="1"/>
    <col min="12" max="12" width="16.28515625" bestFit="1" customWidth="1"/>
    <col min="13" max="13" width="10.85546875" bestFit="1" customWidth="1"/>
    <col min="15" max="15" width="23.85546875" bestFit="1" customWidth="1"/>
    <col min="17" max="17" width="26.42578125" bestFit="1" customWidth="1"/>
    <col min="19" max="19" width="13.28515625" bestFit="1" customWidth="1"/>
  </cols>
  <sheetData>
    <row r="1" spans="1:19" x14ac:dyDescent="0.25">
      <c r="A1" t="s">
        <v>0</v>
      </c>
      <c r="B1">
        <f>'Interfaccia-Utente'!B1</f>
        <v>5864.1574000000001</v>
      </c>
      <c r="D1" t="s">
        <v>28</v>
      </c>
      <c r="E1" t="s">
        <v>26</v>
      </c>
      <c r="F1" t="s">
        <v>5</v>
      </c>
      <c r="G1" t="s">
        <v>27</v>
      </c>
      <c r="J1" t="s">
        <v>29</v>
      </c>
      <c r="K1" t="s">
        <v>26</v>
      </c>
      <c r="L1" t="s">
        <v>5</v>
      </c>
      <c r="M1" t="s">
        <v>27</v>
      </c>
      <c r="O1" t="s">
        <v>14</v>
      </c>
      <c r="Q1" t="s">
        <v>15</v>
      </c>
      <c r="S1" t="s">
        <v>13</v>
      </c>
    </row>
    <row r="2" spans="1:19" x14ac:dyDescent="0.25">
      <c r="A2" t="s">
        <v>1</v>
      </c>
      <c r="B2">
        <f>'Interfaccia-Utente'!B2</f>
        <v>10</v>
      </c>
      <c r="D2" t="str">
        <f>MID($B$3,1,1)</f>
        <v>0</v>
      </c>
      <c r="E2">
        <v>2</v>
      </c>
      <c r="F2">
        <v>0</v>
      </c>
      <c r="G2">
        <f>IF(D2&lt;&gt;"",D2*$E$2^F2,)</f>
        <v>0</v>
      </c>
      <c r="J2" t="str">
        <f>MID($B$4,1,1)</f>
        <v>0</v>
      </c>
      <c r="K2">
        <v>2</v>
      </c>
      <c r="O2">
        <f>SUM(G2:G101)</f>
        <v>0</v>
      </c>
      <c r="Q2">
        <f>SUM(M3:M22)</f>
        <v>0</v>
      </c>
      <c r="S2" s="2">
        <f>SUM(O2,P2,Q2)</f>
        <v>0</v>
      </c>
    </row>
    <row r="3" spans="1:19" x14ac:dyDescent="0.25">
      <c r="A3" t="s">
        <v>24</v>
      </c>
      <c r="B3">
        <f>IF(B2=2,'Specchia-Numero'!E2,)</f>
        <v>0</v>
      </c>
      <c r="D3" t="str">
        <f>MID($B$3,2,1)</f>
        <v/>
      </c>
      <c r="F3">
        <v>1</v>
      </c>
      <c r="G3">
        <f t="shared" ref="G3:G66" si="0">IF(D3&lt;&gt;"",D3*$E$2^F3,)</f>
        <v>0</v>
      </c>
      <c r="J3" t="str">
        <f>MID($B$4,2,1)</f>
        <v/>
      </c>
      <c r="L3">
        <v>1</v>
      </c>
      <c r="M3" t="str">
        <f>IF(J3&lt;&gt;"",$J3*(1/$K$2^$L3),"0")</f>
        <v>0</v>
      </c>
    </row>
    <row r="4" spans="1:19" x14ac:dyDescent="0.25">
      <c r="A4" t="s">
        <v>25</v>
      </c>
      <c r="B4">
        <f>IF(B2=2,'Specchia-Numero'!B4,)</f>
        <v>0</v>
      </c>
      <c r="D4" t="str">
        <f>MID($B$3,3,1)</f>
        <v/>
      </c>
      <c r="F4">
        <v>2</v>
      </c>
      <c r="G4">
        <f t="shared" si="0"/>
        <v>0</v>
      </c>
      <c r="J4" t="str">
        <f>MID($B$4,3,1)</f>
        <v/>
      </c>
      <c r="L4">
        <v>2</v>
      </c>
      <c r="M4" t="str">
        <f>IF(J4&lt;&gt;"",$J4*(1/$K$2^$L4),"0")</f>
        <v>0</v>
      </c>
    </row>
    <row r="5" spans="1:19" x14ac:dyDescent="0.25">
      <c r="D5" t="str">
        <f>MID($B$3,4,1)</f>
        <v/>
      </c>
      <c r="F5">
        <v>3</v>
      </c>
      <c r="G5">
        <f t="shared" si="0"/>
        <v>0</v>
      </c>
      <c r="J5" t="str">
        <f>MID($B$4,4,1)</f>
        <v/>
      </c>
      <c r="L5">
        <v>3</v>
      </c>
      <c r="M5" t="str">
        <f t="shared" ref="M5:M22" si="1">IF(J5&lt;&gt;"",$J5*(1/$K$2^$L5),"0")</f>
        <v>0</v>
      </c>
    </row>
    <row r="6" spans="1:19" x14ac:dyDescent="0.25">
      <c r="D6" t="str">
        <f>MID($B$3,5,1)</f>
        <v/>
      </c>
      <c r="F6">
        <v>4</v>
      </c>
      <c r="G6">
        <f t="shared" si="0"/>
        <v>0</v>
      </c>
      <c r="J6" t="str">
        <f>MID($B$4,5,1)</f>
        <v/>
      </c>
      <c r="L6">
        <v>4</v>
      </c>
      <c r="M6" t="str">
        <f t="shared" si="1"/>
        <v>0</v>
      </c>
    </row>
    <row r="7" spans="1:19" x14ac:dyDescent="0.25">
      <c r="D7" t="str">
        <f>MID($B$3,6,1)</f>
        <v/>
      </c>
      <c r="F7">
        <v>5</v>
      </c>
      <c r="G7">
        <f t="shared" si="0"/>
        <v>0</v>
      </c>
      <c r="J7" t="str">
        <f>MID($B$4,6,1)</f>
        <v/>
      </c>
      <c r="L7">
        <v>5</v>
      </c>
      <c r="M7" t="str">
        <f t="shared" si="1"/>
        <v>0</v>
      </c>
    </row>
    <row r="8" spans="1:19" x14ac:dyDescent="0.25">
      <c r="D8" t="str">
        <f>MID($B$3,7,1)</f>
        <v/>
      </c>
      <c r="F8">
        <v>6</v>
      </c>
      <c r="G8">
        <f t="shared" si="0"/>
        <v>0</v>
      </c>
      <c r="J8" t="str">
        <f>MID($B$4,7,1)</f>
        <v/>
      </c>
      <c r="L8">
        <v>6</v>
      </c>
      <c r="M8" t="str">
        <f t="shared" si="1"/>
        <v>0</v>
      </c>
    </row>
    <row r="9" spans="1:19" x14ac:dyDescent="0.25">
      <c r="D9" t="str">
        <f>MID($B$3,8,1)</f>
        <v/>
      </c>
      <c r="F9">
        <v>7</v>
      </c>
      <c r="G9">
        <f t="shared" si="0"/>
        <v>0</v>
      </c>
      <c r="J9" t="str">
        <f>MID($B$4,8,1)</f>
        <v/>
      </c>
      <c r="L9">
        <v>7</v>
      </c>
      <c r="M9" t="str">
        <f t="shared" si="1"/>
        <v>0</v>
      </c>
    </row>
    <row r="10" spans="1:19" x14ac:dyDescent="0.25">
      <c r="D10" t="str">
        <f>MID($B$3,9,1)</f>
        <v/>
      </c>
      <c r="F10">
        <v>8</v>
      </c>
      <c r="G10">
        <f t="shared" si="0"/>
        <v>0</v>
      </c>
      <c r="J10" t="str">
        <f>MID($B$4,9,1)</f>
        <v/>
      </c>
      <c r="L10">
        <v>8</v>
      </c>
      <c r="M10" t="str">
        <f t="shared" si="1"/>
        <v>0</v>
      </c>
    </row>
    <row r="11" spans="1:19" x14ac:dyDescent="0.25">
      <c r="D11" t="str">
        <f>MID($B$3,10,1)</f>
        <v/>
      </c>
      <c r="F11">
        <v>9</v>
      </c>
      <c r="G11">
        <f t="shared" si="0"/>
        <v>0</v>
      </c>
      <c r="J11" t="str">
        <f>MID($B$4,10,1)</f>
        <v/>
      </c>
      <c r="L11">
        <v>9</v>
      </c>
      <c r="M11" t="str">
        <f t="shared" si="1"/>
        <v>0</v>
      </c>
    </row>
    <row r="12" spans="1:19" x14ac:dyDescent="0.25">
      <c r="D12" t="str">
        <f>MID($B$3,11,1)</f>
        <v/>
      </c>
      <c r="F12">
        <v>10</v>
      </c>
      <c r="G12">
        <f t="shared" si="0"/>
        <v>0</v>
      </c>
      <c r="J12" t="str">
        <f>MID($B$4,11,1)</f>
        <v/>
      </c>
      <c r="L12">
        <v>10</v>
      </c>
      <c r="M12" t="str">
        <f t="shared" si="1"/>
        <v>0</v>
      </c>
    </row>
    <row r="13" spans="1:19" x14ac:dyDescent="0.25">
      <c r="D13" t="str">
        <f>MID($B$3,12,1)</f>
        <v/>
      </c>
      <c r="F13">
        <v>11</v>
      </c>
      <c r="G13">
        <f t="shared" si="0"/>
        <v>0</v>
      </c>
      <c r="J13" t="str">
        <f>MID($B$4,12,1)</f>
        <v/>
      </c>
      <c r="L13">
        <v>11</v>
      </c>
      <c r="M13" t="str">
        <f t="shared" si="1"/>
        <v>0</v>
      </c>
    </row>
    <row r="14" spans="1:19" x14ac:dyDescent="0.25">
      <c r="D14" t="str">
        <f>MID($B$3,13,1)</f>
        <v/>
      </c>
      <c r="F14">
        <v>12</v>
      </c>
      <c r="G14">
        <f t="shared" si="0"/>
        <v>0</v>
      </c>
      <c r="J14" t="str">
        <f>MID($B$4,13,1)</f>
        <v/>
      </c>
      <c r="L14">
        <v>12</v>
      </c>
      <c r="M14" t="str">
        <f t="shared" si="1"/>
        <v>0</v>
      </c>
    </row>
    <row r="15" spans="1:19" x14ac:dyDescent="0.25">
      <c r="D15" t="str">
        <f>MID($B$3,14,1)</f>
        <v/>
      </c>
      <c r="F15">
        <v>13</v>
      </c>
      <c r="G15">
        <f t="shared" si="0"/>
        <v>0</v>
      </c>
      <c r="J15" t="str">
        <f>MID($B$4,14,1)</f>
        <v/>
      </c>
      <c r="L15">
        <v>13</v>
      </c>
      <c r="M15" t="str">
        <f t="shared" si="1"/>
        <v>0</v>
      </c>
    </row>
    <row r="16" spans="1:19" x14ac:dyDescent="0.25">
      <c r="D16" t="str">
        <f>MID($B$3,15,1)</f>
        <v/>
      </c>
      <c r="F16">
        <v>14</v>
      </c>
      <c r="G16">
        <f t="shared" si="0"/>
        <v>0</v>
      </c>
      <c r="J16" t="str">
        <f>MID($B$4,15,1)</f>
        <v/>
      </c>
      <c r="L16">
        <v>14</v>
      </c>
      <c r="M16" t="str">
        <f t="shared" si="1"/>
        <v>0</v>
      </c>
    </row>
    <row r="17" spans="4:13" x14ac:dyDescent="0.25">
      <c r="D17" t="str">
        <f>MID($B$3,16,1)</f>
        <v/>
      </c>
      <c r="F17">
        <v>15</v>
      </c>
      <c r="G17">
        <f t="shared" si="0"/>
        <v>0</v>
      </c>
      <c r="J17" t="str">
        <f>MID($B$4,16,1)</f>
        <v/>
      </c>
      <c r="L17">
        <v>15</v>
      </c>
      <c r="M17" t="str">
        <f t="shared" si="1"/>
        <v>0</v>
      </c>
    </row>
    <row r="18" spans="4:13" x14ac:dyDescent="0.25">
      <c r="D18" t="str">
        <f>MID($B$3,17,1)</f>
        <v/>
      </c>
      <c r="F18">
        <v>16</v>
      </c>
      <c r="G18">
        <f t="shared" si="0"/>
        <v>0</v>
      </c>
      <c r="J18" t="str">
        <f>MID($B$4,17,1)</f>
        <v/>
      </c>
      <c r="L18">
        <v>16</v>
      </c>
      <c r="M18" t="str">
        <f t="shared" si="1"/>
        <v>0</v>
      </c>
    </row>
    <row r="19" spans="4:13" x14ac:dyDescent="0.25">
      <c r="D19" t="str">
        <f>MID($B$3,18,1)</f>
        <v/>
      </c>
      <c r="F19">
        <v>17</v>
      </c>
      <c r="G19">
        <f t="shared" si="0"/>
        <v>0</v>
      </c>
      <c r="J19" t="str">
        <f>MID($B$4,18,1)</f>
        <v/>
      </c>
      <c r="L19">
        <v>17</v>
      </c>
      <c r="M19" t="str">
        <f t="shared" si="1"/>
        <v>0</v>
      </c>
    </row>
    <row r="20" spans="4:13" x14ac:dyDescent="0.25">
      <c r="D20" t="str">
        <f>MID($B$3,19,1)</f>
        <v/>
      </c>
      <c r="F20">
        <v>18</v>
      </c>
      <c r="G20">
        <f t="shared" si="0"/>
        <v>0</v>
      </c>
      <c r="J20" t="str">
        <f>MID($B$4,19,1)</f>
        <v/>
      </c>
      <c r="L20">
        <v>18</v>
      </c>
      <c r="M20" t="str">
        <f t="shared" si="1"/>
        <v>0</v>
      </c>
    </row>
    <row r="21" spans="4:13" x14ac:dyDescent="0.25">
      <c r="D21" t="str">
        <f>MID($B$3,20,1)</f>
        <v/>
      </c>
      <c r="F21">
        <v>19</v>
      </c>
      <c r="G21">
        <f t="shared" si="0"/>
        <v>0</v>
      </c>
      <c r="J21" t="str">
        <f>MID($B$4,20,1)</f>
        <v/>
      </c>
      <c r="L21">
        <v>19</v>
      </c>
      <c r="M21" t="str">
        <f t="shared" si="1"/>
        <v>0</v>
      </c>
    </row>
    <row r="22" spans="4:13" x14ac:dyDescent="0.25">
      <c r="D22" t="str">
        <f>MID($B$3,21,1)</f>
        <v/>
      </c>
      <c r="F22">
        <v>20</v>
      </c>
      <c r="G22">
        <f t="shared" si="0"/>
        <v>0</v>
      </c>
      <c r="J22" t="str">
        <f>MID($B$4,21,1)</f>
        <v/>
      </c>
      <c r="L22">
        <v>20</v>
      </c>
      <c r="M22" t="str">
        <f t="shared" si="1"/>
        <v>0</v>
      </c>
    </row>
    <row r="23" spans="4:13" x14ac:dyDescent="0.25">
      <c r="D23" t="str">
        <f>MID($B$3,22,1)</f>
        <v/>
      </c>
      <c r="F23">
        <v>21</v>
      </c>
      <c r="G23">
        <f t="shared" si="0"/>
        <v>0</v>
      </c>
    </row>
    <row r="24" spans="4:13" x14ac:dyDescent="0.25">
      <c r="D24" t="str">
        <f>MID($B$3,23,1)</f>
        <v/>
      </c>
      <c r="F24">
        <v>22</v>
      </c>
      <c r="G24">
        <f t="shared" si="0"/>
        <v>0</v>
      </c>
    </row>
    <row r="25" spans="4:13" x14ac:dyDescent="0.25">
      <c r="D25" t="str">
        <f>MID($B$3,24,1)</f>
        <v/>
      </c>
      <c r="F25">
        <v>23</v>
      </c>
      <c r="G25">
        <f t="shared" si="0"/>
        <v>0</v>
      </c>
    </row>
    <row r="26" spans="4:13" x14ac:dyDescent="0.25">
      <c r="D26" t="str">
        <f>MID($B$3,25,1)</f>
        <v/>
      </c>
      <c r="F26">
        <v>24</v>
      </c>
      <c r="G26">
        <f t="shared" si="0"/>
        <v>0</v>
      </c>
    </row>
    <row r="27" spans="4:13" x14ac:dyDescent="0.25">
      <c r="D27" t="str">
        <f>MID($B$3,26,1)</f>
        <v/>
      </c>
      <c r="F27">
        <v>25</v>
      </c>
      <c r="G27">
        <f t="shared" si="0"/>
        <v>0</v>
      </c>
    </row>
    <row r="28" spans="4:13" x14ac:dyDescent="0.25">
      <c r="D28" t="str">
        <f>MID($B$3,27,1)</f>
        <v/>
      </c>
      <c r="F28">
        <v>26</v>
      </c>
      <c r="G28">
        <f t="shared" si="0"/>
        <v>0</v>
      </c>
    </row>
    <row r="29" spans="4:13" x14ac:dyDescent="0.25">
      <c r="D29" t="str">
        <f>MID($B$3,28,1)</f>
        <v/>
      </c>
      <c r="F29">
        <v>27</v>
      </c>
      <c r="G29">
        <f t="shared" si="0"/>
        <v>0</v>
      </c>
    </row>
    <row r="30" spans="4:13" x14ac:dyDescent="0.25">
      <c r="D30" t="str">
        <f>MID($B$3,29,1)</f>
        <v/>
      </c>
      <c r="F30">
        <v>28</v>
      </c>
      <c r="G30">
        <f t="shared" si="0"/>
        <v>0</v>
      </c>
    </row>
    <row r="31" spans="4:13" x14ac:dyDescent="0.25">
      <c r="D31" t="str">
        <f>MID($B$3,30,1)</f>
        <v/>
      </c>
      <c r="F31">
        <v>29</v>
      </c>
      <c r="G31">
        <f t="shared" si="0"/>
        <v>0</v>
      </c>
    </row>
    <row r="32" spans="4:13" x14ac:dyDescent="0.25">
      <c r="D32" t="str">
        <f>MID($B$3,31,1)</f>
        <v/>
      </c>
      <c r="F32">
        <v>30</v>
      </c>
      <c r="G32">
        <f t="shared" si="0"/>
        <v>0</v>
      </c>
    </row>
    <row r="33" spans="4:7" x14ac:dyDescent="0.25">
      <c r="D33" t="str">
        <f>MID($B$3,32,1)</f>
        <v/>
      </c>
      <c r="F33">
        <v>31</v>
      </c>
      <c r="G33">
        <f t="shared" si="0"/>
        <v>0</v>
      </c>
    </row>
    <row r="34" spans="4:7" x14ac:dyDescent="0.25">
      <c r="D34" t="str">
        <f>MID($B$3,33,1)</f>
        <v/>
      </c>
      <c r="F34">
        <v>32</v>
      </c>
      <c r="G34">
        <f t="shared" si="0"/>
        <v>0</v>
      </c>
    </row>
    <row r="35" spans="4:7" x14ac:dyDescent="0.25">
      <c r="D35" t="str">
        <f>MID($B$3,34,1)</f>
        <v/>
      </c>
      <c r="F35">
        <v>33</v>
      </c>
      <c r="G35">
        <f t="shared" si="0"/>
        <v>0</v>
      </c>
    </row>
    <row r="36" spans="4:7" x14ac:dyDescent="0.25">
      <c r="D36" t="str">
        <f>MID($B$3,35,1)</f>
        <v/>
      </c>
      <c r="F36">
        <v>34</v>
      </c>
      <c r="G36">
        <f t="shared" si="0"/>
        <v>0</v>
      </c>
    </row>
    <row r="37" spans="4:7" x14ac:dyDescent="0.25">
      <c r="D37" t="str">
        <f>MID($B$3,36,1)</f>
        <v/>
      </c>
      <c r="F37">
        <v>35</v>
      </c>
      <c r="G37">
        <f t="shared" si="0"/>
        <v>0</v>
      </c>
    </row>
    <row r="38" spans="4:7" x14ac:dyDescent="0.25">
      <c r="D38" t="str">
        <f>MID($B$3,37,1)</f>
        <v/>
      </c>
      <c r="F38">
        <v>36</v>
      </c>
      <c r="G38">
        <f t="shared" si="0"/>
        <v>0</v>
      </c>
    </row>
    <row r="39" spans="4:7" x14ac:dyDescent="0.25">
      <c r="D39" t="str">
        <f>MID($B$3,38,1)</f>
        <v/>
      </c>
      <c r="F39">
        <v>37</v>
      </c>
      <c r="G39">
        <f t="shared" si="0"/>
        <v>0</v>
      </c>
    </row>
    <row r="40" spans="4:7" x14ac:dyDescent="0.25">
      <c r="D40" t="str">
        <f>MID($B$3,39,1)</f>
        <v/>
      </c>
      <c r="F40">
        <v>38</v>
      </c>
      <c r="G40">
        <f t="shared" si="0"/>
        <v>0</v>
      </c>
    </row>
    <row r="41" spans="4:7" x14ac:dyDescent="0.25">
      <c r="D41" t="str">
        <f>MID($B$3,40,1)</f>
        <v/>
      </c>
      <c r="F41">
        <v>39</v>
      </c>
      <c r="G41">
        <f t="shared" si="0"/>
        <v>0</v>
      </c>
    </row>
    <row r="42" spans="4:7" x14ac:dyDescent="0.25">
      <c r="D42" t="str">
        <f>MID($B$3,41,1)</f>
        <v/>
      </c>
      <c r="F42">
        <v>40</v>
      </c>
      <c r="G42">
        <f t="shared" si="0"/>
        <v>0</v>
      </c>
    </row>
    <row r="43" spans="4:7" x14ac:dyDescent="0.25">
      <c r="D43" t="str">
        <f>MID($B$3,42,1)</f>
        <v/>
      </c>
      <c r="F43">
        <v>41</v>
      </c>
      <c r="G43">
        <f t="shared" si="0"/>
        <v>0</v>
      </c>
    </row>
    <row r="44" spans="4:7" x14ac:dyDescent="0.25">
      <c r="D44" t="str">
        <f>MID($B$3,43,1)</f>
        <v/>
      </c>
      <c r="F44">
        <v>42</v>
      </c>
      <c r="G44">
        <f t="shared" si="0"/>
        <v>0</v>
      </c>
    </row>
    <row r="45" spans="4:7" x14ac:dyDescent="0.25">
      <c r="D45" t="str">
        <f>MID($B$3,44,1)</f>
        <v/>
      </c>
      <c r="F45">
        <v>43</v>
      </c>
      <c r="G45">
        <f t="shared" si="0"/>
        <v>0</v>
      </c>
    </row>
    <row r="46" spans="4:7" x14ac:dyDescent="0.25">
      <c r="D46" t="str">
        <f>MID($B$3,45,1)</f>
        <v/>
      </c>
      <c r="F46">
        <v>44</v>
      </c>
      <c r="G46">
        <f t="shared" si="0"/>
        <v>0</v>
      </c>
    </row>
    <row r="47" spans="4:7" x14ac:dyDescent="0.25">
      <c r="D47" t="str">
        <f>MID($B$3,46,1)</f>
        <v/>
      </c>
      <c r="F47">
        <v>45</v>
      </c>
      <c r="G47">
        <f t="shared" si="0"/>
        <v>0</v>
      </c>
    </row>
    <row r="48" spans="4:7" x14ac:dyDescent="0.25">
      <c r="D48" t="str">
        <f>MID($B$3,47,1)</f>
        <v/>
      </c>
      <c r="F48">
        <v>46</v>
      </c>
      <c r="G48">
        <f t="shared" si="0"/>
        <v>0</v>
      </c>
    </row>
    <row r="49" spans="4:7" x14ac:dyDescent="0.25">
      <c r="D49" t="str">
        <f>MID($B$3,48,1)</f>
        <v/>
      </c>
      <c r="F49">
        <v>47</v>
      </c>
      <c r="G49">
        <f t="shared" si="0"/>
        <v>0</v>
      </c>
    </row>
    <row r="50" spans="4:7" x14ac:dyDescent="0.25">
      <c r="D50" t="str">
        <f>MID($B$3,49,1)</f>
        <v/>
      </c>
      <c r="F50">
        <v>48</v>
      </c>
      <c r="G50">
        <f t="shared" si="0"/>
        <v>0</v>
      </c>
    </row>
    <row r="51" spans="4:7" x14ac:dyDescent="0.25">
      <c r="D51" t="str">
        <f>MID($B$3,50,1)</f>
        <v/>
      </c>
      <c r="F51">
        <v>49</v>
      </c>
      <c r="G51">
        <f t="shared" si="0"/>
        <v>0</v>
      </c>
    </row>
    <row r="52" spans="4:7" x14ac:dyDescent="0.25">
      <c r="D52" t="str">
        <f>MID($B$3,51,1)</f>
        <v/>
      </c>
      <c r="F52">
        <v>50</v>
      </c>
      <c r="G52">
        <f t="shared" si="0"/>
        <v>0</v>
      </c>
    </row>
    <row r="53" spans="4:7" x14ac:dyDescent="0.25">
      <c r="D53" t="str">
        <f>MID($B$3,52,1)</f>
        <v/>
      </c>
      <c r="F53">
        <v>51</v>
      </c>
      <c r="G53">
        <f t="shared" si="0"/>
        <v>0</v>
      </c>
    </row>
    <row r="54" spans="4:7" x14ac:dyDescent="0.25">
      <c r="D54" t="str">
        <f>MID($B$3,53,1)</f>
        <v/>
      </c>
      <c r="F54">
        <v>52</v>
      </c>
      <c r="G54">
        <f t="shared" si="0"/>
        <v>0</v>
      </c>
    </row>
    <row r="55" spans="4:7" x14ac:dyDescent="0.25">
      <c r="D55" t="str">
        <f>MID($B$3,54,1)</f>
        <v/>
      </c>
      <c r="F55">
        <v>53</v>
      </c>
      <c r="G55">
        <f t="shared" si="0"/>
        <v>0</v>
      </c>
    </row>
    <row r="56" spans="4:7" x14ac:dyDescent="0.25">
      <c r="D56" t="str">
        <f>MID($B$3,55,1)</f>
        <v/>
      </c>
      <c r="F56">
        <v>54</v>
      </c>
      <c r="G56">
        <f t="shared" si="0"/>
        <v>0</v>
      </c>
    </row>
    <row r="57" spans="4:7" x14ac:dyDescent="0.25">
      <c r="D57" t="str">
        <f>MID($B$3,56,1)</f>
        <v/>
      </c>
      <c r="F57">
        <v>55</v>
      </c>
      <c r="G57">
        <f t="shared" si="0"/>
        <v>0</v>
      </c>
    </row>
    <row r="58" spans="4:7" x14ac:dyDescent="0.25">
      <c r="D58" t="str">
        <f>MID($B$3,57,1)</f>
        <v/>
      </c>
      <c r="F58">
        <v>56</v>
      </c>
      <c r="G58">
        <f t="shared" si="0"/>
        <v>0</v>
      </c>
    </row>
    <row r="59" spans="4:7" x14ac:dyDescent="0.25">
      <c r="D59" t="str">
        <f>MID($B$3,58,1)</f>
        <v/>
      </c>
      <c r="F59">
        <v>57</v>
      </c>
      <c r="G59">
        <f t="shared" si="0"/>
        <v>0</v>
      </c>
    </row>
    <row r="60" spans="4:7" x14ac:dyDescent="0.25">
      <c r="D60" t="str">
        <f>MID($B$3,59,1)</f>
        <v/>
      </c>
      <c r="F60">
        <v>58</v>
      </c>
      <c r="G60">
        <f t="shared" si="0"/>
        <v>0</v>
      </c>
    </row>
    <row r="61" spans="4:7" x14ac:dyDescent="0.25">
      <c r="D61" t="str">
        <f>MID($B$3,60,1)</f>
        <v/>
      </c>
      <c r="F61">
        <v>59</v>
      </c>
      <c r="G61">
        <f t="shared" si="0"/>
        <v>0</v>
      </c>
    </row>
    <row r="62" spans="4:7" x14ac:dyDescent="0.25">
      <c r="D62" t="str">
        <f>MID($B$3,61,1)</f>
        <v/>
      </c>
      <c r="F62">
        <v>60</v>
      </c>
      <c r="G62">
        <f t="shared" si="0"/>
        <v>0</v>
      </c>
    </row>
    <row r="63" spans="4:7" x14ac:dyDescent="0.25">
      <c r="D63" t="str">
        <f>MID($B$3,62,1)</f>
        <v/>
      </c>
      <c r="F63">
        <v>61</v>
      </c>
      <c r="G63">
        <f t="shared" si="0"/>
        <v>0</v>
      </c>
    </row>
    <row r="64" spans="4:7" x14ac:dyDescent="0.25">
      <c r="D64" t="str">
        <f>MID($B$3,63,1)</f>
        <v/>
      </c>
      <c r="F64">
        <v>62</v>
      </c>
      <c r="G64">
        <f t="shared" si="0"/>
        <v>0</v>
      </c>
    </row>
    <row r="65" spans="4:7" x14ac:dyDescent="0.25">
      <c r="D65" t="str">
        <f>MID($B$3,64,1)</f>
        <v/>
      </c>
      <c r="F65">
        <v>63</v>
      </c>
      <c r="G65">
        <f t="shared" si="0"/>
        <v>0</v>
      </c>
    </row>
    <row r="66" spans="4:7" x14ac:dyDescent="0.25">
      <c r="D66" t="str">
        <f>MID($B$3,65,1)</f>
        <v/>
      </c>
      <c r="F66">
        <v>64</v>
      </c>
      <c r="G66">
        <f t="shared" si="0"/>
        <v>0</v>
      </c>
    </row>
    <row r="67" spans="4:7" x14ac:dyDescent="0.25">
      <c r="D67" t="str">
        <f>MID($B$3,66,1)</f>
        <v/>
      </c>
      <c r="F67">
        <v>65</v>
      </c>
      <c r="G67">
        <f t="shared" ref="G67:G101" si="2">IF(D67&lt;&gt;"",D67*$E$2^F67,)</f>
        <v>0</v>
      </c>
    </row>
    <row r="68" spans="4:7" x14ac:dyDescent="0.25">
      <c r="D68" t="str">
        <f>MID($B$3,67,1)</f>
        <v/>
      </c>
      <c r="F68">
        <v>66</v>
      </c>
      <c r="G68">
        <f t="shared" si="2"/>
        <v>0</v>
      </c>
    </row>
    <row r="69" spans="4:7" x14ac:dyDescent="0.25">
      <c r="D69" t="str">
        <f>MID($B$3,68,1)</f>
        <v/>
      </c>
      <c r="F69">
        <v>67</v>
      </c>
      <c r="G69">
        <f t="shared" si="2"/>
        <v>0</v>
      </c>
    </row>
    <row r="70" spans="4:7" x14ac:dyDescent="0.25">
      <c r="D70" t="str">
        <f>MID($B$3,69,1)</f>
        <v/>
      </c>
      <c r="F70">
        <v>68</v>
      </c>
      <c r="G70">
        <f t="shared" si="2"/>
        <v>0</v>
      </c>
    </row>
    <row r="71" spans="4:7" x14ac:dyDescent="0.25">
      <c r="D71" t="str">
        <f>MID($B$3,70,1)</f>
        <v/>
      </c>
      <c r="F71">
        <v>69</v>
      </c>
      <c r="G71">
        <f t="shared" si="2"/>
        <v>0</v>
      </c>
    </row>
    <row r="72" spans="4:7" x14ac:dyDescent="0.25">
      <c r="D72" t="str">
        <f>MID($B$3,71,1)</f>
        <v/>
      </c>
      <c r="F72">
        <v>70</v>
      </c>
      <c r="G72">
        <f t="shared" si="2"/>
        <v>0</v>
      </c>
    </row>
    <row r="73" spans="4:7" x14ac:dyDescent="0.25">
      <c r="D73" t="str">
        <f>MID($B$3,72,1)</f>
        <v/>
      </c>
      <c r="F73">
        <v>71</v>
      </c>
      <c r="G73">
        <f t="shared" si="2"/>
        <v>0</v>
      </c>
    </row>
    <row r="74" spans="4:7" x14ac:dyDescent="0.25">
      <c r="D74" t="str">
        <f>MID($B$3,73,1)</f>
        <v/>
      </c>
      <c r="F74">
        <v>72</v>
      </c>
      <c r="G74">
        <f t="shared" si="2"/>
        <v>0</v>
      </c>
    </row>
    <row r="75" spans="4:7" x14ac:dyDescent="0.25">
      <c r="D75" t="str">
        <f>MID($B$3,74,1)</f>
        <v/>
      </c>
      <c r="F75">
        <v>73</v>
      </c>
      <c r="G75">
        <f t="shared" si="2"/>
        <v>0</v>
      </c>
    </row>
    <row r="76" spans="4:7" x14ac:dyDescent="0.25">
      <c r="D76" t="str">
        <f>MID($B$3,75,1)</f>
        <v/>
      </c>
      <c r="F76">
        <v>74</v>
      </c>
      <c r="G76">
        <f t="shared" si="2"/>
        <v>0</v>
      </c>
    </row>
    <row r="77" spans="4:7" x14ac:dyDescent="0.25">
      <c r="D77" t="str">
        <f>MID($B$3,76,1)</f>
        <v/>
      </c>
      <c r="F77">
        <v>75</v>
      </c>
      <c r="G77">
        <f t="shared" si="2"/>
        <v>0</v>
      </c>
    </row>
    <row r="78" spans="4:7" x14ac:dyDescent="0.25">
      <c r="D78" t="str">
        <f>MID($B$3,77,1)</f>
        <v/>
      </c>
      <c r="F78">
        <v>76</v>
      </c>
      <c r="G78">
        <f t="shared" si="2"/>
        <v>0</v>
      </c>
    </row>
    <row r="79" spans="4:7" x14ac:dyDescent="0.25">
      <c r="D79" t="str">
        <f>MID($B$3,78,1)</f>
        <v/>
      </c>
      <c r="F79">
        <v>77</v>
      </c>
      <c r="G79">
        <f t="shared" si="2"/>
        <v>0</v>
      </c>
    </row>
    <row r="80" spans="4:7" x14ac:dyDescent="0.25">
      <c r="D80" t="str">
        <f>MID($B$3,79,1)</f>
        <v/>
      </c>
      <c r="F80">
        <v>78</v>
      </c>
      <c r="G80">
        <f t="shared" si="2"/>
        <v>0</v>
      </c>
    </row>
    <row r="81" spans="4:7" x14ac:dyDescent="0.25">
      <c r="D81" t="str">
        <f>MID($B$3,80,1)</f>
        <v/>
      </c>
      <c r="F81">
        <v>79</v>
      </c>
      <c r="G81">
        <f t="shared" si="2"/>
        <v>0</v>
      </c>
    </row>
    <row r="82" spans="4:7" x14ac:dyDescent="0.25">
      <c r="D82" t="str">
        <f>MID($B$3,81,1)</f>
        <v/>
      </c>
      <c r="F82">
        <v>80</v>
      </c>
      <c r="G82">
        <f t="shared" si="2"/>
        <v>0</v>
      </c>
    </row>
    <row r="83" spans="4:7" x14ac:dyDescent="0.25">
      <c r="D83" t="str">
        <f>MID($B$3,82,1)</f>
        <v/>
      </c>
      <c r="F83">
        <v>81</v>
      </c>
      <c r="G83">
        <f t="shared" si="2"/>
        <v>0</v>
      </c>
    </row>
    <row r="84" spans="4:7" x14ac:dyDescent="0.25">
      <c r="D84" t="str">
        <f>MID($B$3,83,1)</f>
        <v/>
      </c>
      <c r="F84">
        <v>82</v>
      </c>
      <c r="G84">
        <f t="shared" si="2"/>
        <v>0</v>
      </c>
    </row>
    <row r="85" spans="4:7" x14ac:dyDescent="0.25">
      <c r="D85" t="str">
        <f>MID($B$3,84,1)</f>
        <v/>
      </c>
      <c r="F85">
        <v>83</v>
      </c>
      <c r="G85">
        <f t="shared" si="2"/>
        <v>0</v>
      </c>
    </row>
    <row r="86" spans="4:7" x14ac:dyDescent="0.25">
      <c r="D86" t="str">
        <f>MID($B$3,85,1)</f>
        <v/>
      </c>
      <c r="F86">
        <v>84</v>
      </c>
      <c r="G86">
        <f t="shared" si="2"/>
        <v>0</v>
      </c>
    </row>
    <row r="87" spans="4:7" x14ac:dyDescent="0.25">
      <c r="D87" t="str">
        <f>MID($B$3,86,1)</f>
        <v/>
      </c>
      <c r="F87">
        <v>85</v>
      </c>
      <c r="G87">
        <f t="shared" si="2"/>
        <v>0</v>
      </c>
    </row>
    <row r="88" spans="4:7" x14ac:dyDescent="0.25">
      <c r="D88" t="str">
        <f>MID($B$3,87,1)</f>
        <v/>
      </c>
      <c r="F88">
        <v>86</v>
      </c>
      <c r="G88">
        <f t="shared" si="2"/>
        <v>0</v>
      </c>
    </row>
    <row r="89" spans="4:7" x14ac:dyDescent="0.25">
      <c r="D89" t="str">
        <f>MID($B$3,88,1)</f>
        <v/>
      </c>
      <c r="F89">
        <v>87</v>
      </c>
      <c r="G89">
        <f t="shared" si="2"/>
        <v>0</v>
      </c>
    </row>
    <row r="90" spans="4:7" x14ac:dyDescent="0.25">
      <c r="D90" t="str">
        <f>MID($B$3,89,1)</f>
        <v/>
      </c>
      <c r="F90">
        <v>88</v>
      </c>
      <c r="G90">
        <f t="shared" si="2"/>
        <v>0</v>
      </c>
    </row>
    <row r="91" spans="4:7" x14ac:dyDescent="0.25">
      <c r="D91" t="str">
        <f>MID($B$3,90,1)</f>
        <v/>
      </c>
      <c r="F91">
        <v>89</v>
      </c>
      <c r="G91">
        <f t="shared" si="2"/>
        <v>0</v>
      </c>
    </row>
    <row r="92" spans="4:7" x14ac:dyDescent="0.25">
      <c r="D92" t="str">
        <f>MID($B$3,91,1)</f>
        <v/>
      </c>
      <c r="F92">
        <v>90</v>
      </c>
      <c r="G92">
        <f t="shared" si="2"/>
        <v>0</v>
      </c>
    </row>
    <row r="93" spans="4:7" x14ac:dyDescent="0.25">
      <c r="D93" t="str">
        <f>MID($B$3,92,1)</f>
        <v/>
      </c>
      <c r="F93">
        <v>91</v>
      </c>
      <c r="G93">
        <f t="shared" si="2"/>
        <v>0</v>
      </c>
    </row>
    <row r="94" spans="4:7" x14ac:dyDescent="0.25">
      <c r="D94" t="str">
        <f>MID($B$3,93,1)</f>
        <v/>
      </c>
      <c r="F94">
        <v>92</v>
      </c>
      <c r="G94">
        <f t="shared" si="2"/>
        <v>0</v>
      </c>
    </row>
    <row r="95" spans="4:7" x14ac:dyDescent="0.25">
      <c r="D95" t="str">
        <f>MID($B$3,94,1)</f>
        <v/>
      </c>
      <c r="F95">
        <v>93</v>
      </c>
      <c r="G95">
        <f t="shared" si="2"/>
        <v>0</v>
      </c>
    </row>
    <row r="96" spans="4:7" x14ac:dyDescent="0.25">
      <c r="D96" t="str">
        <f>MID($B$3,95,1)</f>
        <v/>
      </c>
      <c r="F96">
        <v>94</v>
      </c>
      <c r="G96">
        <f t="shared" si="2"/>
        <v>0</v>
      </c>
    </row>
    <row r="97" spans="4:7" x14ac:dyDescent="0.25">
      <c r="D97" t="str">
        <f>MID($B$3,96,1)</f>
        <v/>
      </c>
      <c r="F97">
        <v>95</v>
      </c>
      <c r="G97">
        <f t="shared" si="2"/>
        <v>0</v>
      </c>
    </row>
    <row r="98" spans="4:7" x14ac:dyDescent="0.25">
      <c r="D98" t="str">
        <f>MID($B$3,97,1)</f>
        <v/>
      </c>
      <c r="F98">
        <v>96</v>
      </c>
      <c r="G98">
        <f t="shared" si="2"/>
        <v>0</v>
      </c>
    </row>
    <row r="99" spans="4:7" x14ac:dyDescent="0.25">
      <c r="D99" t="str">
        <f>MID($B$3,98,1)</f>
        <v/>
      </c>
      <c r="F99">
        <v>97</v>
      </c>
      <c r="G99">
        <f t="shared" si="2"/>
        <v>0</v>
      </c>
    </row>
    <row r="100" spans="4:7" x14ac:dyDescent="0.25">
      <c r="D100" t="str">
        <f>MID($B$3,99,1)</f>
        <v/>
      </c>
      <c r="F100">
        <v>98</v>
      </c>
      <c r="G100">
        <f t="shared" si="2"/>
        <v>0</v>
      </c>
    </row>
    <row r="101" spans="4:7" x14ac:dyDescent="0.25">
      <c r="D101" t="str">
        <f>MID($B$3,100,1)</f>
        <v/>
      </c>
      <c r="F101">
        <v>99</v>
      </c>
      <c r="G101">
        <f t="shared" si="2"/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30765-49D3-495E-A41F-617E6BB859F2}">
  <sheetPr codeName="Foglio7"/>
  <dimension ref="A1:S101"/>
  <sheetViews>
    <sheetView workbookViewId="0">
      <selection activeCell="S2" sqref="S2"/>
    </sheetView>
  </sheetViews>
  <sheetFormatPr defaultRowHeight="15" x14ac:dyDescent="0.25"/>
  <cols>
    <col min="1" max="1" width="26.28515625" bestFit="1" customWidth="1"/>
    <col min="2" max="2" width="12" bestFit="1" customWidth="1"/>
    <col min="4" max="4" width="16.140625" bestFit="1" customWidth="1"/>
    <col min="5" max="5" width="5.42578125" bestFit="1" customWidth="1"/>
    <col min="6" max="6" width="16.28515625" bestFit="1" customWidth="1"/>
    <col min="7" max="7" width="10.85546875" bestFit="1" customWidth="1"/>
    <col min="10" max="10" width="18.5703125" bestFit="1" customWidth="1"/>
    <col min="11" max="11" width="5.42578125" bestFit="1" customWidth="1"/>
    <col min="12" max="12" width="16.28515625" bestFit="1" customWidth="1"/>
    <col min="13" max="13" width="12" bestFit="1" customWidth="1"/>
    <col min="15" max="15" width="23.85546875" bestFit="1" customWidth="1"/>
    <col min="17" max="17" width="26.42578125" bestFit="1" customWidth="1"/>
    <col min="19" max="19" width="12" bestFit="1" customWidth="1"/>
  </cols>
  <sheetData>
    <row r="1" spans="1:19" x14ac:dyDescent="0.25">
      <c r="A1" t="s">
        <v>0</v>
      </c>
      <c r="B1">
        <f>'Interfaccia-Utente'!B1</f>
        <v>5864.1574000000001</v>
      </c>
      <c r="D1" t="s">
        <v>28</v>
      </c>
      <c r="E1" t="s">
        <v>26</v>
      </c>
      <c r="F1" t="s">
        <v>5</v>
      </c>
      <c r="G1" t="s">
        <v>27</v>
      </c>
      <c r="J1" t="s">
        <v>29</v>
      </c>
      <c r="K1" t="s">
        <v>26</v>
      </c>
      <c r="L1" t="s">
        <v>5</v>
      </c>
      <c r="M1" t="s">
        <v>27</v>
      </c>
      <c r="O1" t="s">
        <v>14</v>
      </c>
      <c r="Q1" t="s">
        <v>15</v>
      </c>
      <c r="S1" t="s">
        <v>13</v>
      </c>
    </row>
    <row r="2" spans="1:19" x14ac:dyDescent="0.25">
      <c r="A2" t="s">
        <v>1</v>
      </c>
      <c r="B2">
        <f>'Interfaccia-Utente'!B2</f>
        <v>10</v>
      </c>
      <c r="D2" t="str">
        <f>MID($B$3,1,1)</f>
        <v>0</v>
      </c>
      <c r="E2">
        <v>8</v>
      </c>
      <c r="F2">
        <v>0</v>
      </c>
      <c r="G2">
        <f>IF(D2&lt;&gt;"",D2*$E$2^F2,)</f>
        <v>0</v>
      </c>
      <c r="J2" t="str">
        <f>MID($B$4,1,1)</f>
        <v>0</v>
      </c>
      <c r="K2">
        <v>8</v>
      </c>
      <c r="O2">
        <f>SUM(G2:G101)</f>
        <v>0</v>
      </c>
      <c r="Q2">
        <f>SUM(M3:M22)</f>
        <v>0</v>
      </c>
      <c r="S2" s="2">
        <f>SUM(O2,P2,Q2)</f>
        <v>0</v>
      </c>
    </row>
    <row r="3" spans="1:19" x14ac:dyDescent="0.25">
      <c r="A3" t="s">
        <v>24</v>
      </c>
      <c r="B3">
        <f>IF(B2=8,'Specchia-Numero'!E2,)</f>
        <v>0</v>
      </c>
      <c r="D3" t="str">
        <f>MID($B$3,2,1)</f>
        <v/>
      </c>
      <c r="F3">
        <v>1</v>
      </c>
      <c r="G3">
        <f t="shared" ref="G3:G66" si="0">IF(D3&lt;&gt;"",D3*$E$2^F3,)</f>
        <v>0</v>
      </c>
      <c r="J3" t="str">
        <f>MID($B$4,2,1)</f>
        <v/>
      </c>
      <c r="L3">
        <v>1</v>
      </c>
      <c r="M3" t="str">
        <f>IF(J3&lt;&gt;"",$J3*(1/$K$2^$L3),"0")</f>
        <v>0</v>
      </c>
    </row>
    <row r="4" spans="1:19" x14ac:dyDescent="0.25">
      <c r="A4" t="s">
        <v>25</v>
      </c>
      <c r="B4">
        <f>IF(B2=8,'Specchia-Numero'!B4,)</f>
        <v>0</v>
      </c>
      <c r="D4" t="str">
        <f>MID($B$3,3,1)</f>
        <v/>
      </c>
      <c r="F4">
        <v>2</v>
      </c>
      <c r="G4">
        <f t="shared" si="0"/>
        <v>0</v>
      </c>
      <c r="J4" t="str">
        <f>MID($B$4,3,1)</f>
        <v/>
      </c>
      <c r="L4">
        <v>2</v>
      </c>
      <c r="M4" t="str">
        <f>IF(J4&lt;&gt;"",$J4*(1/$K$2^$L4),"0")</f>
        <v>0</v>
      </c>
    </row>
    <row r="5" spans="1:19" x14ac:dyDescent="0.25">
      <c r="D5" t="str">
        <f>MID($B$3,4,1)</f>
        <v/>
      </c>
      <c r="F5">
        <v>3</v>
      </c>
      <c r="G5">
        <f t="shared" si="0"/>
        <v>0</v>
      </c>
      <c r="J5" t="str">
        <f>MID($B$4,4,1)</f>
        <v/>
      </c>
      <c r="L5">
        <v>3</v>
      </c>
      <c r="M5" t="str">
        <f t="shared" ref="M5:M22" si="1">IF(J5&lt;&gt;"",$J5*(1/$K$2^$L5),"0")</f>
        <v>0</v>
      </c>
    </row>
    <row r="6" spans="1:19" x14ac:dyDescent="0.25">
      <c r="D6" t="str">
        <f>MID($B$3,5,1)</f>
        <v/>
      </c>
      <c r="F6">
        <v>4</v>
      </c>
      <c r="G6">
        <f t="shared" si="0"/>
        <v>0</v>
      </c>
      <c r="J6" t="str">
        <f>MID($B$4,5,1)</f>
        <v/>
      </c>
      <c r="L6">
        <v>4</v>
      </c>
      <c r="M6" t="str">
        <f t="shared" si="1"/>
        <v>0</v>
      </c>
    </row>
    <row r="7" spans="1:19" x14ac:dyDescent="0.25">
      <c r="D7" t="str">
        <f>MID($B$3,6,1)</f>
        <v/>
      </c>
      <c r="F7">
        <v>5</v>
      </c>
      <c r="G7">
        <f t="shared" si="0"/>
        <v>0</v>
      </c>
      <c r="J7" t="str">
        <f>MID($B$4,6,1)</f>
        <v/>
      </c>
      <c r="L7">
        <v>5</v>
      </c>
      <c r="M7" t="str">
        <f t="shared" si="1"/>
        <v>0</v>
      </c>
    </row>
    <row r="8" spans="1:19" x14ac:dyDescent="0.25">
      <c r="D8" t="str">
        <f>MID($B$3,7,1)</f>
        <v/>
      </c>
      <c r="F8">
        <v>6</v>
      </c>
      <c r="G8">
        <f t="shared" si="0"/>
        <v>0</v>
      </c>
      <c r="J8" t="str">
        <f>MID($B$4,7,1)</f>
        <v/>
      </c>
      <c r="L8">
        <v>6</v>
      </c>
      <c r="M8" t="str">
        <f t="shared" si="1"/>
        <v>0</v>
      </c>
    </row>
    <row r="9" spans="1:19" x14ac:dyDescent="0.25">
      <c r="D9" t="str">
        <f>MID($B$3,8,1)</f>
        <v/>
      </c>
      <c r="F9">
        <v>7</v>
      </c>
      <c r="G9">
        <f t="shared" si="0"/>
        <v>0</v>
      </c>
      <c r="J9" t="str">
        <f>MID($B$4,8,1)</f>
        <v/>
      </c>
      <c r="L9">
        <v>7</v>
      </c>
      <c r="M9" t="str">
        <f t="shared" si="1"/>
        <v>0</v>
      </c>
    </row>
    <row r="10" spans="1:19" x14ac:dyDescent="0.25">
      <c r="D10" t="str">
        <f>MID($B$3,9,1)</f>
        <v/>
      </c>
      <c r="F10">
        <v>8</v>
      </c>
      <c r="G10">
        <f t="shared" si="0"/>
        <v>0</v>
      </c>
      <c r="J10" t="str">
        <f>MID($B$4,9,1)</f>
        <v/>
      </c>
      <c r="L10">
        <v>8</v>
      </c>
      <c r="M10" t="str">
        <f t="shared" si="1"/>
        <v>0</v>
      </c>
    </row>
    <row r="11" spans="1:19" x14ac:dyDescent="0.25">
      <c r="D11" t="str">
        <f>MID($B$3,10,1)</f>
        <v/>
      </c>
      <c r="F11">
        <v>9</v>
      </c>
      <c r="G11">
        <f t="shared" si="0"/>
        <v>0</v>
      </c>
      <c r="J11" t="str">
        <f>MID($B$4,10,1)</f>
        <v/>
      </c>
      <c r="L11">
        <v>9</v>
      </c>
      <c r="M11" t="str">
        <f t="shared" si="1"/>
        <v>0</v>
      </c>
    </row>
    <row r="12" spans="1:19" x14ac:dyDescent="0.25">
      <c r="D12" t="str">
        <f>MID($B$3,11,1)</f>
        <v/>
      </c>
      <c r="F12">
        <v>10</v>
      </c>
      <c r="G12">
        <f t="shared" si="0"/>
        <v>0</v>
      </c>
      <c r="J12" t="str">
        <f>MID($B$4,11,1)</f>
        <v/>
      </c>
      <c r="L12">
        <v>10</v>
      </c>
      <c r="M12" t="str">
        <f t="shared" si="1"/>
        <v>0</v>
      </c>
    </row>
    <row r="13" spans="1:19" x14ac:dyDescent="0.25">
      <c r="D13" t="str">
        <f>MID($B$3,12,1)</f>
        <v/>
      </c>
      <c r="F13">
        <v>11</v>
      </c>
      <c r="G13">
        <f t="shared" si="0"/>
        <v>0</v>
      </c>
      <c r="J13" t="str">
        <f>MID($B$4,12,1)</f>
        <v/>
      </c>
      <c r="L13">
        <v>11</v>
      </c>
      <c r="M13" t="str">
        <f t="shared" si="1"/>
        <v>0</v>
      </c>
    </row>
    <row r="14" spans="1:19" x14ac:dyDescent="0.25">
      <c r="D14" t="str">
        <f>MID($B$3,13,1)</f>
        <v/>
      </c>
      <c r="F14">
        <v>12</v>
      </c>
      <c r="G14">
        <f t="shared" si="0"/>
        <v>0</v>
      </c>
      <c r="J14" t="str">
        <f>MID($B$4,13,1)</f>
        <v/>
      </c>
      <c r="L14">
        <v>12</v>
      </c>
      <c r="M14" t="str">
        <f t="shared" si="1"/>
        <v>0</v>
      </c>
    </row>
    <row r="15" spans="1:19" x14ac:dyDescent="0.25">
      <c r="D15" t="str">
        <f>MID($B$3,14,1)</f>
        <v/>
      </c>
      <c r="F15">
        <v>13</v>
      </c>
      <c r="G15">
        <f t="shared" si="0"/>
        <v>0</v>
      </c>
      <c r="J15" t="str">
        <f>MID($B$4,14,1)</f>
        <v/>
      </c>
      <c r="L15">
        <v>13</v>
      </c>
      <c r="M15" t="str">
        <f t="shared" si="1"/>
        <v>0</v>
      </c>
    </row>
    <row r="16" spans="1:19" x14ac:dyDescent="0.25">
      <c r="D16" t="str">
        <f>MID($B$3,15,1)</f>
        <v/>
      </c>
      <c r="F16">
        <v>14</v>
      </c>
      <c r="G16">
        <f t="shared" si="0"/>
        <v>0</v>
      </c>
      <c r="J16" t="str">
        <f>MID($B$4,15,1)</f>
        <v/>
      </c>
      <c r="L16">
        <v>14</v>
      </c>
      <c r="M16" t="str">
        <f t="shared" si="1"/>
        <v>0</v>
      </c>
    </row>
    <row r="17" spans="4:13" x14ac:dyDescent="0.25">
      <c r="D17" t="str">
        <f>MID($B$3,16,1)</f>
        <v/>
      </c>
      <c r="F17">
        <v>15</v>
      </c>
      <c r="G17">
        <f t="shared" si="0"/>
        <v>0</v>
      </c>
      <c r="J17" t="str">
        <f>MID($B$4,16,1)</f>
        <v/>
      </c>
      <c r="L17">
        <v>15</v>
      </c>
      <c r="M17" t="str">
        <f t="shared" si="1"/>
        <v>0</v>
      </c>
    </row>
    <row r="18" spans="4:13" x14ac:dyDescent="0.25">
      <c r="D18" t="str">
        <f>MID($B$3,17,1)</f>
        <v/>
      </c>
      <c r="F18">
        <v>16</v>
      </c>
      <c r="G18">
        <f t="shared" si="0"/>
        <v>0</v>
      </c>
      <c r="J18" t="str">
        <f>MID($B$4,17,1)</f>
        <v/>
      </c>
      <c r="L18">
        <v>16</v>
      </c>
      <c r="M18" t="str">
        <f t="shared" si="1"/>
        <v>0</v>
      </c>
    </row>
    <row r="19" spans="4:13" x14ac:dyDescent="0.25">
      <c r="D19" t="str">
        <f>MID($B$3,18,1)</f>
        <v/>
      </c>
      <c r="F19">
        <v>17</v>
      </c>
      <c r="G19">
        <f t="shared" si="0"/>
        <v>0</v>
      </c>
      <c r="J19" t="str">
        <f>MID($B$4,18,1)</f>
        <v/>
      </c>
      <c r="L19">
        <v>17</v>
      </c>
      <c r="M19" t="str">
        <f t="shared" si="1"/>
        <v>0</v>
      </c>
    </row>
    <row r="20" spans="4:13" x14ac:dyDescent="0.25">
      <c r="D20" t="str">
        <f>MID($B$3,19,1)</f>
        <v/>
      </c>
      <c r="F20">
        <v>18</v>
      </c>
      <c r="G20">
        <f t="shared" si="0"/>
        <v>0</v>
      </c>
      <c r="J20" t="str">
        <f>MID($B$4,19,1)</f>
        <v/>
      </c>
      <c r="L20">
        <v>18</v>
      </c>
      <c r="M20" t="str">
        <f t="shared" si="1"/>
        <v>0</v>
      </c>
    </row>
    <row r="21" spans="4:13" x14ac:dyDescent="0.25">
      <c r="D21" t="str">
        <f>MID($B$3,20,1)</f>
        <v/>
      </c>
      <c r="F21">
        <v>19</v>
      </c>
      <c r="G21">
        <f t="shared" si="0"/>
        <v>0</v>
      </c>
      <c r="J21" t="str">
        <f>MID($B$4,20,1)</f>
        <v/>
      </c>
      <c r="L21">
        <v>19</v>
      </c>
      <c r="M21" t="str">
        <f t="shared" si="1"/>
        <v>0</v>
      </c>
    </row>
    <row r="22" spans="4:13" x14ac:dyDescent="0.25">
      <c r="D22" t="str">
        <f>MID($B$3,21,1)</f>
        <v/>
      </c>
      <c r="F22">
        <v>20</v>
      </c>
      <c r="G22">
        <f t="shared" si="0"/>
        <v>0</v>
      </c>
      <c r="J22" t="str">
        <f>MID($B$4,21,1)</f>
        <v/>
      </c>
      <c r="L22">
        <v>20</v>
      </c>
      <c r="M22" t="str">
        <f t="shared" si="1"/>
        <v>0</v>
      </c>
    </row>
    <row r="23" spans="4:13" x14ac:dyDescent="0.25">
      <c r="D23" t="str">
        <f>MID($B$3,22,1)</f>
        <v/>
      </c>
      <c r="F23">
        <v>21</v>
      </c>
      <c r="G23">
        <f t="shared" si="0"/>
        <v>0</v>
      </c>
    </row>
    <row r="24" spans="4:13" x14ac:dyDescent="0.25">
      <c r="D24" t="str">
        <f>MID($B$3,23,1)</f>
        <v/>
      </c>
      <c r="F24">
        <v>22</v>
      </c>
      <c r="G24">
        <f t="shared" si="0"/>
        <v>0</v>
      </c>
    </row>
    <row r="25" spans="4:13" x14ac:dyDescent="0.25">
      <c r="D25" t="str">
        <f>MID($B$3,24,1)</f>
        <v/>
      </c>
      <c r="F25">
        <v>23</v>
      </c>
      <c r="G25">
        <f t="shared" si="0"/>
        <v>0</v>
      </c>
    </row>
    <row r="26" spans="4:13" x14ac:dyDescent="0.25">
      <c r="D26" t="str">
        <f>MID($B$3,25,1)</f>
        <v/>
      </c>
      <c r="F26">
        <v>24</v>
      </c>
      <c r="G26">
        <f t="shared" si="0"/>
        <v>0</v>
      </c>
    </row>
    <row r="27" spans="4:13" x14ac:dyDescent="0.25">
      <c r="D27" t="str">
        <f>MID($B$3,26,1)</f>
        <v/>
      </c>
      <c r="F27">
        <v>25</v>
      </c>
      <c r="G27">
        <f t="shared" si="0"/>
        <v>0</v>
      </c>
    </row>
    <row r="28" spans="4:13" x14ac:dyDescent="0.25">
      <c r="D28" t="str">
        <f>MID($B$3,27,1)</f>
        <v/>
      </c>
      <c r="F28">
        <v>26</v>
      </c>
      <c r="G28">
        <f t="shared" si="0"/>
        <v>0</v>
      </c>
    </row>
    <row r="29" spans="4:13" x14ac:dyDescent="0.25">
      <c r="D29" t="str">
        <f>MID($B$3,28,1)</f>
        <v/>
      </c>
      <c r="F29">
        <v>27</v>
      </c>
      <c r="G29">
        <f t="shared" si="0"/>
        <v>0</v>
      </c>
    </row>
    <row r="30" spans="4:13" x14ac:dyDescent="0.25">
      <c r="D30" t="str">
        <f>MID($B$3,29,1)</f>
        <v/>
      </c>
      <c r="F30">
        <v>28</v>
      </c>
      <c r="G30">
        <f t="shared" si="0"/>
        <v>0</v>
      </c>
    </row>
    <row r="31" spans="4:13" x14ac:dyDescent="0.25">
      <c r="D31" t="str">
        <f>MID($B$3,30,1)</f>
        <v/>
      </c>
      <c r="F31">
        <v>29</v>
      </c>
      <c r="G31">
        <f t="shared" si="0"/>
        <v>0</v>
      </c>
    </row>
    <row r="32" spans="4:13" x14ac:dyDescent="0.25">
      <c r="D32" t="str">
        <f>MID($B$3,31,1)</f>
        <v/>
      </c>
      <c r="F32">
        <v>30</v>
      </c>
      <c r="G32">
        <f t="shared" si="0"/>
        <v>0</v>
      </c>
    </row>
    <row r="33" spans="4:7" x14ac:dyDescent="0.25">
      <c r="D33" t="str">
        <f>MID($B$3,32,1)</f>
        <v/>
      </c>
      <c r="F33">
        <v>31</v>
      </c>
      <c r="G33">
        <f t="shared" si="0"/>
        <v>0</v>
      </c>
    </row>
    <row r="34" spans="4:7" x14ac:dyDescent="0.25">
      <c r="D34" t="str">
        <f>MID($B$3,33,1)</f>
        <v/>
      </c>
      <c r="F34">
        <v>32</v>
      </c>
      <c r="G34">
        <f t="shared" si="0"/>
        <v>0</v>
      </c>
    </row>
    <row r="35" spans="4:7" x14ac:dyDescent="0.25">
      <c r="D35" t="str">
        <f>MID($B$3,34,1)</f>
        <v/>
      </c>
      <c r="F35">
        <v>33</v>
      </c>
      <c r="G35">
        <f t="shared" si="0"/>
        <v>0</v>
      </c>
    </row>
    <row r="36" spans="4:7" x14ac:dyDescent="0.25">
      <c r="D36" t="str">
        <f>MID($B$3,35,1)</f>
        <v/>
      </c>
      <c r="F36">
        <v>34</v>
      </c>
      <c r="G36">
        <f t="shared" si="0"/>
        <v>0</v>
      </c>
    </row>
    <row r="37" spans="4:7" x14ac:dyDescent="0.25">
      <c r="D37" t="str">
        <f>MID($B$3,36,1)</f>
        <v/>
      </c>
      <c r="F37">
        <v>35</v>
      </c>
      <c r="G37">
        <f t="shared" si="0"/>
        <v>0</v>
      </c>
    </row>
    <row r="38" spans="4:7" x14ac:dyDescent="0.25">
      <c r="D38" t="str">
        <f>MID($B$3,37,1)</f>
        <v/>
      </c>
      <c r="F38">
        <v>36</v>
      </c>
      <c r="G38">
        <f t="shared" si="0"/>
        <v>0</v>
      </c>
    </row>
    <row r="39" spans="4:7" x14ac:dyDescent="0.25">
      <c r="D39" t="str">
        <f>MID($B$3,38,1)</f>
        <v/>
      </c>
      <c r="F39">
        <v>37</v>
      </c>
      <c r="G39">
        <f t="shared" si="0"/>
        <v>0</v>
      </c>
    </row>
    <row r="40" spans="4:7" x14ac:dyDescent="0.25">
      <c r="D40" t="str">
        <f>MID($B$3,39,1)</f>
        <v/>
      </c>
      <c r="F40">
        <v>38</v>
      </c>
      <c r="G40">
        <f t="shared" si="0"/>
        <v>0</v>
      </c>
    </row>
    <row r="41" spans="4:7" x14ac:dyDescent="0.25">
      <c r="D41" t="str">
        <f>MID($B$3,40,1)</f>
        <v/>
      </c>
      <c r="F41">
        <v>39</v>
      </c>
      <c r="G41">
        <f t="shared" si="0"/>
        <v>0</v>
      </c>
    </row>
    <row r="42" spans="4:7" x14ac:dyDescent="0.25">
      <c r="D42" t="str">
        <f>MID($B$3,41,1)</f>
        <v/>
      </c>
      <c r="F42">
        <v>40</v>
      </c>
      <c r="G42">
        <f t="shared" si="0"/>
        <v>0</v>
      </c>
    </row>
    <row r="43" spans="4:7" x14ac:dyDescent="0.25">
      <c r="D43" t="str">
        <f>MID($B$3,42,1)</f>
        <v/>
      </c>
      <c r="F43">
        <v>41</v>
      </c>
      <c r="G43">
        <f t="shared" si="0"/>
        <v>0</v>
      </c>
    </row>
    <row r="44" spans="4:7" x14ac:dyDescent="0.25">
      <c r="D44" t="str">
        <f>MID($B$3,43,1)</f>
        <v/>
      </c>
      <c r="F44">
        <v>42</v>
      </c>
      <c r="G44">
        <f t="shared" si="0"/>
        <v>0</v>
      </c>
    </row>
    <row r="45" spans="4:7" x14ac:dyDescent="0.25">
      <c r="D45" t="str">
        <f>MID($B$3,44,1)</f>
        <v/>
      </c>
      <c r="F45">
        <v>43</v>
      </c>
      <c r="G45">
        <f t="shared" si="0"/>
        <v>0</v>
      </c>
    </row>
    <row r="46" spans="4:7" x14ac:dyDescent="0.25">
      <c r="D46" t="str">
        <f>MID($B$3,45,1)</f>
        <v/>
      </c>
      <c r="F46">
        <v>44</v>
      </c>
      <c r="G46">
        <f t="shared" si="0"/>
        <v>0</v>
      </c>
    </row>
    <row r="47" spans="4:7" x14ac:dyDescent="0.25">
      <c r="D47" t="str">
        <f>MID($B$3,46,1)</f>
        <v/>
      </c>
      <c r="F47">
        <v>45</v>
      </c>
      <c r="G47">
        <f t="shared" si="0"/>
        <v>0</v>
      </c>
    </row>
    <row r="48" spans="4:7" x14ac:dyDescent="0.25">
      <c r="D48" t="str">
        <f>MID($B$3,47,1)</f>
        <v/>
      </c>
      <c r="F48">
        <v>46</v>
      </c>
      <c r="G48">
        <f t="shared" si="0"/>
        <v>0</v>
      </c>
    </row>
    <row r="49" spans="4:7" x14ac:dyDescent="0.25">
      <c r="D49" t="str">
        <f>MID($B$3,48,1)</f>
        <v/>
      </c>
      <c r="F49">
        <v>47</v>
      </c>
      <c r="G49">
        <f t="shared" si="0"/>
        <v>0</v>
      </c>
    </row>
    <row r="50" spans="4:7" x14ac:dyDescent="0.25">
      <c r="D50" t="str">
        <f>MID($B$3,49,1)</f>
        <v/>
      </c>
      <c r="F50">
        <v>48</v>
      </c>
      <c r="G50">
        <f t="shared" si="0"/>
        <v>0</v>
      </c>
    </row>
    <row r="51" spans="4:7" x14ac:dyDescent="0.25">
      <c r="D51" t="str">
        <f>MID($B$3,50,1)</f>
        <v/>
      </c>
      <c r="F51">
        <v>49</v>
      </c>
      <c r="G51">
        <f t="shared" si="0"/>
        <v>0</v>
      </c>
    </row>
    <row r="52" spans="4:7" x14ac:dyDescent="0.25">
      <c r="D52" t="str">
        <f>MID($B$3,51,1)</f>
        <v/>
      </c>
      <c r="F52">
        <v>50</v>
      </c>
      <c r="G52">
        <f t="shared" si="0"/>
        <v>0</v>
      </c>
    </row>
    <row r="53" spans="4:7" x14ac:dyDescent="0.25">
      <c r="D53" t="str">
        <f>MID($B$3,52,1)</f>
        <v/>
      </c>
      <c r="F53">
        <v>51</v>
      </c>
      <c r="G53">
        <f t="shared" si="0"/>
        <v>0</v>
      </c>
    </row>
    <row r="54" spans="4:7" x14ac:dyDescent="0.25">
      <c r="D54" t="str">
        <f>MID($B$3,53,1)</f>
        <v/>
      </c>
      <c r="F54">
        <v>52</v>
      </c>
      <c r="G54">
        <f t="shared" si="0"/>
        <v>0</v>
      </c>
    </row>
    <row r="55" spans="4:7" x14ac:dyDescent="0.25">
      <c r="D55" t="str">
        <f>MID($B$3,54,1)</f>
        <v/>
      </c>
      <c r="F55">
        <v>53</v>
      </c>
      <c r="G55">
        <f t="shared" si="0"/>
        <v>0</v>
      </c>
    </row>
    <row r="56" spans="4:7" x14ac:dyDescent="0.25">
      <c r="D56" t="str">
        <f>MID($B$3,55,1)</f>
        <v/>
      </c>
      <c r="F56">
        <v>54</v>
      </c>
      <c r="G56">
        <f t="shared" si="0"/>
        <v>0</v>
      </c>
    </row>
    <row r="57" spans="4:7" x14ac:dyDescent="0.25">
      <c r="D57" t="str">
        <f>MID($B$3,56,1)</f>
        <v/>
      </c>
      <c r="F57">
        <v>55</v>
      </c>
      <c r="G57">
        <f t="shared" si="0"/>
        <v>0</v>
      </c>
    </row>
    <row r="58" spans="4:7" x14ac:dyDescent="0.25">
      <c r="D58" t="str">
        <f>MID($B$3,57,1)</f>
        <v/>
      </c>
      <c r="F58">
        <v>56</v>
      </c>
      <c r="G58">
        <f t="shared" si="0"/>
        <v>0</v>
      </c>
    </row>
    <row r="59" spans="4:7" x14ac:dyDescent="0.25">
      <c r="D59" t="str">
        <f>MID($B$3,58,1)</f>
        <v/>
      </c>
      <c r="F59">
        <v>57</v>
      </c>
      <c r="G59">
        <f t="shared" si="0"/>
        <v>0</v>
      </c>
    </row>
    <row r="60" spans="4:7" x14ac:dyDescent="0.25">
      <c r="D60" t="str">
        <f>MID($B$3,59,1)</f>
        <v/>
      </c>
      <c r="F60">
        <v>58</v>
      </c>
      <c r="G60">
        <f t="shared" si="0"/>
        <v>0</v>
      </c>
    </row>
    <row r="61" spans="4:7" x14ac:dyDescent="0.25">
      <c r="D61" t="str">
        <f>MID($B$3,60,1)</f>
        <v/>
      </c>
      <c r="F61">
        <v>59</v>
      </c>
      <c r="G61">
        <f t="shared" si="0"/>
        <v>0</v>
      </c>
    </row>
    <row r="62" spans="4:7" x14ac:dyDescent="0.25">
      <c r="D62" t="str">
        <f>MID($B$3,61,1)</f>
        <v/>
      </c>
      <c r="F62">
        <v>60</v>
      </c>
      <c r="G62">
        <f t="shared" si="0"/>
        <v>0</v>
      </c>
    </row>
    <row r="63" spans="4:7" x14ac:dyDescent="0.25">
      <c r="D63" t="str">
        <f>MID($B$3,62,1)</f>
        <v/>
      </c>
      <c r="F63">
        <v>61</v>
      </c>
      <c r="G63">
        <f t="shared" si="0"/>
        <v>0</v>
      </c>
    </row>
    <row r="64" spans="4:7" x14ac:dyDescent="0.25">
      <c r="D64" t="str">
        <f>MID($B$3,63,1)</f>
        <v/>
      </c>
      <c r="F64">
        <v>62</v>
      </c>
      <c r="G64">
        <f t="shared" si="0"/>
        <v>0</v>
      </c>
    </row>
    <row r="65" spans="4:7" x14ac:dyDescent="0.25">
      <c r="D65" t="str">
        <f>MID($B$3,64,1)</f>
        <v/>
      </c>
      <c r="F65">
        <v>63</v>
      </c>
      <c r="G65">
        <f t="shared" si="0"/>
        <v>0</v>
      </c>
    </row>
    <row r="66" spans="4:7" x14ac:dyDescent="0.25">
      <c r="D66" t="str">
        <f>MID($B$3,65,1)</f>
        <v/>
      </c>
      <c r="F66">
        <v>64</v>
      </c>
      <c r="G66">
        <f t="shared" si="0"/>
        <v>0</v>
      </c>
    </row>
    <row r="67" spans="4:7" x14ac:dyDescent="0.25">
      <c r="D67" t="str">
        <f>MID($B$3,66,1)</f>
        <v/>
      </c>
      <c r="F67">
        <v>65</v>
      </c>
      <c r="G67">
        <f t="shared" ref="G67:G101" si="2">IF(D67&lt;&gt;"",D67*$E$2^F67,)</f>
        <v>0</v>
      </c>
    </row>
    <row r="68" spans="4:7" x14ac:dyDescent="0.25">
      <c r="D68" t="str">
        <f>MID($B$3,67,1)</f>
        <v/>
      </c>
      <c r="F68">
        <v>66</v>
      </c>
      <c r="G68">
        <f t="shared" si="2"/>
        <v>0</v>
      </c>
    </row>
    <row r="69" spans="4:7" x14ac:dyDescent="0.25">
      <c r="D69" t="str">
        <f>MID($B$3,68,1)</f>
        <v/>
      </c>
      <c r="F69">
        <v>67</v>
      </c>
      <c r="G69">
        <f t="shared" si="2"/>
        <v>0</v>
      </c>
    </row>
    <row r="70" spans="4:7" x14ac:dyDescent="0.25">
      <c r="D70" t="str">
        <f>MID($B$3,69,1)</f>
        <v/>
      </c>
      <c r="F70">
        <v>68</v>
      </c>
      <c r="G70">
        <f t="shared" si="2"/>
        <v>0</v>
      </c>
    </row>
    <row r="71" spans="4:7" x14ac:dyDescent="0.25">
      <c r="D71" t="str">
        <f>MID($B$3,70,1)</f>
        <v/>
      </c>
      <c r="F71">
        <v>69</v>
      </c>
      <c r="G71">
        <f t="shared" si="2"/>
        <v>0</v>
      </c>
    </row>
    <row r="72" spans="4:7" x14ac:dyDescent="0.25">
      <c r="D72" t="str">
        <f>MID($B$3,71,1)</f>
        <v/>
      </c>
      <c r="F72">
        <v>70</v>
      </c>
      <c r="G72">
        <f t="shared" si="2"/>
        <v>0</v>
      </c>
    </row>
    <row r="73" spans="4:7" x14ac:dyDescent="0.25">
      <c r="D73" t="str">
        <f>MID($B$3,72,1)</f>
        <v/>
      </c>
      <c r="F73">
        <v>71</v>
      </c>
      <c r="G73">
        <f t="shared" si="2"/>
        <v>0</v>
      </c>
    </row>
    <row r="74" spans="4:7" x14ac:dyDescent="0.25">
      <c r="D74" t="str">
        <f>MID($B$3,73,1)</f>
        <v/>
      </c>
      <c r="F74">
        <v>72</v>
      </c>
      <c r="G74">
        <f t="shared" si="2"/>
        <v>0</v>
      </c>
    </row>
    <row r="75" spans="4:7" x14ac:dyDescent="0.25">
      <c r="D75" t="str">
        <f>MID($B$3,74,1)</f>
        <v/>
      </c>
      <c r="F75">
        <v>73</v>
      </c>
      <c r="G75">
        <f t="shared" si="2"/>
        <v>0</v>
      </c>
    </row>
    <row r="76" spans="4:7" x14ac:dyDescent="0.25">
      <c r="D76" t="str">
        <f>MID($B$3,75,1)</f>
        <v/>
      </c>
      <c r="F76">
        <v>74</v>
      </c>
      <c r="G76">
        <f t="shared" si="2"/>
        <v>0</v>
      </c>
    </row>
    <row r="77" spans="4:7" x14ac:dyDescent="0.25">
      <c r="D77" t="str">
        <f>MID($B$3,76,1)</f>
        <v/>
      </c>
      <c r="F77">
        <v>75</v>
      </c>
      <c r="G77">
        <f t="shared" si="2"/>
        <v>0</v>
      </c>
    </row>
    <row r="78" spans="4:7" x14ac:dyDescent="0.25">
      <c r="D78" t="str">
        <f>MID($B$3,77,1)</f>
        <v/>
      </c>
      <c r="F78">
        <v>76</v>
      </c>
      <c r="G78">
        <f t="shared" si="2"/>
        <v>0</v>
      </c>
    </row>
    <row r="79" spans="4:7" x14ac:dyDescent="0.25">
      <c r="D79" t="str">
        <f>MID($B$3,78,1)</f>
        <v/>
      </c>
      <c r="F79">
        <v>77</v>
      </c>
      <c r="G79">
        <f t="shared" si="2"/>
        <v>0</v>
      </c>
    </row>
    <row r="80" spans="4:7" x14ac:dyDescent="0.25">
      <c r="D80" t="str">
        <f>MID($B$3,79,1)</f>
        <v/>
      </c>
      <c r="F80">
        <v>78</v>
      </c>
      <c r="G80">
        <f t="shared" si="2"/>
        <v>0</v>
      </c>
    </row>
    <row r="81" spans="4:7" x14ac:dyDescent="0.25">
      <c r="D81" t="str">
        <f>MID($B$3,80,1)</f>
        <v/>
      </c>
      <c r="F81">
        <v>79</v>
      </c>
      <c r="G81">
        <f t="shared" si="2"/>
        <v>0</v>
      </c>
    </row>
    <row r="82" spans="4:7" x14ac:dyDescent="0.25">
      <c r="D82" t="str">
        <f>MID($B$3,81,1)</f>
        <v/>
      </c>
      <c r="F82">
        <v>80</v>
      </c>
      <c r="G82">
        <f t="shared" si="2"/>
        <v>0</v>
      </c>
    </row>
    <row r="83" spans="4:7" x14ac:dyDescent="0.25">
      <c r="D83" t="str">
        <f>MID($B$3,82,1)</f>
        <v/>
      </c>
      <c r="F83">
        <v>81</v>
      </c>
      <c r="G83">
        <f t="shared" si="2"/>
        <v>0</v>
      </c>
    </row>
    <row r="84" spans="4:7" x14ac:dyDescent="0.25">
      <c r="D84" t="str">
        <f>MID($B$3,83,1)</f>
        <v/>
      </c>
      <c r="F84">
        <v>82</v>
      </c>
      <c r="G84">
        <f t="shared" si="2"/>
        <v>0</v>
      </c>
    </row>
    <row r="85" spans="4:7" x14ac:dyDescent="0.25">
      <c r="D85" t="str">
        <f>MID($B$3,84,1)</f>
        <v/>
      </c>
      <c r="F85">
        <v>83</v>
      </c>
      <c r="G85">
        <f t="shared" si="2"/>
        <v>0</v>
      </c>
    </row>
    <row r="86" spans="4:7" x14ac:dyDescent="0.25">
      <c r="D86" t="str">
        <f>MID($B$3,85,1)</f>
        <v/>
      </c>
      <c r="F86">
        <v>84</v>
      </c>
      <c r="G86">
        <f t="shared" si="2"/>
        <v>0</v>
      </c>
    </row>
    <row r="87" spans="4:7" x14ac:dyDescent="0.25">
      <c r="D87" t="str">
        <f>MID($B$3,86,1)</f>
        <v/>
      </c>
      <c r="F87">
        <v>85</v>
      </c>
      <c r="G87">
        <f t="shared" si="2"/>
        <v>0</v>
      </c>
    </row>
    <row r="88" spans="4:7" x14ac:dyDescent="0.25">
      <c r="D88" t="str">
        <f>MID($B$3,87,1)</f>
        <v/>
      </c>
      <c r="F88">
        <v>86</v>
      </c>
      <c r="G88">
        <f t="shared" si="2"/>
        <v>0</v>
      </c>
    </row>
    <row r="89" spans="4:7" x14ac:dyDescent="0.25">
      <c r="D89" t="str">
        <f>MID($B$3,88,1)</f>
        <v/>
      </c>
      <c r="F89">
        <v>87</v>
      </c>
      <c r="G89">
        <f t="shared" si="2"/>
        <v>0</v>
      </c>
    </row>
    <row r="90" spans="4:7" x14ac:dyDescent="0.25">
      <c r="D90" t="str">
        <f>MID($B$3,89,1)</f>
        <v/>
      </c>
      <c r="F90">
        <v>88</v>
      </c>
      <c r="G90">
        <f t="shared" si="2"/>
        <v>0</v>
      </c>
    </row>
    <row r="91" spans="4:7" x14ac:dyDescent="0.25">
      <c r="D91" t="str">
        <f>MID($B$3,90,1)</f>
        <v/>
      </c>
      <c r="F91">
        <v>89</v>
      </c>
      <c r="G91">
        <f t="shared" si="2"/>
        <v>0</v>
      </c>
    </row>
    <row r="92" spans="4:7" x14ac:dyDescent="0.25">
      <c r="D92" t="str">
        <f>MID($B$3,91,1)</f>
        <v/>
      </c>
      <c r="F92">
        <v>90</v>
      </c>
      <c r="G92">
        <f t="shared" si="2"/>
        <v>0</v>
      </c>
    </row>
    <row r="93" spans="4:7" x14ac:dyDescent="0.25">
      <c r="D93" t="str">
        <f>MID($B$3,92,1)</f>
        <v/>
      </c>
      <c r="F93">
        <v>91</v>
      </c>
      <c r="G93">
        <f t="shared" si="2"/>
        <v>0</v>
      </c>
    </row>
    <row r="94" spans="4:7" x14ac:dyDescent="0.25">
      <c r="D94" t="str">
        <f>MID($B$3,93,1)</f>
        <v/>
      </c>
      <c r="F94">
        <v>92</v>
      </c>
      <c r="G94">
        <f t="shared" si="2"/>
        <v>0</v>
      </c>
    </row>
    <row r="95" spans="4:7" x14ac:dyDescent="0.25">
      <c r="D95" t="str">
        <f>MID($B$3,94,1)</f>
        <v/>
      </c>
      <c r="F95">
        <v>93</v>
      </c>
      <c r="G95">
        <f t="shared" si="2"/>
        <v>0</v>
      </c>
    </row>
    <row r="96" spans="4:7" x14ac:dyDescent="0.25">
      <c r="D96" t="str">
        <f>MID($B$3,95,1)</f>
        <v/>
      </c>
      <c r="F96">
        <v>94</v>
      </c>
      <c r="G96">
        <f t="shared" si="2"/>
        <v>0</v>
      </c>
    </row>
    <row r="97" spans="4:7" x14ac:dyDescent="0.25">
      <c r="D97" t="str">
        <f>MID($B$3,96,1)</f>
        <v/>
      </c>
      <c r="F97">
        <v>95</v>
      </c>
      <c r="G97">
        <f t="shared" si="2"/>
        <v>0</v>
      </c>
    </row>
    <row r="98" spans="4:7" x14ac:dyDescent="0.25">
      <c r="D98" t="str">
        <f>MID($B$3,97,1)</f>
        <v/>
      </c>
      <c r="F98">
        <v>96</v>
      </c>
      <c r="G98">
        <f t="shared" si="2"/>
        <v>0</v>
      </c>
    </row>
    <row r="99" spans="4:7" x14ac:dyDescent="0.25">
      <c r="D99" t="str">
        <f>MID($B$3,98,1)</f>
        <v/>
      </c>
      <c r="F99">
        <v>97</v>
      </c>
      <c r="G99">
        <f t="shared" si="2"/>
        <v>0</v>
      </c>
    </row>
    <row r="100" spans="4:7" x14ac:dyDescent="0.25">
      <c r="D100" t="str">
        <f>MID($B$3,99,1)</f>
        <v/>
      </c>
      <c r="F100">
        <v>98</v>
      </c>
      <c r="G100">
        <f t="shared" si="2"/>
        <v>0</v>
      </c>
    </row>
    <row r="101" spans="4:7" x14ac:dyDescent="0.25">
      <c r="D101" t="str">
        <f>MID($B$3,100,1)</f>
        <v/>
      </c>
      <c r="F101">
        <v>99</v>
      </c>
      <c r="G101">
        <f t="shared" si="2"/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5B686-C0B5-4FF5-A0EF-F2F27ED306A3}">
  <sheetPr codeName="Foglio8"/>
  <dimension ref="A1:U101"/>
  <sheetViews>
    <sheetView workbookViewId="0">
      <selection activeCell="U2" sqref="U2"/>
    </sheetView>
  </sheetViews>
  <sheetFormatPr defaultRowHeight="15" x14ac:dyDescent="0.25"/>
  <cols>
    <col min="1" max="1" width="26.28515625" bestFit="1" customWidth="1"/>
    <col min="2" max="2" width="15.28515625" bestFit="1" customWidth="1"/>
    <col min="4" max="4" width="33.28515625" bestFit="1" customWidth="1"/>
    <col min="5" max="5" width="28.42578125" bestFit="1" customWidth="1"/>
    <col min="7" max="7" width="16.28515625" bestFit="1" customWidth="1"/>
    <col min="8" max="8" width="12" bestFit="1" customWidth="1"/>
    <col min="11" max="11" width="18.5703125" bestFit="1" customWidth="1"/>
    <col min="12" max="12" width="30.85546875" bestFit="1" customWidth="1"/>
    <col min="13" max="13" width="5.42578125" bestFit="1" customWidth="1"/>
    <col min="14" max="14" width="16.28515625" bestFit="1" customWidth="1"/>
    <col min="15" max="15" width="12" bestFit="1" customWidth="1"/>
    <col min="17" max="17" width="23.85546875" bestFit="1" customWidth="1"/>
    <col min="19" max="19" width="26.42578125" bestFit="1" customWidth="1"/>
    <col min="21" max="21" width="12" bestFit="1" customWidth="1"/>
  </cols>
  <sheetData>
    <row r="1" spans="1:21" x14ac:dyDescent="0.25">
      <c r="A1" t="s">
        <v>0</v>
      </c>
      <c r="B1">
        <f>'Interfaccia-Utente'!B1</f>
        <v>5864.1574000000001</v>
      </c>
      <c r="D1" t="s">
        <v>31</v>
      </c>
      <c r="E1" t="s">
        <v>30</v>
      </c>
      <c r="F1" t="s">
        <v>26</v>
      </c>
      <c r="G1" t="s">
        <v>5</v>
      </c>
      <c r="H1" t="s">
        <v>27</v>
      </c>
      <c r="K1" t="s">
        <v>34</v>
      </c>
      <c r="L1" t="s">
        <v>33</v>
      </c>
      <c r="M1" t="s">
        <v>26</v>
      </c>
      <c r="N1" t="s">
        <v>5</v>
      </c>
      <c r="O1" t="s">
        <v>27</v>
      </c>
      <c r="Q1" t="s">
        <v>14</v>
      </c>
      <c r="S1" t="s">
        <v>15</v>
      </c>
      <c r="U1" t="s">
        <v>13</v>
      </c>
    </row>
    <row r="2" spans="1:21" x14ac:dyDescent="0.25">
      <c r="A2" t="s">
        <v>1</v>
      </c>
      <c r="B2">
        <f>'Interfaccia-Utente'!B2</f>
        <v>10</v>
      </c>
      <c r="D2" t="str">
        <f>MID($B$3,1,1)</f>
        <v>0</v>
      </c>
      <c r="E2" t="str">
        <f t="shared" ref="E2:E65" si="0">IF(D2="A",10,IF(D2="B",11,IF(D2="C",12,IF(D2="D",13,IF(D2="E",14,IF(D2="F",15,D2))))))</f>
        <v>0</v>
      </c>
      <c r="F2">
        <v>16</v>
      </c>
      <c r="G2">
        <v>0</v>
      </c>
      <c r="H2">
        <f>IF(E2&lt;&gt;"",E2*$F$2^G2,)</f>
        <v>0</v>
      </c>
      <c r="K2" t="str">
        <f>MID($B$4,1,1)</f>
        <v>0</v>
      </c>
      <c r="M2">
        <v>16</v>
      </c>
      <c r="Q2">
        <f>SUM(H2:H101)</f>
        <v>0</v>
      </c>
      <c r="S2">
        <f>SUM(O3:O22)</f>
        <v>0</v>
      </c>
      <c r="U2" s="2">
        <f>SUM(Q2,R2,S2)</f>
        <v>0</v>
      </c>
    </row>
    <row r="3" spans="1:21" x14ac:dyDescent="0.25">
      <c r="A3" t="s">
        <v>24</v>
      </c>
      <c r="B3">
        <f>IF(B2=16,'Specchia-Numero'!E2,)</f>
        <v>0</v>
      </c>
      <c r="D3" t="str">
        <f>MID($B$3,2,1)</f>
        <v/>
      </c>
      <c r="E3" t="str">
        <f t="shared" si="0"/>
        <v/>
      </c>
      <c r="G3">
        <v>1</v>
      </c>
      <c r="H3">
        <f t="shared" ref="H3:H66" si="1">IF(E3&lt;&gt;"",E3*$F$2^G3,)</f>
        <v>0</v>
      </c>
      <c r="K3" t="str">
        <f>MID($B$4,2,1)</f>
        <v/>
      </c>
      <c r="L3" t="str">
        <f>IF(K3="A",10,IF(K3="B",11,IF(K3="C",12,IF(K3="D",13,IF(K3="E",14,IF(K3="F",15,K3))))))</f>
        <v/>
      </c>
      <c r="N3">
        <v>1</v>
      </c>
      <c r="O3" t="str">
        <f>IF(L3&lt;&gt;"",$L3*(1/$M$2^$N3),"0")</f>
        <v>0</v>
      </c>
    </row>
    <row r="4" spans="1:21" x14ac:dyDescent="0.25">
      <c r="A4" t="s">
        <v>25</v>
      </c>
      <c r="B4">
        <f>IF(B2=16,'Specchia-Numero'!B4,)</f>
        <v>0</v>
      </c>
      <c r="D4" t="str">
        <f>MID($B$3,3,1)</f>
        <v/>
      </c>
      <c r="E4" t="str">
        <f t="shared" si="0"/>
        <v/>
      </c>
      <c r="G4">
        <v>2</v>
      </c>
      <c r="H4">
        <f t="shared" si="1"/>
        <v>0</v>
      </c>
      <c r="K4" t="str">
        <f>MID($B$4,3,1)</f>
        <v/>
      </c>
      <c r="L4" t="str">
        <f t="shared" ref="L4:L22" si="2">IF(K4="A",10,IF(K4="B",11,IF(K4="C",12,IF(K4="D",13,IF(K4="E",14,IF(K4="F",15,K4))))))</f>
        <v/>
      </c>
      <c r="N4">
        <v>2</v>
      </c>
      <c r="O4" t="str">
        <f t="shared" ref="O4:O22" si="3">IF(L4&lt;&gt;"",$L4*(1/$M$2^$N4),"0")</f>
        <v>0</v>
      </c>
    </row>
    <row r="5" spans="1:21" x14ac:dyDescent="0.25">
      <c r="D5" t="str">
        <f>MID($B$3,4,1)</f>
        <v/>
      </c>
      <c r="E5" t="str">
        <f t="shared" si="0"/>
        <v/>
      </c>
      <c r="G5">
        <v>3</v>
      </c>
      <c r="H5">
        <f t="shared" si="1"/>
        <v>0</v>
      </c>
      <c r="K5" t="str">
        <f>MID($B$4,4,1)</f>
        <v/>
      </c>
      <c r="L5" t="str">
        <f t="shared" si="2"/>
        <v/>
      </c>
      <c r="N5">
        <v>3</v>
      </c>
      <c r="O5" t="str">
        <f t="shared" si="3"/>
        <v>0</v>
      </c>
    </row>
    <row r="6" spans="1:21" x14ac:dyDescent="0.25">
      <c r="D6" t="str">
        <f>MID($B$3,5,1)</f>
        <v/>
      </c>
      <c r="E6" t="str">
        <f t="shared" si="0"/>
        <v/>
      </c>
      <c r="G6">
        <v>4</v>
      </c>
      <c r="H6">
        <f t="shared" si="1"/>
        <v>0</v>
      </c>
      <c r="K6" t="str">
        <f>MID($B$4,5,1)</f>
        <v/>
      </c>
      <c r="L6" t="str">
        <f t="shared" si="2"/>
        <v/>
      </c>
      <c r="N6">
        <v>4</v>
      </c>
      <c r="O6" t="str">
        <f t="shared" si="3"/>
        <v>0</v>
      </c>
    </row>
    <row r="7" spans="1:21" x14ac:dyDescent="0.25">
      <c r="D7" t="str">
        <f>MID($B$3,6,1)</f>
        <v/>
      </c>
      <c r="E7" t="str">
        <f t="shared" si="0"/>
        <v/>
      </c>
      <c r="G7">
        <v>5</v>
      </c>
      <c r="H7">
        <f t="shared" si="1"/>
        <v>0</v>
      </c>
      <c r="K7" t="str">
        <f>MID($B$4,6,1)</f>
        <v/>
      </c>
      <c r="L7" t="str">
        <f t="shared" si="2"/>
        <v/>
      </c>
      <c r="N7">
        <v>5</v>
      </c>
      <c r="O7" t="str">
        <f t="shared" si="3"/>
        <v>0</v>
      </c>
    </row>
    <row r="8" spans="1:21" x14ac:dyDescent="0.25">
      <c r="D8" t="str">
        <f>MID($B$3,7,1)</f>
        <v/>
      </c>
      <c r="E8" t="str">
        <f t="shared" si="0"/>
        <v/>
      </c>
      <c r="G8">
        <v>6</v>
      </c>
      <c r="H8">
        <f t="shared" si="1"/>
        <v>0</v>
      </c>
      <c r="K8" t="str">
        <f>MID($B$4,7,1)</f>
        <v/>
      </c>
      <c r="L8" t="str">
        <f t="shared" si="2"/>
        <v/>
      </c>
      <c r="N8">
        <v>6</v>
      </c>
      <c r="O8" t="str">
        <f t="shared" si="3"/>
        <v>0</v>
      </c>
    </row>
    <row r="9" spans="1:21" x14ac:dyDescent="0.25">
      <c r="D9" t="str">
        <f>MID($B$3,8,1)</f>
        <v/>
      </c>
      <c r="E9" t="str">
        <f t="shared" si="0"/>
        <v/>
      </c>
      <c r="G9">
        <v>7</v>
      </c>
      <c r="H9">
        <f t="shared" si="1"/>
        <v>0</v>
      </c>
      <c r="K9" t="str">
        <f>MID($B$4,8,1)</f>
        <v/>
      </c>
      <c r="L9" t="str">
        <f t="shared" si="2"/>
        <v/>
      </c>
      <c r="N9">
        <v>7</v>
      </c>
      <c r="O9" t="str">
        <f t="shared" si="3"/>
        <v>0</v>
      </c>
    </row>
    <row r="10" spans="1:21" x14ac:dyDescent="0.25">
      <c r="D10" t="str">
        <f>MID($B$3,9,1)</f>
        <v/>
      </c>
      <c r="E10" t="str">
        <f t="shared" si="0"/>
        <v/>
      </c>
      <c r="G10">
        <v>8</v>
      </c>
      <c r="H10">
        <f t="shared" si="1"/>
        <v>0</v>
      </c>
      <c r="K10" t="str">
        <f>MID($B$4,9,1)</f>
        <v/>
      </c>
      <c r="L10" t="str">
        <f t="shared" si="2"/>
        <v/>
      </c>
      <c r="N10">
        <v>8</v>
      </c>
      <c r="O10" t="str">
        <f t="shared" si="3"/>
        <v>0</v>
      </c>
    </row>
    <row r="11" spans="1:21" x14ac:dyDescent="0.25">
      <c r="D11" t="str">
        <f>MID($B$3,10,1)</f>
        <v/>
      </c>
      <c r="E11" t="str">
        <f t="shared" si="0"/>
        <v/>
      </c>
      <c r="G11">
        <v>9</v>
      </c>
      <c r="H11">
        <f t="shared" si="1"/>
        <v>0</v>
      </c>
      <c r="K11" t="str">
        <f>MID($B$4,10,1)</f>
        <v/>
      </c>
      <c r="L11" t="str">
        <f t="shared" si="2"/>
        <v/>
      </c>
      <c r="N11">
        <v>9</v>
      </c>
      <c r="O11" t="str">
        <f t="shared" si="3"/>
        <v>0</v>
      </c>
    </row>
    <row r="12" spans="1:21" x14ac:dyDescent="0.25">
      <c r="D12" t="str">
        <f>MID($B$3,11,1)</f>
        <v/>
      </c>
      <c r="E12" t="str">
        <f t="shared" si="0"/>
        <v/>
      </c>
      <c r="G12">
        <v>10</v>
      </c>
      <c r="H12">
        <f t="shared" si="1"/>
        <v>0</v>
      </c>
      <c r="K12" t="str">
        <f>MID($B$4,11,1)</f>
        <v/>
      </c>
      <c r="L12" t="str">
        <f t="shared" si="2"/>
        <v/>
      </c>
      <c r="N12">
        <v>10</v>
      </c>
      <c r="O12" t="str">
        <f t="shared" si="3"/>
        <v>0</v>
      </c>
    </row>
    <row r="13" spans="1:21" x14ac:dyDescent="0.25">
      <c r="D13" t="str">
        <f>MID($B$3,12,1)</f>
        <v/>
      </c>
      <c r="E13" t="str">
        <f t="shared" si="0"/>
        <v/>
      </c>
      <c r="G13">
        <v>11</v>
      </c>
      <c r="H13">
        <f t="shared" si="1"/>
        <v>0</v>
      </c>
      <c r="K13" t="str">
        <f>MID($B$4,12,1)</f>
        <v/>
      </c>
      <c r="L13" t="str">
        <f t="shared" si="2"/>
        <v/>
      </c>
      <c r="N13">
        <v>11</v>
      </c>
      <c r="O13" t="str">
        <f t="shared" si="3"/>
        <v>0</v>
      </c>
    </row>
    <row r="14" spans="1:21" x14ac:dyDescent="0.25">
      <c r="D14" t="str">
        <f>MID($B$3,13,1)</f>
        <v/>
      </c>
      <c r="E14" t="str">
        <f t="shared" si="0"/>
        <v/>
      </c>
      <c r="G14">
        <v>12</v>
      </c>
      <c r="H14">
        <f t="shared" si="1"/>
        <v>0</v>
      </c>
      <c r="K14" t="str">
        <f>MID($B$4,13,1)</f>
        <v/>
      </c>
      <c r="L14" t="str">
        <f t="shared" si="2"/>
        <v/>
      </c>
      <c r="N14">
        <v>12</v>
      </c>
      <c r="O14" t="str">
        <f t="shared" si="3"/>
        <v>0</v>
      </c>
    </row>
    <row r="15" spans="1:21" x14ac:dyDescent="0.25">
      <c r="D15" t="str">
        <f>MID($B$3,14,1)</f>
        <v/>
      </c>
      <c r="E15" t="str">
        <f t="shared" si="0"/>
        <v/>
      </c>
      <c r="G15">
        <v>13</v>
      </c>
      <c r="H15">
        <f t="shared" si="1"/>
        <v>0</v>
      </c>
      <c r="K15" t="str">
        <f>MID($B$4,14,1)</f>
        <v/>
      </c>
      <c r="L15" t="str">
        <f t="shared" si="2"/>
        <v/>
      </c>
      <c r="N15">
        <v>13</v>
      </c>
      <c r="O15" t="str">
        <f t="shared" si="3"/>
        <v>0</v>
      </c>
    </row>
    <row r="16" spans="1:21" x14ac:dyDescent="0.25">
      <c r="D16" t="str">
        <f>MID($B$3,15,1)</f>
        <v/>
      </c>
      <c r="E16" t="str">
        <f t="shared" si="0"/>
        <v/>
      </c>
      <c r="G16">
        <v>14</v>
      </c>
      <c r="H16">
        <f t="shared" si="1"/>
        <v>0</v>
      </c>
      <c r="K16" t="str">
        <f>MID($B$4,15,1)</f>
        <v/>
      </c>
      <c r="L16" t="str">
        <f t="shared" si="2"/>
        <v/>
      </c>
      <c r="N16">
        <v>14</v>
      </c>
      <c r="O16" t="str">
        <f t="shared" si="3"/>
        <v>0</v>
      </c>
    </row>
    <row r="17" spans="4:15" x14ac:dyDescent="0.25">
      <c r="D17" t="str">
        <f>MID($B$3,16,1)</f>
        <v/>
      </c>
      <c r="E17" t="str">
        <f t="shared" si="0"/>
        <v/>
      </c>
      <c r="G17">
        <v>15</v>
      </c>
      <c r="H17">
        <f t="shared" si="1"/>
        <v>0</v>
      </c>
      <c r="K17" t="str">
        <f>MID($B$4,16,1)</f>
        <v/>
      </c>
      <c r="L17" t="str">
        <f t="shared" si="2"/>
        <v/>
      </c>
      <c r="N17">
        <v>15</v>
      </c>
      <c r="O17" t="str">
        <f t="shared" si="3"/>
        <v>0</v>
      </c>
    </row>
    <row r="18" spans="4:15" x14ac:dyDescent="0.25">
      <c r="D18" t="str">
        <f>MID($B$3,17,1)</f>
        <v/>
      </c>
      <c r="E18" t="str">
        <f t="shared" si="0"/>
        <v/>
      </c>
      <c r="G18">
        <v>16</v>
      </c>
      <c r="H18">
        <f t="shared" si="1"/>
        <v>0</v>
      </c>
      <c r="K18" t="str">
        <f>MID($B$4,17,1)</f>
        <v/>
      </c>
      <c r="L18" t="str">
        <f t="shared" si="2"/>
        <v/>
      </c>
      <c r="N18">
        <v>16</v>
      </c>
      <c r="O18" t="str">
        <f t="shared" si="3"/>
        <v>0</v>
      </c>
    </row>
    <row r="19" spans="4:15" x14ac:dyDescent="0.25">
      <c r="D19" t="str">
        <f>MID($B$3,18,1)</f>
        <v/>
      </c>
      <c r="E19" t="str">
        <f t="shared" si="0"/>
        <v/>
      </c>
      <c r="G19">
        <v>17</v>
      </c>
      <c r="H19">
        <f t="shared" si="1"/>
        <v>0</v>
      </c>
      <c r="K19" t="str">
        <f>MID($B$4,18,1)</f>
        <v/>
      </c>
      <c r="L19" t="str">
        <f t="shared" si="2"/>
        <v/>
      </c>
      <c r="N19">
        <v>17</v>
      </c>
      <c r="O19" t="str">
        <f t="shared" si="3"/>
        <v>0</v>
      </c>
    </row>
    <row r="20" spans="4:15" x14ac:dyDescent="0.25">
      <c r="D20" t="str">
        <f>MID($B$3,19,1)</f>
        <v/>
      </c>
      <c r="E20" t="str">
        <f t="shared" si="0"/>
        <v/>
      </c>
      <c r="G20">
        <v>18</v>
      </c>
      <c r="H20">
        <f t="shared" si="1"/>
        <v>0</v>
      </c>
      <c r="K20" t="str">
        <f>MID($B$4,19,1)</f>
        <v/>
      </c>
      <c r="L20" t="str">
        <f t="shared" si="2"/>
        <v/>
      </c>
      <c r="N20">
        <v>18</v>
      </c>
      <c r="O20" t="str">
        <f t="shared" si="3"/>
        <v>0</v>
      </c>
    </row>
    <row r="21" spans="4:15" x14ac:dyDescent="0.25">
      <c r="D21" t="str">
        <f>MID($B$3,20,1)</f>
        <v/>
      </c>
      <c r="E21" t="str">
        <f t="shared" si="0"/>
        <v/>
      </c>
      <c r="G21">
        <v>19</v>
      </c>
      <c r="H21">
        <f t="shared" si="1"/>
        <v>0</v>
      </c>
      <c r="K21" t="str">
        <f>MID($B$4,20,1)</f>
        <v/>
      </c>
      <c r="L21" t="str">
        <f t="shared" si="2"/>
        <v/>
      </c>
      <c r="N21">
        <v>19</v>
      </c>
      <c r="O21" t="str">
        <f t="shared" si="3"/>
        <v>0</v>
      </c>
    </row>
    <row r="22" spans="4:15" x14ac:dyDescent="0.25">
      <c r="D22" t="str">
        <f>MID($B$3,21,1)</f>
        <v/>
      </c>
      <c r="E22" t="str">
        <f t="shared" si="0"/>
        <v/>
      </c>
      <c r="G22">
        <v>20</v>
      </c>
      <c r="H22">
        <f t="shared" si="1"/>
        <v>0</v>
      </c>
      <c r="K22" t="str">
        <f>MID($B$4,21,1)</f>
        <v/>
      </c>
      <c r="L22" t="str">
        <f t="shared" si="2"/>
        <v/>
      </c>
      <c r="N22">
        <v>20</v>
      </c>
      <c r="O22" t="str">
        <f t="shared" si="3"/>
        <v>0</v>
      </c>
    </row>
    <row r="23" spans="4:15" x14ac:dyDescent="0.25">
      <c r="D23" t="str">
        <f>MID($B$3,22,1)</f>
        <v/>
      </c>
      <c r="E23" t="str">
        <f t="shared" si="0"/>
        <v/>
      </c>
      <c r="G23">
        <v>21</v>
      </c>
      <c r="H23">
        <f t="shared" si="1"/>
        <v>0</v>
      </c>
    </row>
    <row r="24" spans="4:15" x14ac:dyDescent="0.25">
      <c r="D24" t="str">
        <f>MID($B$3,23,1)</f>
        <v/>
      </c>
      <c r="E24" t="str">
        <f t="shared" si="0"/>
        <v/>
      </c>
      <c r="G24">
        <v>22</v>
      </c>
      <c r="H24">
        <f t="shared" si="1"/>
        <v>0</v>
      </c>
    </row>
    <row r="25" spans="4:15" x14ac:dyDescent="0.25">
      <c r="D25" t="str">
        <f>MID($B$3,24,1)</f>
        <v/>
      </c>
      <c r="E25" t="str">
        <f t="shared" si="0"/>
        <v/>
      </c>
      <c r="G25">
        <v>23</v>
      </c>
      <c r="H25">
        <f t="shared" si="1"/>
        <v>0</v>
      </c>
    </row>
    <row r="26" spans="4:15" x14ac:dyDescent="0.25">
      <c r="D26" t="str">
        <f>MID($B$3,25,1)</f>
        <v/>
      </c>
      <c r="E26" t="str">
        <f t="shared" si="0"/>
        <v/>
      </c>
      <c r="G26">
        <v>24</v>
      </c>
      <c r="H26">
        <f t="shared" si="1"/>
        <v>0</v>
      </c>
    </row>
    <row r="27" spans="4:15" x14ac:dyDescent="0.25">
      <c r="D27" t="str">
        <f>MID($B$3,26,1)</f>
        <v/>
      </c>
      <c r="E27" t="str">
        <f t="shared" si="0"/>
        <v/>
      </c>
      <c r="G27">
        <v>25</v>
      </c>
      <c r="H27">
        <f t="shared" si="1"/>
        <v>0</v>
      </c>
    </row>
    <row r="28" spans="4:15" x14ac:dyDescent="0.25">
      <c r="D28" t="str">
        <f>MID($B$3,27,1)</f>
        <v/>
      </c>
      <c r="E28" t="str">
        <f t="shared" si="0"/>
        <v/>
      </c>
      <c r="G28">
        <v>26</v>
      </c>
      <c r="H28">
        <f t="shared" si="1"/>
        <v>0</v>
      </c>
    </row>
    <row r="29" spans="4:15" x14ac:dyDescent="0.25">
      <c r="D29" t="str">
        <f>MID($B$3,28,1)</f>
        <v/>
      </c>
      <c r="E29" t="str">
        <f t="shared" si="0"/>
        <v/>
      </c>
      <c r="G29">
        <v>27</v>
      </c>
      <c r="H29">
        <f t="shared" si="1"/>
        <v>0</v>
      </c>
    </row>
    <row r="30" spans="4:15" x14ac:dyDescent="0.25">
      <c r="D30" t="str">
        <f>MID($B$3,29,1)</f>
        <v/>
      </c>
      <c r="E30" t="str">
        <f t="shared" si="0"/>
        <v/>
      </c>
      <c r="G30">
        <v>28</v>
      </c>
      <c r="H30">
        <f t="shared" si="1"/>
        <v>0</v>
      </c>
    </row>
    <row r="31" spans="4:15" x14ac:dyDescent="0.25">
      <c r="D31" t="str">
        <f>MID($B$3,30,1)</f>
        <v/>
      </c>
      <c r="E31" t="str">
        <f t="shared" si="0"/>
        <v/>
      </c>
      <c r="G31">
        <v>29</v>
      </c>
      <c r="H31">
        <f t="shared" si="1"/>
        <v>0</v>
      </c>
    </row>
    <row r="32" spans="4:15" x14ac:dyDescent="0.25">
      <c r="D32" t="str">
        <f>MID($B$3,31,1)</f>
        <v/>
      </c>
      <c r="E32" t="str">
        <f t="shared" si="0"/>
        <v/>
      </c>
      <c r="G32">
        <v>30</v>
      </c>
      <c r="H32">
        <f t="shared" si="1"/>
        <v>0</v>
      </c>
    </row>
    <row r="33" spans="4:8" x14ac:dyDescent="0.25">
      <c r="D33" t="str">
        <f>MID($B$3,32,1)</f>
        <v/>
      </c>
      <c r="E33" t="str">
        <f t="shared" si="0"/>
        <v/>
      </c>
      <c r="G33">
        <v>31</v>
      </c>
      <c r="H33">
        <f t="shared" si="1"/>
        <v>0</v>
      </c>
    </row>
    <row r="34" spans="4:8" x14ac:dyDescent="0.25">
      <c r="D34" t="str">
        <f>MID($B$3,33,1)</f>
        <v/>
      </c>
      <c r="E34" t="str">
        <f t="shared" si="0"/>
        <v/>
      </c>
      <c r="G34">
        <v>32</v>
      </c>
      <c r="H34">
        <f t="shared" si="1"/>
        <v>0</v>
      </c>
    </row>
    <row r="35" spans="4:8" x14ac:dyDescent="0.25">
      <c r="D35" t="str">
        <f>MID($B$3,34,1)</f>
        <v/>
      </c>
      <c r="E35" t="str">
        <f t="shared" si="0"/>
        <v/>
      </c>
      <c r="G35">
        <v>33</v>
      </c>
      <c r="H35">
        <f t="shared" si="1"/>
        <v>0</v>
      </c>
    </row>
    <row r="36" spans="4:8" x14ac:dyDescent="0.25">
      <c r="D36" t="str">
        <f>MID($B$3,35,1)</f>
        <v/>
      </c>
      <c r="E36" t="str">
        <f t="shared" si="0"/>
        <v/>
      </c>
      <c r="G36">
        <v>34</v>
      </c>
      <c r="H36">
        <f t="shared" si="1"/>
        <v>0</v>
      </c>
    </row>
    <row r="37" spans="4:8" x14ac:dyDescent="0.25">
      <c r="D37" t="str">
        <f>MID($B$3,36,1)</f>
        <v/>
      </c>
      <c r="E37" t="str">
        <f t="shared" si="0"/>
        <v/>
      </c>
      <c r="G37">
        <v>35</v>
      </c>
      <c r="H37">
        <f t="shared" si="1"/>
        <v>0</v>
      </c>
    </row>
    <row r="38" spans="4:8" x14ac:dyDescent="0.25">
      <c r="D38" t="str">
        <f>MID($B$3,37,1)</f>
        <v/>
      </c>
      <c r="E38" t="str">
        <f t="shared" si="0"/>
        <v/>
      </c>
      <c r="G38">
        <v>36</v>
      </c>
      <c r="H38">
        <f t="shared" si="1"/>
        <v>0</v>
      </c>
    </row>
    <row r="39" spans="4:8" x14ac:dyDescent="0.25">
      <c r="D39" t="str">
        <f>MID($B$3,38,1)</f>
        <v/>
      </c>
      <c r="E39" t="str">
        <f t="shared" si="0"/>
        <v/>
      </c>
      <c r="G39">
        <v>37</v>
      </c>
      <c r="H39">
        <f t="shared" si="1"/>
        <v>0</v>
      </c>
    </row>
    <row r="40" spans="4:8" x14ac:dyDescent="0.25">
      <c r="D40" t="str">
        <f>MID($B$3,39,1)</f>
        <v/>
      </c>
      <c r="E40" t="str">
        <f t="shared" si="0"/>
        <v/>
      </c>
      <c r="G40">
        <v>38</v>
      </c>
      <c r="H40">
        <f t="shared" si="1"/>
        <v>0</v>
      </c>
    </row>
    <row r="41" spans="4:8" x14ac:dyDescent="0.25">
      <c r="D41" t="str">
        <f>MID($B$3,40,1)</f>
        <v/>
      </c>
      <c r="E41" t="str">
        <f t="shared" si="0"/>
        <v/>
      </c>
      <c r="G41">
        <v>39</v>
      </c>
      <c r="H41">
        <f t="shared" si="1"/>
        <v>0</v>
      </c>
    </row>
    <row r="42" spans="4:8" x14ac:dyDescent="0.25">
      <c r="D42" t="str">
        <f>MID($B$3,41,1)</f>
        <v/>
      </c>
      <c r="E42" t="str">
        <f t="shared" si="0"/>
        <v/>
      </c>
      <c r="G42">
        <v>40</v>
      </c>
      <c r="H42">
        <f t="shared" si="1"/>
        <v>0</v>
      </c>
    </row>
    <row r="43" spans="4:8" x14ac:dyDescent="0.25">
      <c r="D43" t="str">
        <f>MID($B$3,42,1)</f>
        <v/>
      </c>
      <c r="E43" t="str">
        <f t="shared" si="0"/>
        <v/>
      </c>
      <c r="G43">
        <v>41</v>
      </c>
      <c r="H43">
        <f t="shared" si="1"/>
        <v>0</v>
      </c>
    </row>
    <row r="44" spans="4:8" x14ac:dyDescent="0.25">
      <c r="D44" t="str">
        <f>MID($B$3,43,1)</f>
        <v/>
      </c>
      <c r="E44" t="str">
        <f t="shared" si="0"/>
        <v/>
      </c>
      <c r="G44">
        <v>42</v>
      </c>
      <c r="H44">
        <f t="shared" si="1"/>
        <v>0</v>
      </c>
    </row>
    <row r="45" spans="4:8" x14ac:dyDescent="0.25">
      <c r="D45" t="str">
        <f>MID($B$3,44,1)</f>
        <v/>
      </c>
      <c r="E45" t="str">
        <f t="shared" si="0"/>
        <v/>
      </c>
      <c r="G45">
        <v>43</v>
      </c>
      <c r="H45">
        <f t="shared" si="1"/>
        <v>0</v>
      </c>
    </row>
    <row r="46" spans="4:8" x14ac:dyDescent="0.25">
      <c r="D46" t="str">
        <f>MID($B$3,45,1)</f>
        <v/>
      </c>
      <c r="E46" t="str">
        <f t="shared" si="0"/>
        <v/>
      </c>
      <c r="G46">
        <v>44</v>
      </c>
      <c r="H46">
        <f t="shared" si="1"/>
        <v>0</v>
      </c>
    </row>
    <row r="47" spans="4:8" x14ac:dyDescent="0.25">
      <c r="D47" t="str">
        <f>MID($B$3,46,1)</f>
        <v/>
      </c>
      <c r="E47" t="str">
        <f t="shared" si="0"/>
        <v/>
      </c>
      <c r="G47">
        <v>45</v>
      </c>
      <c r="H47">
        <f t="shared" si="1"/>
        <v>0</v>
      </c>
    </row>
    <row r="48" spans="4:8" x14ac:dyDescent="0.25">
      <c r="D48" t="str">
        <f>MID($B$3,47,1)</f>
        <v/>
      </c>
      <c r="E48" t="str">
        <f t="shared" si="0"/>
        <v/>
      </c>
      <c r="G48">
        <v>46</v>
      </c>
      <c r="H48">
        <f t="shared" si="1"/>
        <v>0</v>
      </c>
    </row>
    <row r="49" spans="4:8" x14ac:dyDescent="0.25">
      <c r="D49" t="str">
        <f>MID($B$3,48,1)</f>
        <v/>
      </c>
      <c r="E49" t="str">
        <f t="shared" si="0"/>
        <v/>
      </c>
      <c r="G49">
        <v>47</v>
      </c>
      <c r="H49">
        <f t="shared" si="1"/>
        <v>0</v>
      </c>
    </row>
    <row r="50" spans="4:8" x14ac:dyDescent="0.25">
      <c r="D50" t="str">
        <f>MID($B$3,49,1)</f>
        <v/>
      </c>
      <c r="E50" t="str">
        <f t="shared" si="0"/>
        <v/>
      </c>
      <c r="G50">
        <v>48</v>
      </c>
      <c r="H50">
        <f t="shared" si="1"/>
        <v>0</v>
      </c>
    </row>
    <row r="51" spans="4:8" x14ac:dyDescent="0.25">
      <c r="D51" t="str">
        <f>MID($B$3,50,1)</f>
        <v/>
      </c>
      <c r="E51" t="str">
        <f t="shared" si="0"/>
        <v/>
      </c>
      <c r="G51">
        <v>49</v>
      </c>
      <c r="H51">
        <f t="shared" si="1"/>
        <v>0</v>
      </c>
    </row>
    <row r="52" spans="4:8" x14ac:dyDescent="0.25">
      <c r="D52" t="str">
        <f>MID($B$3,51,1)</f>
        <v/>
      </c>
      <c r="E52" t="str">
        <f t="shared" si="0"/>
        <v/>
      </c>
      <c r="G52">
        <v>50</v>
      </c>
      <c r="H52">
        <f t="shared" si="1"/>
        <v>0</v>
      </c>
    </row>
    <row r="53" spans="4:8" x14ac:dyDescent="0.25">
      <c r="D53" t="str">
        <f>MID($B$3,52,1)</f>
        <v/>
      </c>
      <c r="E53" t="str">
        <f t="shared" si="0"/>
        <v/>
      </c>
      <c r="G53">
        <v>51</v>
      </c>
      <c r="H53">
        <f t="shared" si="1"/>
        <v>0</v>
      </c>
    </row>
    <row r="54" spans="4:8" x14ac:dyDescent="0.25">
      <c r="D54" t="str">
        <f>MID($B$3,53,1)</f>
        <v/>
      </c>
      <c r="E54" t="str">
        <f t="shared" si="0"/>
        <v/>
      </c>
      <c r="G54">
        <v>52</v>
      </c>
      <c r="H54">
        <f t="shared" si="1"/>
        <v>0</v>
      </c>
    </row>
    <row r="55" spans="4:8" x14ac:dyDescent="0.25">
      <c r="D55" t="str">
        <f>MID($B$3,54,1)</f>
        <v/>
      </c>
      <c r="E55" t="str">
        <f t="shared" si="0"/>
        <v/>
      </c>
      <c r="G55">
        <v>53</v>
      </c>
      <c r="H55">
        <f t="shared" si="1"/>
        <v>0</v>
      </c>
    </row>
    <row r="56" spans="4:8" x14ac:dyDescent="0.25">
      <c r="D56" t="str">
        <f>MID($B$3,55,1)</f>
        <v/>
      </c>
      <c r="E56" t="str">
        <f t="shared" si="0"/>
        <v/>
      </c>
      <c r="G56">
        <v>54</v>
      </c>
      <c r="H56">
        <f t="shared" si="1"/>
        <v>0</v>
      </c>
    </row>
    <row r="57" spans="4:8" x14ac:dyDescent="0.25">
      <c r="D57" t="str">
        <f>MID($B$3,56,1)</f>
        <v/>
      </c>
      <c r="E57" t="str">
        <f t="shared" si="0"/>
        <v/>
      </c>
      <c r="G57">
        <v>55</v>
      </c>
      <c r="H57">
        <f t="shared" si="1"/>
        <v>0</v>
      </c>
    </row>
    <row r="58" spans="4:8" x14ac:dyDescent="0.25">
      <c r="D58" t="str">
        <f>MID($B$3,57,1)</f>
        <v/>
      </c>
      <c r="E58" t="str">
        <f t="shared" si="0"/>
        <v/>
      </c>
      <c r="G58">
        <v>56</v>
      </c>
      <c r="H58">
        <f t="shared" si="1"/>
        <v>0</v>
      </c>
    </row>
    <row r="59" spans="4:8" x14ac:dyDescent="0.25">
      <c r="D59" t="str">
        <f>MID($B$3,58,1)</f>
        <v/>
      </c>
      <c r="E59" t="str">
        <f t="shared" si="0"/>
        <v/>
      </c>
      <c r="G59">
        <v>57</v>
      </c>
      <c r="H59">
        <f t="shared" si="1"/>
        <v>0</v>
      </c>
    </row>
    <row r="60" spans="4:8" x14ac:dyDescent="0.25">
      <c r="D60" t="str">
        <f>MID($B$3,59,1)</f>
        <v/>
      </c>
      <c r="E60" t="str">
        <f t="shared" si="0"/>
        <v/>
      </c>
      <c r="G60">
        <v>58</v>
      </c>
      <c r="H60">
        <f t="shared" si="1"/>
        <v>0</v>
      </c>
    </row>
    <row r="61" spans="4:8" x14ac:dyDescent="0.25">
      <c r="D61" t="str">
        <f>MID($B$3,60,1)</f>
        <v/>
      </c>
      <c r="E61" t="str">
        <f t="shared" si="0"/>
        <v/>
      </c>
      <c r="G61">
        <v>59</v>
      </c>
      <c r="H61">
        <f t="shared" si="1"/>
        <v>0</v>
      </c>
    </row>
    <row r="62" spans="4:8" x14ac:dyDescent="0.25">
      <c r="D62" t="str">
        <f>MID($B$3,61,1)</f>
        <v/>
      </c>
      <c r="E62" t="str">
        <f t="shared" si="0"/>
        <v/>
      </c>
      <c r="G62">
        <v>60</v>
      </c>
      <c r="H62">
        <f t="shared" si="1"/>
        <v>0</v>
      </c>
    </row>
    <row r="63" spans="4:8" x14ac:dyDescent="0.25">
      <c r="D63" t="str">
        <f>MID($B$3,62,1)</f>
        <v/>
      </c>
      <c r="E63" t="str">
        <f t="shared" si="0"/>
        <v/>
      </c>
      <c r="G63">
        <v>61</v>
      </c>
      <c r="H63">
        <f t="shared" si="1"/>
        <v>0</v>
      </c>
    </row>
    <row r="64" spans="4:8" x14ac:dyDescent="0.25">
      <c r="D64" t="str">
        <f>MID($B$3,63,1)</f>
        <v/>
      </c>
      <c r="E64" t="str">
        <f t="shared" si="0"/>
        <v/>
      </c>
      <c r="G64">
        <v>62</v>
      </c>
      <c r="H64">
        <f t="shared" si="1"/>
        <v>0</v>
      </c>
    </row>
    <row r="65" spans="4:8" x14ac:dyDescent="0.25">
      <c r="D65" t="str">
        <f>MID($B$3,64,1)</f>
        <v/>
      </c>
      <c r="E65" t="str">
        <f t="shared" si="0"/>
        <v/>
      </c>
      <c r="G65">
        <v>63</v>
      </c>
      <c r="H65">
        <f t="shared" si="1"/>
        <v>0</v>
      </c>
    </row>
    <row r="66" spans="4:8" x14ac:dyDescent="0.25">
      <c r="D66" t="str">
        <f>MID($B$3,65,1)</f>
        <v/>
      </c>
      <c r="E66" t="str">
        <f t="shared" ref="E66:E101" si="4">IF(D66="A",10,IF(D66="B",11,IF(D66="C",12,IF(D66="D",13,IF(D66="E",14,IF(D66="F",15,D66))))))</f>
        <v/>
      </c>
      <c r="G66">
        <v>64</v>
      </c>
      <c r="H66">
        <f t="shared" si="1"/>
        <v>0</v>
      </c>
    </row>
    <row r="67" spans="4:8" x14ac:dyDescent="0.25">
      <c r="D67" t="str">
        <f>MID($B$3,66,1)</f>
        <v/>
      </c>
      <c r="E67" t="str">
        <f t="shared" si="4"/>
        <v/>
      </c>
      <c r="G67">
        <v>65</v>
      </c>
      <c r="H67">
        <f t="shared" ref="H67:H101" si="5">IF(E67&lt;&gt;"",E67*$F$2^G67,)</f>
        <v>0</v>
      </c>
    </row>
    <row r="68" spans="4:8" x14ac:dyDescent="0.25">
      <c r="D68" t="str">
        <f>MID($B$3,67,1)</f>
        <v/>
      </c>
      <c r="E68" t="str">
        <f t="shared" si="4"/>
        <v/>
      </c>
      <c r="G68">
        <v>66</v>
      </c>
      <c r="H68">
        <f t="shared" si="5"/>
        <v>0</v>
      </c>
    </row>
    <row r="69" spans="4:8" x14ac:dyDescent="0.25">
      <c r="D69" t="str">
        <f>MID($B$3,68,1)</f>
        <v/>
      </c>
      <c r="E69" t="str">
        <f t="shared" si="4"/>
        <v/>
      </c>
      <c r="G69">
        <v>67</v>
      </c>
      <c r="H69">
        <f t="shared" si="5"/>
        <v>0</v>
      </c>
    </row>
    <row r="70" spans="4:8" x14ac:dyDescent="0.25">
      <c r="D70" t="str">
        <f>MID($B$3,69,1)</f>
        <v/>
      </c>
      <c r="E70" t="str">
        <f t="shared" si="4"/>
        <v/>
      </c>
      <c r="G70">
        <v>68</v>
      </c>
      <c r="H70">
        <f t="shared" si="5"/>
        <v>0</v>
      </c>
    </row>
    <row r="71" spans="4:8" x14ac:dyDescent="0.25">
      <c r="D71" t="str">
        <f>MID($B$3,70,1)</f>
        <v/>
      </c>
      <c r="E71" t="str">
        <f t="shared" si="4"/>
        <v/>
      </c>
      <c r="G71">
        <v>69</v>
      </c>
      <c r="H71">
        <f t="shared" si="5"/>
        <v>0</v>
      </c>
    </row>
    <row r="72" spans="4:8" x14ac:dyDescent="0.25">
      <c r="D72" t="str">
        <f>MID($B$3,71,1)</f>
        <v/>
      </c>
      <c r="E72" t="str">
        <f t="shared" si="4"/>
        <v/>
      </c>
      <c r="G72">
        <v>70</v>
      </c>
      <c r="H72">
        <f t="shared" si="5"/>
        <v>0</v>
      </c>
    </row>
    <row r="73" spans="4:8" x14ac:dyDescent="0.25">
      <c r="D73" t="str">
        <f>MID($B$3,72,1)</f>
        <v/>
      </c>
      <c r="E73" t="str">
        <f t="shared" si="4"/>
        <v/>
      </c>
      <c r="G73">
        <v>71</v>
      </c>
      <c r="H73">
        <f t="shared" si="5"/>
        <v>0</v>
      </c>
    </row>
    <row r="74" spans="4:8" x14ac:dyDescent="0.25">
      <c r="D74" t="str">
        <f>MID($B$3,73,1)</f>
        <v/>
      </c>
      <c r="E74" t="str">
        <f t="shared" si="4"/>
        <v/>
      </c>
      <c r="G74">
        <v>72</v>
      </c>
      <c r="H74">
        <f t="shared" si="5"/>
        <v>0</v>
      </c>
    </row>
    <row r="75" spans="4:8" x14ac:dyDescent="0.25">
      <c r="D75" t="str">
        <f>MID($B$3,74,1)</f>
        <v/>
      </c>
      <c r="E75" t="str">
        <f t="shared" si="4"/>
        <v/>
      </c>
      <c r="G75">
        <v>73</v>
      </c>
      <c r="H75">
        <f t="shared" si="5"/>
        <v>0</v>
      </c>
    </row>
    <row r="76" spans="4:8" x14ac:dyDescent="0.25">
      <c r="D76" t="str">
        <f>MID($B$3,75,1)</f>
        <v/>
      </c>
      <c r="E76" t="str">
        <f t="shared" si="4"/>
        <v/>
      </c>
      <c r="G76">
        <v>74</v>
      </c>
      <c r="H76">
        <f t="shared" si="5"/>
        <v>0</v>
      </c>
    </row>
    <row r="77" spans="4:8" x14ac:dyDescent="0.25">
      <c r="D77" t="str">
        <f>MID($B$3,76,1)</f>
        <v/>
      </c>
      <c r="E77" t="str">
        <f t="shared" si="4"/>
        <v/>
      </c>
      <c r="G77">
        <v>75</v>
      </c>
      <c r="H77">
        <f t="shared" si="5"/>
        <v>0</v>
      </c>
    </row>
    <row r="78" spans="4:8" x14ac:dyDescent="0.25">
      <c r="D78" t="str">
        <f>MID($B$3,77,1)</f>
        <v/>
      </c>
      <c r="E78" t="str">
        <f t="shared" si="4"/>
        <v/>
      </c>
      <c r="G78">
        <v>76</v>
      </c>
      <c r="H78">
        <f t="shared" si="5"/>
        <v>0</v>
      </c>
    </row>
    <row r="79" spans="4:8" x14ac:dyDescent="0.25">
      <c r="D79" t="str">
        <f>MID($B$3,78,1)</f>
        <v/>
      </c>
      <c r="E79" t="str">
        <f t="shared" si="4"/>
        <v/>
      </c>
      <c r="G79">
        <v>77</v>
      </c>
      <c r="H79">
        <f t="shared" si="5"/>
        <v>0</v>
      </c>
    </row>
    <row r="80" spans="4:8" x14ac:dyDescent="0.25">
      <c r="D80" t="str">
        <f>MID($B$3,79,1)</f>
        <v/>
      </c>
      <c r="E80" t="str">
        <f t="shared" si="4"/>
        <v/>
      </c>
      <c r="G80">
        <v>78</v>
      </c>
      <c r="H80">
        <f t="shared" si="5"/>
        <v>0</v>
      </c>
    </row>
    <row r="81" spans="4:8" x14ac:dyDescent="0.25">
      <c r="D81" t="str">
        <f>MID($B$3,80,1)</f>
        <v/>
      </c>
      <c r="E81" t="str">
        <f t="shared" si="4"/>
        <v/>
      </c>
      <c r="G81">
        <v>79</v>
      </c>
      <c r="H81">
        <f t="shared" si="5"/>
        <v>0</v>
      </c>
    </row>
    <row r="82" spans="4:8" x14ac:dyDescent="0.25">
      <c r="D82" t="str">
        <f>MID($B$3,81,1)</f>
        <v/>
      </c>
      <c r="E82" t="str">
        <f t="shared" si="4"/>
        <v/>
      </c>
      <c r="G82">
        <v>80</v>
      </c>
      <c r="H82">
        <f t="shared" si="5"/>
        <v>0</v>
      </c>
    </row>
    <row r="83" spans="4:8" x14ac:dyDescent="0.25">
      <c r="D83" t="str">
        <f>MID($B$3,82,1)</f>
        <v/>
      </c>
      <c r="E83" t="str">
        <f t="shared" si="4"/>
        <v/>
      </c>
      <c r="G83">
        <v>81</v>
      </c>
      <c r="H83">
        <f t="shared" si="5"/>
        <v>0</v>
      </c>
    </row>
    <row r="84" spans="4:8" x14ac:dyDescent="0.25">
      <c r="D84" t="str">
        <f>MID($B$3,83,1)</f>
        <v/>
      </c>
      <c r="E84" t="str">
        <f t="shared" si="4"/>
        <v/>
      </c>
      <c r="G84">
        <v>82</v>
      </c>
      <c r="H84">
        <f t="shared" si="5"/>
        <v>0</v>
      </c>
    </row>
    <row r="85" spans="4:8" x14ac:dyDescent="0.25">
      <c r="D85" t="str">
        <f>MID($B$3,84,1)</f>
        <v/>
      </c>
      <c r="E85" t="str">
        <f t="shared" si="4"/>
        <v/>
      </c>
      <c r="G85">
        <v>83</v>
      </c>
      <c r="H85">
        <f t="shared" si="5"/>
        <v>0</v>
      </c>
    </row>
    <row r="86" spans="4:8" x14ac:dyDescent="0.25">
      <c r="D86" t="str">
        <f>MID($B$3,85,1)</f>
        <v/>
      </c>
      <c r="E86" t="str">
        <f t="shared" si="4"/>
        <v/>
      </c>
      <c r="G86">
        <v>84</v>
      </c>
      <c r="H86">
        <f t="shared" si="5"/>
        <v>0</v>
      </c>
    </row>
    <row r="87" spans="4:8" x14ac:dyDescent="0.25">
      <c r="D87" t="str">
        <f>MID($B$3,86,1)</f>
        <v/>
      </c>
      <c r="E87" t="str">
        <f t="shared" si="4"/>
        <v/>
      </c>
      <c r="G87">
        <v>85</v>
      </c>
      <c r="H87">
        <f t="shared" si="5"/>
        <v>0</v>
      </c>
    </row>
    <row r="88" spans="4:8" x14ac:dyDescent="0.25">
      <c r="D88" t="str">
        <f>MID($B$3,87,1)</f>
        <v/>
      </c>
      <c r="E88" t="str">
        <f t="shared" si="4"/>
        <v/>
      </c>
      <c r="G88">
        <v>86</v>
      </c>
      <c r="H88">
        <f t="shared" si="5"/>
        <v>0</v>
      </c>
    </row>
    <row r="89" spans="4:8" x14ac:dyDescent="0.25">
      <c r="D89" t="str">
        <f>MID($B$3,88,1)</f>
        <v/>
      </c>
      <c r="E89" t="str">
        <f t="shared" si="4"/>
        <v/>
      </c>
      <c r="G89">
        <v>87</v>
      </c>
      <c r="H89">
        <f t="shared" si="5"/>
        <v>0</v>
      </c>
    </row>
    <row r="90" spans="4:8" x14ac:dyDescent="0.25">
      <c r="D90" t="str">
        <f>MID($B$3,89,1)</f>
        <v/>
      </c>
      <c r="E90" t="str">
        <f t="shared" si="4"/>
        <v/>
      </c>
      <c r="G90">
        <v>88</v>
      </c>
      <c r="H90">
        <f t="shared" si="5"/>
        <v>0</v>
      </c>
    </row>
    <row r="91" spans="4:8" x14ac:dyDescent="0.25">
      <c r="D91" t="str">
        <f>MID($B$3,90,1)</f>
        <v/>
      </c>
      <c r="E91" t="str">
        <f t="shared" si="4"/>
        <v/>
      </c>
      <c r="G91">
        <v>89</v>
      </c>
      <c r="H91">
        <f t="shared" si="5"/>
        <v>0</v>
      </c>
    </row>
    <row r="92" spans="4:8" x14ac:dyDescent="0.25">
      <c r="D92" t="str">
        <f>MID($B$3,91,1)</f>
        <v/>
      </c>
      <c r="E92" t="str">
        <f t="shared" si="4"/>
        <v/>
      </c>
      <c r="G92">
        <v>90</v>
      </c>
      <c r="H92">
        <f t="shared" si="5"/>
        <v>0</v>
      </c>
    </row>
    <row r="93" spans="4:8" x14ac:dyDescent="0.25">
      <c r="D93" t="str">
        <f>MID($B$3,92,1)</f>
        <v/>
      </c>
      <c r="E93" t="str">
        <f t="shared" si="4"/>
        <v/>
      </c>
      <c r="G93">
        <v>91</v>
      </c>
      <c r="H93">
        <f t="shared" si="5"/>
        <v>0</v>
      </c>
    </row>
    <row r="94" spans="4:8" x14ac:dyDescent="0.25">
      <c r="D94" t="str">
        <f>MID($B$3,93,1)</f>
        <v/>
      </c>
      <c r="E94" t="str">
        <f t="shared" si="4"/>
        <v/>
      </c>
      <c r="G94">
        <v>92</v>
      </c>
      <c r="H94">
        <f t="shared" si="5"/>
        <v>0</v>
      </c>
    </row>
    <row r="95" spans="4:8" x14ac:dyDescent="0.25">
      <c r="D95" t="str">
        <f>MID($B$3,94,1)</f>
        <v/>
      </c>
      <c r="E95" t="str">
        <f t="shared" si="4"/>
        <v/>
      </c>
      <c r="G95">
        <v>93</v>
      </c>
      <c r="H95">
        <f t="shared" si="5"/>
        <v>0</v>
      </c>
    </row>
    <row r="96" spans="4:8" x14ac:dyDescent="0.25">
      <c r="D96" t="str">
        <f>MID($B$3,95,1)</f>
        <v/>
      </c>
      <c r="E96" t="str">
        <f t="shared" si="4"/>
        <v/>
      </c>
      <c r="G96">
        <v>94</v>
      </c>
      <c r="H96">
        <f t="shared" si="5"/>
        <v>0</v>
      </c>
    </row>
    <row r="97" spans="4:8" x14ac:dyDescent="0.25">
      <c r="D97" t="str">
        <f>MID($B$3,96,1)</f>
        <v/>
      </c>
      <c r="E97" t="str">
        <f t="shared" si="4"/>
        <v/>
      </c>
      <c r="G97">
        <v>95</v>
      </c>
      <c r="H97">
        <f t="shared" si="5"/>
        <v>0</v>
      </c>
    </row>
    <row r="98" spans="4:8" x14ac:dyDescent="0.25">
      <c r="D98" t="str">
        <f>MID($B$3,97,1)</f>
        <v/>
      </c>
      <c r="E98" t="str">
        <f t="shared" si="4"/>
        <v/>
      </c>
      <c r="G98">
        <v>96</v>
      </c>
      <c r="H98">
        <f t="shared" si="5"/>
        <v>0</v>
      </c>
    </row>
    <row r="99" spans="4:8" x14ac:dyDescent="0.25">
      <c r="D99" t="str">
        <f>MID($B$3,98,1)</f>
        <v/>
      </c>
      <c r="E99" t="str">
        <f t="shared" si="4"/>
        <v/>
      </c>
      <c r="G99">
        <v>97</v>
      </c>
      <c r="H99">
        <f t="shared" si="5"/>
        <v>0</v>
      </c>
    </row>
    <row r="100" spans="4:8" x14ac:dyDescent="0.25">
      <c r="D100" t="str">
        <f>MID($B$3,99,1)</f>
        <v/>
      </c>
      <c r="E100" t="str">
        <f t="shared" si="4"/>
        <v/>
      </c>
      <c r="G100">
        <v>98</v>
      </c>
      <c r="H100">
        <f t="shared" si="5"/>
        <v>0</v>
      </c>
    </row>
    <row r="101" spans="4:8" x14ac:dyDescent="0.25">
      <c r="D101" t="str">
        <f>MID($B$3,100,1)</f>
        <v/>
      </c>
      <c r="E101" t="str">
        <f t="shared" si="4"/>
        <v/>
      </c>
      <c r="G101">
        <v>99</v>
      </c>
      <c r="H101">
        <f t="shared" si="5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8</vt:i4>
      </vt:variant>
    </vt:vector>
  </HeadingPairs>
  <TitlesOfParts>
    <vt:vector size="8" baseType="lpstr">
      <vt:lpstr>Interfaccia-Utente</vt:lpstr>
      <vt:lpstr>Decimale-Binario</vt:lpstr>
      <vt:lpstr>Decimale-Ottale</vt:lpstr>
      <vt:lpstr>Decimale-Esadecimale</vt:lpstr>
      <vt:lpstr>Specchia-Numero</vt:lpstr>
      <vt:lpstr>Binario-Decimale</vt:lpstr>
      <vt:lpstr>Ottale-Decimale</vt:lpstr>
      <vt:lpstr>Esadecimale-Decimale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 Masone</dc:creator>
  <cp:lastModifiedBy>Alessandro Masone</cp:lastModifiedBy>
  <dcterms:created xsi:type="dcterms:W3CDTF">2015-06-05T18:19:34Z</dcterms:created>
  <dcterms:modified xsi:type="dcterms:W3CDTF">2020-11-23T17:11:43Z</dcterms:modified>
</cp:coreProperties>
</file>