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inman/Dropbox/GEM/LCA of natural gas use/US cities LCA of gas model/US gas model inputs/"/>
    </mc:Choice>
  </mc:AlternateContent>
  <xr:revisionPtr revIDLastSave="0" documentId="13_ncr:1_{C3855A38-17FB-474F-A130-D4A82CB3FB82}" xr6:coauthVersionLast="45" xr6:coauthVersionMax="45" xr10:uidLastSave="{00000000-0000-0000-0000-000000000000}"/>
  <bookViews>
    <workbookView xWindow="26980" yWindow="8960" windowWidth="23360" windowHeight="19040" xr2:uid="{2BAB608E-69F6-C548-819E-E986257C5CDC}"/>
  </bookViews>
  <sheets>
    <sheet name="main parameters" sheetId="1" r:id="rId1"/>
    <sheet name="production area leakage" sheetId="6" r:id="rId2"/>
    <sheet name="methane share in gross gas" sheetId="7" r:id="rId3"/>
    <sheet name="mains leakage Weller" sheetId="3" r:id="rId4"/>
    <sheet name="services leakage EPA" sheetId="4" r:id="rId5"/>
    <sheet name="urban area leakage" sheetId="5" r:id="rId6"/>
    <sheet name="input file sourc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4" l="1"/>
  <c r="D4" i="4"/>
  <c r="D3" i="4"/>
  <c r="D2" i="4"/>
  <c r="F2" i="4"/>
  <c r="G2" i="4" s="1"/>
  <c r="F3" i="4"/>
  <c r="G3" i="4" s="1"/>
  <c r="F4" i="4"/>
  <c r="G4" i="4" s="1"/>
  <c r="F5" i="4"/>
  <c r="G5" i="4" s="1"/>
</calcChain>
</file>

<file path=xl/sharedStrings.xml><?xml version="1.0" encoding="utf-8"?>
<sst xmlns="http://schemas.openxmlformats.org/spreadsheetml/2006/main" count="209" uniqueCount="164">
  <si>
    <t>model component</t>
  </si>
  <si>
    <t>parameter name</t>
  </si>
  <si>
    <t>parameter value</t>
  </si>
  <si>
    <t>parameter description</t>
  </si>
  <si>
    <t>parameter units</t>
  </si>
  <si>
    <t>parameter source</t>
  </si>
  <si>
    <t>trans_leak_fract</t>
  </si>
  <si>
    <t>percentage</t>
  </si>
  <si>
    <t>average percentage of gas leakage for US transmission and storage system</t>
  </si>
  <si>
    <t>Zimmerle 2015</t>
  </si>
  <si>
    <t>km</t>
  </si>
  <si>
    <t>Littlefield 2019</t>
  </si>
  <si>
    <t>average distance that US gas supplies travel from production to consumption</t>
  </si>
  <si>
    <t>ch4_fract_in_ng_consumer_grade</t>
  </si>
  <si>
    <t>fraction (by volume) of consumer-grade natural gas that is CH4</t>
  </si>
  <si>
    <t>Based on PG&amp;E Pipe Ranger values for 2020-09-22 (reported as mole %), at https://www.pge.com/pipeline/operations/gas_quality_data_info/index.page. Only some areas report CH4 content, e.g., areas B04, F01, F02, F03, H01, H03, J01, J02, L01, L02, N01, P01, P02, R01. And based on Union Gas/Enbridge report, https://www.uniongas.com/about-us/about-natural-gas/Chemical-Composition-of-Natural-Gas.</t>
  </si>
  <si>
    <t>ch4_kg_per_mcf</t>
  </si>
  <si>
    <t>kg/Mcf</t>
  </si>
  <si>
    <t>from EPA's Coal Mine Methane calculator (https://www.epa.gov/cmop/units-converter)</t>
  </si>
  <si>
    <t>ch4_gwp_20y</t>
  </si>
  <si>
    <t>ch4_gwp_100y</t>
  </si>
  <si>
    <t>unitless</t>
  </si>
  <si>
    <t>density of methane under standard conditions</t>
  </si>
  <si>
    <t>Global Warming Potential (GWP) of methane over 20-year horizon</t>
  </si>
  <si>
    <t>Global Warming Potential (GWP) of methane over 100-year horizon</t>
  </si>
  <si>
    <t>energy density of consumer-grade natural gas</t>
  </si>
  <si>
    <t>EIA: https://www.eia.gov/energyexplained/units-and-calculators/</t>
  </si>
  <si>
    <t>oil_en_dens_mmbtu_per_bbl</t>
  </si>
  <si>
    <t>MMBtu/bbl</t>
  </si>
  <si>
    <t>energy density of crude oil</t>
  </si>
  <si>
    <t>input file description</t>
  </si>
  <si>
    <t>input file source</t>
  </si>
  <si>
    <t>dry_gas_prod_file</t>
  </si>
  <si>
    <t>ngl_prod_file</t>
  </si>
  <si>
    <t>oil_prod_file</t>
  </si>
  <si>
    <t>EIA data for dry gas production</t>
  </si>
  <si>
    <t>https://www.eia.gov/dnav/ng/ng_prod_sum_a_EPG0_FPD_mmcf_a.htm</t>
  </si>
  <si>
    <t>https://www.eia.gov/dnav/ng/ng_prod_pp_a_EPL0_ygt_Mbbl_a.htm</t>
  </si>
  <si>
    <t>EIA data for natural gas liquids (NGLs) production</t>
  </si>
  <si>
    <t>https://www.eia.gov/dnav/pet/pet_crd_crpdn_adc_mbbl_a.htm</t>
  </si>
  <si>
    <t>EIA data for crude oil production</t>
  </si>
  <si>
    <t>n/a</t>
  </si>
  <si>
    <t>behind_meter_res</t>
  </si>
  <si>
    <t>behind-the-meter</t>
  </si>
  <si>
    <t>behind_meter_comm</t>
  </si>
  <si>
    <t>behind-the-meter leakage rate for residential buildings</t>
  </si>
  <si>
    <t>Fischer 2018</t>
  </si>
  <si>
    <t>behind-the-meter leakage rate for commercial buildings</t>
  </si>
  <si>
    <t>production</t>
  </si>
  <si>
    <t>transmission</t>
  </si>
  <si>
    <t>number of leaks per mile</t>
  </si>
  <si>
    <t>cast iron</t>
  </si>
  <si>
    <t>bare steel</t>
  </si>
  <si>
    <t>coated steel</t>
  </si>
  <si>
    <t>plastic</t>
  </si>
  <si>
    <t>size per leak (g CH4/min)</t>
  </si>
  <si>
    <t>leakage per service line (kg CH4/service/y)</t>
  </si>
  <si>
    <t>mains leakage Weller</t>
  </si>
  <si>
    <t>input file name / sheet name</t>
  </si>
  <si>
    <t>services leakage EPA</t>
  </si>
  <si>
    <t>EPA 2020 - Inventory of US Greenhouse Gas Emissions 1990-2018 - Natural gas systems - Annex 3.6 tables</t>
  </si>
  <si>
    <t>https://www.epa.gov/ghgemissions/natural-gas-and-petroleum-systems-ghg-inventory-additional-information-1990-2018-ghg</t>
  </si>
  <si>
    <t>Weller 2020 leakage from distribution mains</t>
  </si>
  <si>
    <t>https://pubs.acs.org/doi/10.1021/acs.est.0c00437</t>
  </si>
  <si>
    <t>services material</t>
  </si>
  <si>
    <t>mains material</t>
  </si>
  <si>
    <t>unprotected steel</t>
  </si>
  <si>
    <t>protected steel</t>
  </si>
  <si>
    <t>copper</t>
  </si>
  <si>
    <t>num serv</t>
  </si>
  <si>
    <t>kg CH4</t>
  </si>
  <si>
    <t>Gg CH4</t>
  </si>
  <si>
    <t>ft per service line</t>
  </si>
  <si>
    <t>emissions factor (kg CH4/ft-serv/y) [GIM]</t>
  </si>
  <si>
    <t>leakage per ft</t>
  </si>
  <si>
    <t>trans_distance_avg_km</t>
  </si>
  <si>
    <t>all</t>
  </si>
  <si>
    <t>data_year</t>
  </si>
  <si>
    <t>year of analysis for model</t>
  </si>
  <si>
    <t>contiguous_us_only</t>
  </si>
  <si>
    <t>excludes Alaska, Hawaii, Puerto Rico, etc.</t>
  </si>
  <si>
    <t>res_meter_leak_kg_ch4_per_meter_pa</t>
  </si>
  <si>
    <t>customer meters</t>
  </si>
  <si>
    <t>kg CH4/meter/y</t>
  </si>
  <si>
    <t>EPA GHGI leakage rate for residential customer gas meters</t>
  </si>
  <si>
    <t>EPA GHGI 2020, Annex 3.6, sheet "3.6-2", section "Customer Meters", row "Residential"; value for all years is 1.5 kg [CH4]/meter [per year]</t>
  </si>
  <si>
    <t>Johnston 2020, Table 7 (Statewide,  Methane as % of Total Natural Gas Consumption, Appliances w. 50% Pipe Scenario)</t>
  </si>
  <si>
    <t>San Francisco--Oakland, CA</t>
  </si>
  <si>
    <t>Los Angeles--Long Beach--Anaheim, CA</t>
  </si>
  <si>
    <t>Boston, MA--NH--RI</t>
  </si>
  <si>
    <t>Indianapolis, IN</t>
  </si>
  <si>
    <t>Washington, DC--VA--MD</t>
  </si>
  <si>
    <t>Baltimore, MD</t>
  </si>
  <si>
    <t>leakage rate (% of CH4 delivered that leaks)</t>
  </si>
  <si>
    <t>data source</t>
  </si>
  <si>
    <t>Sargent 2020</t>
  </si>
  <si>
    <t>Peischl 2013 (1.8%), Wunch 2016 (1.6%)</t>
  </si>
  <si>
    <t>urban area</t>
  </si>
  <si>
    <t>Jeong 2017</t>
  </si>
  <si>
    <t>sets choice of GWP to use; if False, uses ch4_gwp_100y</t>
  </si>
  <si>
    <t>electric</t>
  </si>
  <si>
    <t>use_gwp_20y</t>
  </si>
  <si>
    <t>kg CO2/mmbtu</t>
  </si>
  <si>
    <t>emissions_rate_gas_kg_co2_per_mmbtu</t>
  </si>
  <si>
    <t>emissions rate of CO2 from combustion of natural gas</t>
  </si>
  <si>
    <t>EIA: https://www.eia.gov/environment/emissions/co2_vol_mass.php</t>
  </si>
  <si>
    <t>Btu/cf</t>
  </si>
  <si>
    <t>dry_gas_en_dens_btu_per_cf</t>
  </si>
  <si>
    <t>Ren 2018, modified by GIM authors to adjust for apparent error; originally reported leakage rate was 1.1%–2.1% (average 1.6%)</t>
  </si>
  <si>
    <t>Cambaliza 2015, Lamb 2016; see GIM documentation, Section 14</t>
  </si>
  <si>
    <t>region</t>
  </si>
  <si>
    <t>subregion</t>
  </si>
  <si>
    <t>gas leakage % (relative to gross gas extraction)</t>
  </si>
  <si>
    <t>leakage data source</t>
  </si>
  <si>
    <t>Appalachia region</t>
  </si>
  <si>
    <t>northeast PA</t>
  </si>
  <si>
    <t>Peischl 2015, Barkley 2017</t>
  </si>
  <si>
    <t>southwest PA &amp; northern WV</t>
  </si>
  <si>
    <t>Barkley 2019, Ren 2019</t>
  </si>
  <si>
    <t>Permian region</t>
  </si>
  <si>
    <t>Zhang 2020</t>
  </si>
  <si>
    <t>Haynesville region</t>
  </si>
  <si>
    <t>Peischl 2015, Peischl 2018</t>
  </si>
  <si>
    <t>Anadarko region</t>
  </si>
  <si>
    <t>Schneising 2020</t>
  </si>
  <si>
    <t>Eagle Ford region east</t>
  </si>
  <si>
    <t>Peischl 2018</t>
  </si>
  <si>
    <t>Eagle Ford region west</t>
  </si>
  <si>
    <t>Greater Green River region</t>
  </si>
  <si>
    <t>Omara 2018, modified to include approx. gathering and processing emissions</t>
  </si>
  <si>
    <t>San Juan region</t>
  </si>
  <si>
    <t>Smith 2017</t>
  </si>
  <si>
    <t>Barnett region</t>
  </si>
  <si>
    <t>Karion 2015, Peischl 2018</t>
  </si>
  <si>
    <t>Offshore Gulf of Mexico (state &amp; federal waters)</t>
  </si>
  <si>
    <t>Negron 2020</t>
  </si>
  <si>
    <t>Denver-Julesburg region</t>
  </si>
  <si>
    <t>Pétron 2014, Peischl 2018</t>
  </si>
  <si>
    <t>Bakken region</t>
  </si>
  <si>
    <t>Peischl 2016, Peischl 2018</t>
  </si>
  <si>
    <t>Fayetteville region</t>
  </si>
  <si>
    <t>Schweitzke 2017, Vaughn 2018, GIM calculations</t>
  </si>
  <si>
    <t>Uintah region</t>
  </si>
  <si>
    <t>Karion 2013, Foster 2019</t>
  </si>
  <si>
    <t>San Joaquin Valley</t>
  </si>
  <si>
    <t>Cui 2019, GIM calculations</t>
  </si>
  <si>
    <t>% CH4 by volume in gross gas</t>
  </si>
  <si>
    <t>% CH4 data source</t>
  </si>
  <si>
    <t>notes</t>
  </si>
  <si>
    <t>Appalachia region - outside northeast Pennsylvania</t>
  </si>
  <si>
    <t>Ren 2019, Barkley 2019</t>
  </si>
  <si>
    <t>Barkley 2019 CH4 % is based on Barkley personal communication</t>
  </si>
  <si>
    <t>Appalachia region - northeast Pennsylvania</t>
  </si>
  <si>
    <t>Barkley 2017, Peischl 2015</t>
  </si>
  <si>
    <t>note: Robertson 2020 used 70% as central value for Permian</t>
  </si>
  <si>
    <t>converted from mass fractions stated in original to volume fractions</t>
  </si>
  <si>
    <t>Omara 2018</t>
  </si>
  <si>
    <t>Offshore Gulf of Mexico</t>
  </si>
  <si>
    <t>ultimately from Brandt 2015; see Table 12, mean value for C1</t>
  </si>
  <si>
    <t>Peischl 2015</t>
  </si>
  <si>
    <t>Karion 2013</t>
  </si>
  <si>
    <t>Gentner 2014</t>
  </si>
  <si>
    <t>Gentner 2014 Table 1 reports mass fractions from Lillis et al., 2007, but only for hydrocarbons; converted to volume fractions, assuming that the missing 4.984% of non-hydrocarbon gas is nitrogen</t>
  </si>
  <si>
    <t>IPCC AR5, Table 8.7 (Myhre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</si>
</sst>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0"/>
      <color theme="0" tint="-0.249977111117893"/>
      <name val="Arial Unicode MS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9" fontId="0" fillId="0" borderId="0" xfId="0" applyNumberFormat="1" applyAlignment="1">
      <alignment vertical="top"/>
    </xf>
    <xf numFmtId="10" fontId="0" fillId="0" borderId="0" xfId="1" applyNumberFormat="1" applyFont="1" applyAlignment="1">
      <alignment vertical="top"/>
    </xf>
    <xf numFmtId="10" fontId="0" fillId="0" borderId="0" xfId="0" applyNumberFormat="1" applyAlignment="1">
      <alignment vertical="top"/>
    </xf>
    <xf numFmtId="2" fontId="0" fillId="0" borderId="0" xfId="0" applyNumberForma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164" fontId="4" fillId="0" borderId="0" xfId="0" applyNumberFormat="1" applyFont="1"/>
    <xf numFmtId="166" fontId="4" fillId="0" borderId="0" xfId="0" applyNumberFormat="1" applyFont="1"/>
    <xf numFmtId="3" fontId="4" fillId="0" borderId="0" xfId="0" applyNumberFormat="1" applyFont="1"/>
    <xf numFmtId="1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3" fontId="5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ill="1" applyAlignment="1">
      <alignment vertical="top" wrapText="1"/>
    </xf>
    <xf numFmtId="10" fontId="0" fillId="0" borderId="0" xfId="0" applyNumberFormat="1" applyAlignment="1">
      <alignment wrapText="1"/>
    </xf>
    <xf numFmtId="10" fontId="0" fillId="0" borderId="0" xfId="0" applyNumberFormat="1"/>
    <xf numFmtId="2" fontId="0" fillId="0" borderId="0" xfId="0" applyNumberFormat="1" applyAlignment="1">
      <alignment vertical="top"/>
    </xf>
    <xf numFmtId="0" fontId="6" fillId="0" borderId="0" xfId="0" applyFont="1" applyAlignment="1">
      <alignment wrapText="1"/>
    </xf>
    <xf numFmtId="0" fontId="7" fillId="0" borderId="0" xfId="0" applyFont="1"/>
    <xf numFmtId="10" fontId="7" fillId="2" borderId="0" xfId="0" applyNumberFormat="1" applyFont="1" applyFill="1"/>
    <xf numFmtId="0" fontId="8" fillId="0" borderId="0" xfId="0" applyFont="1"/>
    <xf numFmtId="10" fontId="8" fillId="2" borderId="0" xfId="0" applyNumberFormat="1" applyFont="1" applyFill="1"/>
    <xf numFmtId="0" fontId="7" fillId="0" borderId="0" xfId="0" applyFont="1" applyAlignment="1">
      <alignment wrapText="1"/>
    </xf>
    <xf numFmtId="9" fontId="0" fillId="0" borderId="0" xfId="0" applyNumberFormat="1"/>
    <xf numFmtId="9" fontId="8" fillId="0" borderId="0" xfId="0" applyNumberFormat="1" applyFont="1" applyAlignment="1">
      <alignment vertical="top"/>
    </xf>
    <xf numFmtId="0" fontId="8" fillId="0" borderId="0" xfId="0" applyFont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DDCFF-8862-BF43-8C32-1FD1154376B0}">
  <dimension ref="A1:F16"/>
  <sheetViews>
    <sheetView tabSelected="1" workbookViewId="0">
      <pane ySplit="1" topLeftCell="A2" activePane="bottomLeft" state="frozen"/>
      <selection activeCell="C1" sqref="C1"/>
      <selection pane="bottomLeft" activeCell="C15" sqref="C15"/>
    </sheetView>
  </sheetViews>
  <sheetFormatPr baseColWidth="10" defaultRowHeight="16" x14ac:dyDescent="0.2"/>
  <cols>
    <col min="1" max="1" width="24.6640625" bestFit="1" customWidth="1"/>
    <col min="2" max="2" width="35.5" bestFit="1" customWidth="1"/>
    <col min="4" max="4" width="14.1640625" bestFit="1" customWidth="1"/>
    <col min="5" max="5" width="63.5" style="1" customWidth="1"/>
    <col min="6" max="6" width="93" style="1" customWidth="1"/>
  </cols>
  <sheetData>
    <row r="1" spans="1:6" s="3" customFormat="1" ht="34" x14ac:dyDescent="0.2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3" t="s">
        <v>5</v>
      </c>
    </row>
    <row r="2" spans="1:6" s="21" customFormat="1" ht="17" x14ac:dyDescent="0.2">
      <c r="A2" s="21" t="s">
        <v>76</v>
      </c>
      <c r="B2" s="21" t="s">
        <v>77</v>
      </c>
      <c r="C2" s="21">
        <v>2018</v>
      </c>
      <c r="E2" s="21" t="s">
        <v>78</v>
      </c>
      <c r="F2" s="21" t="s">
        <v>41</v>
      </c>
    </row>
    <row r="3" spans="1:6" s="21" customFormat="1" ht="17" x14ac:dyDescent="0.2">
      <c r="A3" s="21" t="s">
        <v>76</v>
      </c>
      <c r="B3" s="21" t="s">
        <v>79</v>
      </c>
      <c r="C3" s="21" t="b">
        <v>1</v>
      </c>
      <c r="E3" s="21" t="s">
        <v>80</v>
      </c>
      <c r="F3" s="21" t="s">
        <v>41</v>
      </c>
    </row>
    <row r="4" spans="1:6" s="4" customFormat="1" ht="17" x14ac:dyDescent="0.2">
      <c r="A4" s="4" t="s">
        <v>76</v>
      </c>
      <c r="B4" s="4" t="s">
        <v>16</v>
      </c>
      <c r="C4" s="4">
        <v>19.3</v>
      </c>
      <c r="D4" s="4" t="s">
        <v>17</v>
      </c>
      <c r="E4" s="5" t="s">
        <v>22</v>
      </c>
      <c r="F4" s="5" t="s">
        <v>18</v>
      </c>
    </row>
    <row r="5" spans="1:6" s="4" customFormat="1" ht="85" x14ac:dyDescent="0.2">
      <c r="A5" s="4" t="s">
        <v>48</v>
      </c>
      <c r="B5" s="4" t="s">
        <v>13</v>
      </c>
      <c r="C5" s="6">
        <v>0.95</v>
      </c>
      <c r="D5" s="4" t="s">
        <v>7</v>
      </c>
      <c r="E5" s="5" t="s">
        <v>14</v>
      </c>
      <c r="F5" s="5" t="s">
        <v>15</v>
      </c>
    </row>
    <row r="6" spans="1:6" s="4" customFormat="1" ht="17" x14ac:dyDescent="0.2">
      <c r="A6" s="4" t="s">
        <v>48</v>
      </c>
      <c r="B6" s="4" t="s">
        <v>107</v>
      </c>
      <c r="C6" s="4">
        <v>1037</v>
      </c>
      <c r="D6" s="4" t="s">
        <v>106</v>
      </c>
      <c r="E6" s="5" t="s">
        <v>25</v>
      </c>
      <c r="F6" s="5" t="s">
        <v>26</v>
      </c>
    </row>
    <row r="7" spans="1:6" s="4" customFormat="1" ht="17" x14ac:dyDescent="0.2">
      <c r="A7" s="4" t="s">
        <v>48</v>
      </c>
      <c r="B7" s="4" t="s">
        <v>27</v>
      </c>
      <c r="C7" s="4">
        <v>5.6980000000000004</v>
      </c>
      <c r="D7" s="4" t="s">
        <v>28</v>
      </c>
      <c r="E7" s="5" t="s">
        <v>29</v>
      </c>
      <c r="F7" s="5" t="s">
        <v>26</v>
      </c>
    </row>
    <row r="8" spans="1:6" s="4" customFormat="1" ht="34" x14ac:dyDescent="0.2">
      <c r="A8" s="4" t="s">
        <v>49</v>
      </c>
      <c r="B8" s="4" t="s">
        <v>6</v>
      </c>
      <c r="C8" s="7">
        <v>3.5000000000000001E-3</v>
      </c>
      <c r="D8" s="4" t="s">
        <v>7</v>
      </c>
      <c r="E8" s="5" t="s">
        <v>8</v>
      </c>
      <c r="F8" s="5" t="s">
        <v>9</v>
      </c>
    </row>
    <row r="9" spans="1:6" s="4" customFormat="1" ht="34" x14ac:dyDescent="0.2">
      <c r="A9" s="4" t="s">
        <v>49</v>
      </c>
      <c r="B9" s="4" t="s">
        <v>75</v>
      </c>
      <c r="C9" s="4">
        <v>971</v>
      </c>
      <c r="D9" s="4" t="s">
        <v>10</v>
      </c>
      <c r="E9" s="5" t="s">
        <v>12</v>
      </c>
      <c r="F9" s="5" t="s">
        <v>11</v>
      </c>
    </row>
    <row r="10" spans="1:6" ht="34" x14ac:dyDescent="0.2">
      <c r="A10" s="4" t="s">
        <v>82</v>
      </c>
      <c r="B10" s="4" t="s">
        <v>81</v>
      </c>
      <c r="C10" s="4">
        <v>1.5</v>
      </c>
      <c r="D10" s="4" t="s">
        <v>83</v>
      </c>
      <c r="E10" s="1" t="s">
        <v>84</v>
      </c>
      <c r="F10" s="10" t="s">
        <v>85</v>
      </c>
    </row>
    <row r="11" spans="1:6" s="4" customFormat="1" ht="17" x14ac:dyDescent="0.2">
      <c r="A11" s="4" t="s">
        <v>43</v>
      </c>
      <c r="B11" s="4" t="s">
        <v>42</v>
      </c>
      <c r="C11" s="8">
        <v>5.0000000000000001E-3</v>
      </c>
      <c r="D11" s="4" t="s">
        <v>21</v>
      </c>
      <c r="E11" s="5" t="s">
        <v>45</v>
      </c>
      <c r="F11" s="5" t="s">
        <v>46</v>
      </c>
    </row>
    <row r="12" spans="1:6" s="4" customFormat="1" ht="34" x14ac:dyDescent="0.2">
      <c r="A12" s="4" t="s">
        <v>43</v>
      </c>
      <c r="B12" s="4" t="s">
        <v>44</v>
      </c>
      <c r="C12" s="8">
        <v>2.3999999999999998E-3</v>
      </c>
      <c r="D12" s="4" t="s">
        <v>21</v>
      </c>
      <c r="E12" s="5" t="s">
        <v>47</v>
      </c>
      <c r="F12" s="22" t="s">
        <v>86</v>
      </c>
    </row>
    <row r="13" spans="1:6" s="4" customFormat="1" ht="17" x14ac:dyDescent="0.2">
      <c r="A13" s="4" t="s">
        <v>100</v>
      </c>
      <c r="B13" s="4" t="s">
        <v>103</v>
      </c>
      <c r="C13" s="25">
        <v>53.07</v>
      </c>
      <c r="D13" s="4" t="s">
        <v>102</v>
      </c>
      <c r="E13" s="5" t="s">
        <v>104</v>
      </c>
      <c r="F13" s="22" t="s">
        <v>105</v>
      </c>
    </row>
    <row r="14" spans="1:6" s="4" customFormat="1" ht="17" x14ac:dyDescent="0.2">
      <c r="A14" s="4" t="s">
        <v>100</v>
      </c>
      <c r="B14" s="4" t="s">
        <v>101</v>
      </c>
      <c r="C14" s="4" t="b">
        <v>1</v>
      </c>
      <c r="E14" s="5" t="s">
        <v>99</v>
      </c>
      <c r="F14" s="5" t="s">
        <v>41</v>
      </c>
    </row>
    <row r="15" spans="1:6" s="4" customFormat="1" ht="17" x14ac:dyDescent="0.2">
      <c r="A15" s="4" t="s">
        <v>100</v>
      </c>
      <c r="B15" s="4" t="s">
        <v>19</v>
      </c>
      <c r="C15" s="4">
        <v>84</v>
      </c>
      <c r="D15" s="4" t="s">
        <v>21</v>
      </c>
      <c r="E15" s="5" t="s">
        <v>23</v>
      </c>
      <c r="F15" s="5" t="s">
        <v>163</v>
      </c>
    </row>
    <row r="16" spans="1:6" s="4" customFormat="1" ht="17" x14ac:dyDescent="0.2">
      <c r="A16" s="4" t="s">
        <v>100</v>
      </c>
      <c r="B16" s="4" t="s">
        <v>20</v>
      </c>
      <c r="C16" s="4">
        <v>28</v>
      </c>
      <c r="D16" s="4" t="s">
        <v>21</v>
      </c>
      <c r="E16" s="5" t="s">
        <v>24</v>
      </c>
      <c r="F16" s="5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CA846-EE99-5448-88EF-4427B7410FF2}">
  <dimension ref="A1:D17"/>
  <sheetViews>
    <sheetView workbookViewId="0">
      <selection activeCell="B23" sqref="B23"/>
    </sheetView>
  </sheetViews>
  <sheetFormatPr baseColWidth="10" defaultRowHeight="16" x14ac:dyDescent="0.2"/>
  <cols>
    <col min="1" max="1" width="23.6640625" bestFit="1" customWidth="1"/>
    <col min="2" max="2" width="25.5" bestFit="1" customWidth="1"/>
  </cols>
  <sheetData>
    <row r="1" spans="1:4" ht="85" x14ac:dyDescent="0.2">
      <c r="A1" s="26" t="s">
        <v>110</v>
      </c>
      <c r="B1" s="26" t="s">
        <v>111</v>
      </c>
      <c r="C1" s="26" t="s">
        <v>112</v>
      </c>
      <c r="D1" s="26" t="s">
        <v>113</v>
      </c>
    </row>
    <row r="2" spans="1:4" x14ac:dyDescent="0.2">
      <c r="A2" s="27" t="s">
        <v>114</v>
      </c>
      <c r="B2" s="27" t="s">
        <v>115</v>
      </c>
      <c r="C2" s="28">
        <v>3.3E-3</v>
      </c>
      <c r="D2" s="27" t="s">
        <v>116</v>
      </c>
    </row>
    <row r="3" spans="1:4" x14ac:dyDescent="0.2">
      <c r="A3" s="29" t="s">
        <v>114</v>
      </c>
      <c r="B3" s="29" t="s">
        <v>117</v>
      </c>
      <c r="C3" s="30">
        <v>8.8000000000000005E-3</v>
      </c>
      <c r="D3" s="29" t="s">
        <v>118</v>
      </c>
    </row>
    <row r="4" spans="1:4" x14ac:dyDescent="0.2">
      <c r="A4" s="27" t="s">
        <v>119</v>
      </c>
      <c r="B4" s="27"/>
      <c r="C4" s="28">
        <v>3.6999999999999998E-2</v>
      </c>
      <c r="D4" s="27" t="s">
        <v>120</v>
      </c>
    </row>
    <row r="5" spans="1:4" x14ac:dyDescent="0.2">
      <c r="A5" s="27" t="s">
        <v>121</v>
      </c>
      <c r="B5" s="27"/>
      <c r="C5" s="28">
        <v>1.2800000000000001E-2</v>
      </c>
      <c r="D5" s="27" t="s">
        <v>122</v>
      </c>
    </row>
    <row r="6" spans="1:4" x14ac:dyDescent="0.2">
      <c r="A6" s="27" t="s">
        <v>123</v>
      </c>
      <c r="B6" s="27"/>
      <c r="C6" s="28">
        <v>5.7000000000000002E-2</v>
      </c>
      <c r="D6" s="27" t="s">
        <v>124</v>
      </c>
    </row>
    <row r="7" spans="1:4" x14ac:dyDescent="0.2">
      <c r="A7" s="27" t="s">
        <v>125</v>
      </c>
      <c r="B7" s="27"/>
      <c r="C7" s="28">
        <v>3.2000000000000001E-2</v>
      </c>
      <c r="D7" s="27" t="s">
        <v>126</v>
      </c>
    </row>
    <row r="8" spans="1:4" x14ac:dyDescent="0.2">
      <c r="A8" s="27" t="s">
        <v>127</v>
      </c>
      <c r="B8" s="27"/>
      <c r="C8" s="28">
        <v>0.02</v>
      </c>
      <c r="D8" s="27" t="s">
        <v>126</v>
      </c>
    </row>
    <row r="9" spans="1:4" x14ac:dyDescent="0.2">
      <c r="A9" s="27" t="s">
        <v>128</v>
      </c>
      <c r="B9" s="27"/>
      <c r="C9" s="28">
        <v>1.26E-2</v>
      </c>
      <c r="D9" s="27" t="s">
        <v>129</v>
      </c>
    </row>
    <row r="10" spans="1:4" ht="17" x14ac:dyDescent="0.2">
      <c r="A10" s="31" t="s">
        <v>130</v>
      </c>
      <c r="B10" s="27"/>
      <c r="C10" s="28">
        <v>3.4000000000000002E-2</v>
      </c>
      <c r="D10" s="27" t="s">
        <v>131</v>
      </c>
    </row>
    <row r="11" spans="1:4" ht="17" x14ac:dyDescent="0.2">
      <c r="A11" s="31" t="s">
        <v>132</v>
      </c>
      <c r="B11" s="27"/>
      <c r="C11" s="28">
        <v>1.4999999999999999E-2</v>
      </c>
      <c r="D11" s="27" t="s">
        <v>133</v>
      </c>
    </row>
    <row r="12" spans="1:4" ht="34" x14ac:dyDescent="0.2">
      <c r="A12" s="31" t="s">
        <v>134</v>
      </c>
      <c r="B12" s="27"/>
      <c r="C12" s="28">
        <v>2.9000000000000001E-2</v>
      </c>
      <c r="D12" s="27" t="s">
        <v>135</v>
      </c>
    </row>
    <row r="13" spans="1:4" ht="17" x14ac:dyDescent="0.2">
      <c r="A13" s="31" t="s">
        <v>136</v>
      </c>
      <c r="B13" s="27"/>
      <c r="C13" s="28">
        <v>3.1E-2</v>
      </c>
      <c r="D13" s="27" t="s">
        <v>137</v>
      </c>
    </row>
    <row r="14" spans="1:4" x14ac:dyDescent="0.2">
      <c r="A14" s="27" t="s">
        <v>138</v>
      </c>
      <c r="B14" s="27"/>
      <c r="C14" s="28">
        <v>5.8500000000000003E-2</v>
      </c>
      <c r="D14" s="27" t="s">
        <v>139</v>
      </c>
    </row>
    <row r="15" spans="1:4" ht="17" x14ac:dyDescent="0.2">
      <c r="A15" s="31" t="s">
        <v>140</v>
      </c>
      <c r="B15" s="27"/>
      <c r="C15" s="28">
        <v>1.2999999999999999E-2</v>
      </c>
      <c r="D15" s="27" t="s">
        <v>141</v>
      </c>
    </row>
    <row r="16" spans="1:4" ht="17" x14ac:dyDescent="0.2">
      <c r="A16" s="31" t="s">
        <v>142</v>
      </c>
      <c r="B16" s="27"/>
      <c r="C16" s="28">
        <v>9.7000000000000003E-2</v>
      </c>
      <c r="D16" s="27" t="s">
        <v>143</v>
      </c>
    </row>
    <row r="17" spans="1:4" ht="17" x14ac:dyDescent="0.2">
      <c r="A17" s="31" t="s">
        <v>144</v>
      </c>
      <c r="B17" s="27"/>
      <c r="C17" s="28">
        <v>0.1</v>
      </c>
      <c r="D17" s="27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5CF4-1EF2-4548-B1FB-3996897346C3}">
  <dimension ref="A1:D17"/>
  <sheetViews>
    <sheetView workbookViewId="0">
      <selection activeCell="B23" sqref="B23"/>
    </sheetView>
  </sheetViews>
  <sheetFormatPr baseColWidth="10" defaultRowHeight="16" x14ac:dyDescent="0.2"/>
  <cols>
    <col min="1" max="1" width="50.6640625" customWidth="1"/>
    <col min="3" max="3" width="45.6640625" customWidth="1"/>
    <col min="4" max="4" width="87.6640625" customWidth="1"/>
  </cols>
  <sheetData>
    <row r="1" spans="1:4" ht="51" x14ac:dyDescent="0.2">
      <c r="A1" s="3" t="s">
        <v>110</v>
      </c>
      <c r="B1" s="3" t="s">
        <v>146</v>
      </c>
      <c r="C1" s="3" t="s">
        <v>147</v>
      </c>
      <c r="D1" s="3" t="s">
        <v>148</v>
      </c>
    </row>
    <row r="2" spans="1:4" ht="17" x14ac:dyDescent="0.2">
      <c r="A2" s="4" t="s">
        <v>149</v>
      </c>
      <c r="B2" s="6">
        <v>0.88</v>
      </c>
      <c r="C2" s="5" t="s">
        <v>150</v>
      </c>
      <c r="D2" s="5" t="s">
        <v>151</v>
      </c>
    </row>
    <row r="3" spans="1:4" ht="17" x14ac:dyDescent="0.2">
      <c r="A3" s="4" t="s">
        <v>152</v>
      </c>
      <c r="B3" s="32">
        <v>0.96</v>
      </c>
      <c r="C3" s="1" t="s">
        <v>153</v>
      </c>
      <c r="D3" s="5"/>
    </row>
    <row r="4" spans="1:4" ht="17" x14ac:dyDescent="0.2">
      <c r="A4" s="4" t="s">
        <v>119</v>
      </c>
      <c r="B4" s="6">
        <v>0.8</v>
      </c>
      <c r="C4" s="5" t="s">
        <v>120</v>
      </c>
      <c r="D4" s="5" t="s">
        <v>154</v>
      </c>
    </row>
    <row r="5" spans="1:4" ht="17" x14ac:dyDescent="0.2">
      <c r="A5" s="4" t="s">
        <v>121</v>
      </c>
      <c r="B5" s="6">
        <v>0.9</v>
      </c>
      <c r="C5" s="5" t="s">
        <v>122</v>
      </c>
      <c r="D5" s="5"/>
    </row>
    <row r="6" spans="1:4" ht="17" x14ac:dyDescent="0.2">
      <c r="A6" s="4" t="s">
        <v>123</v>
      </c>
      <c r="B6" s="33">
        <v>0.81</v>
      </c>
      <c r="C6" s="34" t="s">
        <v>11</v>
      </c>
      <c r="D6" s="5" t="s">
        <v>155</v>
      </c>
    </row>
    <row r="7" spans="1:4" ht="17" x14ac:dyDescent="0.2">
      <c r="A7" s="4" t="s">
        <v>125</v>
      </c>
      <c r="B7" s="6">
        <v>0.68</v>
      </c>
      <c r="C7" s="5" t="s">
        <v>126</v>
      </c>
      <c r="D7" s="5"/>
    </row>
    <row r="8" spans="1:4" ht="17" x14ac:dyDescent="0.2">
      <c r="A8" s="4" t="s">
        <v>127</v>
      </c>
      <c r="B8" s="6">
        <v>0.77</v>
      </c>
      <c r="C8" s="5" t="s">
        <v>126</v>
      </c>
      <c r="D8" s="5"/>
    </row>
    <row r="9" spans="1:4" ht="17" x14ac:dyDescent="0.2">
      <c r="A9" s="5" t="s">
        <v>128</v>
      </c>
      <c r="B9" s="33">
        <v>0.78</v>
      </c>
      <c r="C9" s="34" t="s">
        <v>156</v>
      </c>
      <c r="D9" s="5"/>
    </row>
    <row r="10" spans="1:4" ht="17" x14ac:dyDescent="0.2">
      <c r="A10" s="5" t="s">
        <v>132</v>
      </c>
      <c r="B10" s="6">
        <v>0.87</v>
      </c>
      <c r="C10" s="5" t="s">
        <v>126</v>
      </c>
      <c r="D10" s="5"/>
    </row>
    <row r="11" spans="1:4" ht="17" x14ac:dyDescent="0.2">
      <c r="A11" s="5" t="s">
        <v>157</v>
      </c>
      <c r="B11" s="6">
        <v>0.85</v>
      </c>
      <c r="C11" s="5" t="s">
        <v>135</v>
      </c>
      <c r="D11" s="5"/>
    </row>
    <row r="12" spans="1:4" ht="17" x14ac:dyDescent="0.2">
      <c r="A12" s="5" t="s">
        <v>130</v>
      </c>
      <c r="B12" s="6">
        <v>0.83</v>
      </c>
      <c r="C12" s="5" t="s">
        <v>156</v>
      </c>
      <c r="D12" s="5"/>
    </row>
    <row r="13" spans="1:4" ht="17" x14ac:dyDescent="0.2">
      <c r="A13" s="4" t="s">
        <v>138</v>
      </c>
      <c r="B13" s="6">
        <v>0.47</v>
      </c>
      <c r="C13" s="5" t="s">
        <v>126</v>
      </c>
      <c r="D13" s="5" t="s">
        <v>158</v>
      </c>
    </row>
    <row r="14" spans="1:4" ht="17" x14ac:dyDescent="0.2">
      <c r="A14" s="5" t="s">
        <v>140</v>
      </c>
      <c r="B14" s="6">
        <v>0.94</v>
      </c>
      <c r="C14" s="5" t="s">
        <v>159</v>
      </c>
      <c r="D14" s="5"/>
    </row>
    <row r="15" spans="1:4" ht="17" x14ac:dyDescent="0.2">
      <c r="A15" s="5" t="s">
        <v>136</v>
      </c>
      <c r="B15" s="6">
        <v>0.77</v>
      </c>
      <c r="C15" s="5" t="s">
        <v>126</v>
      </c>
      <c r="D15" s="5"/>
    </row>
    <row r="16" spans="1:4" ht="17" x14ac:dyDescent="0.2">
      <c r="A16" s="5" t="s">
        <v>142</v>
      </c>
      <c r="B16" s="6">
        <v>0.89</v>
      </c>
      <c r="C16" s="5" t="s">
        <v>160</v>
      </c>
      <c r="D16" s="5"/>
    </row>
    <row r="17" spans="1:4" ht="34" x14ac:dyDescent="0.2">
      <c r="A17" s="5" t="s">
        <v>144</v>
      </c>
      <c r="B17" s="6">
        <v>0.91</v>
      </c>
      <c r="C17" s="5" t="s">
        <v>161</v>
      </c>
      <c r="D17" s="5" t="s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7273-2DD9-0F4C-9484-43019987A7E6}">
  <dimension ref="A1:C5"/>
  <sheetViews>
    <sheetView workbookViewId="0">
      <selection activeCell="A17" sqref="A17"/>
    </sheetView>
  </sheetViews>
  <sheetFormatPr baseColWidth="10" defaultRowHeight="16" x14ac:dyDescent="0.2"/>
  <cols>
    <col min="1" max="1" width="13.6640625" bestFit="1" customWidth="1"/>
    <col min="2" max="2" width="22" bestFit="1" customWidth="1"/>
    <col min="3" max="3" width="22.1640625" bestFit="1" customWidth="1"/>
  </cols>
  <sheetData>
    <row r="1" spans="1:3" s="2" customFormat="1" x14ac:dyDescent="0.2">
      <c r="A1" s="2" t="s">
        <v>65</v>
      </c>
      <c r="B1" s="2" t="s">
        <v>50</v>
      </c>
      <c r="C1" s="2" t="s">
        <v>55</v>
      </c>
    </row>
    <row r="2" spans="1:3" x14ac:dyDescent="0.2">
      <c r="A2" t="s">
        <v>51</v>
      </c>
      <c r="B2" s="9">
        <v>1</v>
      </c>
      <c r="C2" s="9">
        <v>1.72</v>
      </c>
    </row>
    <row r="3" spans="1:3" x14ac:dyDescent="0.2">
      <c r="A3" t="s">
        <v>52</v>
      </c>
      <c r="B3">
        <v>0.51</v>
      </c>
      <c r="C3" s="9">
        <v>2.2400000000000002</v>
      </c>
    </row>
    <row r="4" spans="1:3" x14ac:dyDescent="0.2">
      <c r="A4" t="s">
        <v>53</v>
      </c>
      <c r="B4">
        <v>0.61</v>
      </c>
      <c r="C4" s="9">
        <v>2</v>
      </c>
    </row>
    <row r="5" spans="1:3" x14ac:dyDescent="0.2">
      <c r="A5" t="s">
        <v>54</v>
      </c>
      <c r="B5">
        <v>0.43</v>
      </c>
      <c r="C5" s="9">
        <v>2.0299999999999998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DFB8-D65E-364B-9623-0CF6421D0D44}">
  <dimension ref="A1:H5"/>
  <sheetViews>
    <sheetView workbookViewId="0">
      <selection activeCell="G22" sqref="G22"/>
    </sheetView>
  </sheetViews>
  <sheetFormatPr baseColWidth="10" defaultRowHeight="16" x14ac:dyDescent="0.2"/>
  <cols>
    <col min="1" max="1" width="15.5" bestFit="1" customWidth="1"/>
    <col min="2" max="2" width="36.5" bestFit="1" customWidth="1"/>
    <col min="3" max="3" width="15.5" style="18" bestFit="1" customWidth="1"/>
    <col min="4" max="4" width="15.5" style="18" customWidth="1"/>
    <col min="5" max="5" width="22.1640625" style="16" bestFit="1" customWidth="1"/>
    <col min="6" max="6" width="10.83203125" style="16"/>
    <col min="7" max="7" width="10.83203125" style="18"/>
    <col min="8" max="8" width="13.6640625" style="18" customWidth="1"/>
  </cols>
  <sheetData>
    <row r="1" spans="1:8" s="3" customFormat="1" ht="68" x14ac:dyDescent="0.2">
      <c r="A1" s="3" t="s">
        <v>64</v>
      </c>
      <c r="B1" s="3" t="s">
        <v>56</v>
      </c>
      <c r="C1" s="12" t="s">
        <v>72</v>
      </c>
      <c r="D1" s="12" t="s">
        <v>74</v>
      </c>
      <c r="E1" s="13" t="s">
        <v>69</v>
      </c>
      <c r="F1" s="13" t="s">
        <v>70</v>
      </c>
      <c r="G1" s="12" t="s">
        <v>71</v>
      </c>
      <c r="H1" s="12" t="s">
        <v>73</v>
      </c>
    </row>
    <row r="2" spans="1:8" x14ac:dyDescent="0.2">
      <c r="A2" t="s">
        <v>67</v>
      </c>
      <c r="B2">
        <v>1.2952562020574572</v>
      </c>
      <c r="C2" s="14">
        <v>72.479710634642402</v>
      </c>
      <c r="D2" s="15">
        <f>B2/C2</f>
        <v>1.7870603934756556E-2</v>
      </c>
      <c r="E2" s="16">
        <v>13222834</v>
      </c>
      <c r="F2" s="16">
        <f>B2*E2</f>
        <v>17126957.747276213</v>
      </c>
      <c r="G2" s="17">
        <f t="shared" ref="G2:G5" si="0">F2/1000000</f>
        <v>17.126957747276212</v>
      </c>
      <c r="H2" s="19">
        <v>1.78706039347565E-2</v>
      </c>
    </row>
    <row r="3" spans="1:8" ht="17" x14ac:dyDescent="0.25">
      <c r="A3" t="s">
        <v>66</v>
      </c>
      <c r="B3">
        <v>14.486657460295646</v>
      </c>
      <c r="C3" s="14">
        <v>72.479710634642402</v>
      </c>
      <c r="D3" s="15">
        <f>B3/C3</f>
        <v>0.19987189978338024</v>
      </c>
      <c r="E3" s="20">
        <v>2922886</v>
      </c>
      <c r="F3" s="16">
        <f>B3*E3</f>
        <v>42342848.2774937</v>
      </c>
      <c r="G3" s="17">
        <f>F3/1000000</f>
        <v>42.342848277493701</v>
      </c>
      <c r="H3" s="19">
        <v>0.19987189978337999</v>
      </c>
    </row>
    <row r="4" spans="1:8" ht="17" x14ac:dyDescent="0.25">
      <c r="A4" t="s">
        <v>54</v>
      </c>
      <c r="B4">
        <v>0.26299400059656453</v>
      </c>
      <c r="C4" s="14">
        <v>72.479710634642402</v>
      </c>
      <c r="D4" s="15">
        <f>B4/C4</f>
        <v>3.6285189095507223E-3</v>
      </c>
      <c r="E4" s="20">
        <v>52233771</v>
      </c>
      <c r="F4" s="16">
        <f>B4*E4</f>
        <v>13737168.401534814</v>
      </c>
      <c r="G4" s="17">
        <f t="shared" si="0"/>
        <v>13.737168401534815</v>
      </c>
      <c r="H4" s="19">
        <v>3.6285189095507102E-3</v>
      </c>
    </row>
    <row r="5" spans="1:8" ht="17" x14ac:dyDescent="0.25">
      <c r="A5" t="s">
        <v>68</v>
      </c>
      <c r="B5">
        <v>4.8983152757174837</v>
      </c>
      <c r="C5" s="14">
        <v>72.479710634642402</v>
      </c>
      <c r="D5" s="15">
        <f>B5/C5</f>
        <v>6.7581882334065022E-2</v>
      </c>
      <c r="E5" s="20">
        <v>729922</v>
      </c>
      <c r="F5" s="16">
        <f>B5*E5</f>
        <v>3575388.0826822571</v>
      </c>
      <c r="G5" s="17">
        <f t="shared" si="0"/>
        <v>3.5753880826822573</v>
      </c>
      <c r="H5" s="19">
        <v>6.7581882334064897E-2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9C1E-5123-C44E-9016-3ABCED284203}">
  <dimension ref="A1:C7"/>
  <sheetViews>
    <sheetView workbookViewId="0">
      <selection activeCell="B6" sqref="B6"/>
    </sheetView>
  </sheetViews>
  <sheetFormatPr baseColWidth="10" defaultRowHeight="16" x14ac:dyDescent="0.2"/>
  <cols>
    <col min="1" max="1" width="37" customWidth="1"/>
    <col min="2" max="2" width="21.6640625" customWidth="1"/>
    <col min="3" max="3" width="12" bestFit="1" customWidth="1"/>
  </cols>
  <sheetData>
    <row r="1" spans="1:3" ht="34" x14ac:dyDescent="0.2">
      <c r="A1" s="2" t="s">
        <v>97</v>
      </c>
      <c r="B1" s="3" t="s">
        <v>93</v>
      </c>
      <c r="C1" s="2" t="s">
        <v>94</v>
      </c>
    </row>
    <row r="2" spans="1:3" x14ac:dyDescent="0.2">
      <c r="A2" t="s">
        <v>87</v>
      </c>
      <c r="B2" s="23">
        <v>4.0000000000000001E-3</v>
      </c>
      <c r="C2" t="s">
        <v>98</v>
      </c>
    </row>
    <row r="3" spans="1:3" x14ac:dyDescent="0.2">
      <c r="A3" t="s">
        <v>88</v>
      </c>
      <c r="B3" s="24">
        <v>1.7000000000000001E-2</v>
      </c>
      <c r="C3" t="s">
        <v>96</v>
      </c>
    </row>
    <row r="4" spans="1:3" x14ac:dyDescent="0.2">
      <c r="A4" t="s">
        <v>89</v>
      </c>
      <c r="B4" s="24">
        <v>2.5000000000000001E-2</v>
      </c>
      <c r="C4" t="s">
        <v>95</v>
      </c>
    </row>
    <row r="5" spans="1:3" x14ac:dyDescent="0.2">
      <c r="A5" t="s">
        <v>90</v>
      </c>
      <c r="B5" s="24">
        <v>2.5000000000000001E-2</v>
      </c>
      <c r="C5" t="s">
        <v>109</v>
      </c>
    </row>
    <row r="6" spans="1:3" x14ac:dyDescent="0.2">
      <c r="A6" t="s">
        <v>91</v>
      </c>
      <c r="B6" s="24">
        <v>1.0999999999999999E-2</v>
      </c>
      <c r="C6" t="s">
        <v>108</v>
      </c>
    </row>
    <row r="7" spans="1:3" x14ac:dyDescent="0.2">
      <c r="A7" t="s">
        <v>92</v>
      </c>
      <c r="B7" s="24">
        <v>1.0999999999999999E-2</v>
      </c>
      <c r="C7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504F1-F90D-E745-81C7-175E110E99F9}">
  <dimension ref="A1:C6"/>
  <sheetViews>
    <sheetView workbookViewId="0">
      <selection activeCell="C24" sqref="C24"/>
    </sheetView>
  </sheetViews>
  <sheetFormatPr baseColWidth="10" defaultRowHeight="16" x14ac:dyDescent="0.2"/>
  <cols>
    <col min="1" max="1" width="29.6640625" customWidth="1"/>
    <col min="2" max="2" width="57" style="1" customWidth="1"/>
    <col min="3" max="3" width="57.1640625" customWidth="1"/>
  </cols>
  <sheetData>
    <row r="1" spans="1:3" s="2" customFormat="1" ht="17" x14ac:dyDescent="0.2">
      <c r="A1" s="2" t="s">
        <v>58</v>
      </c>
      <c r="B1" s="3" t="s">
        <v>30</v>
      </c>
      <c r="C1" s="2" t="s">
        <v>31</v>
      </c>
    </row>
    <row r="2" spans="1:3" ht="17" x14ac:dyDescent="0.2">
      <c r="A2" t="s">
        <v>32</v>
      </c>
      <c r="B2" s="1" t="s">
        <v>35</v>
      </c>
      <c r="C2" t="s">
        <v>36</v>
      </c>
    </row>
    <row r="3" spans="1:3" ht="17" x14ac:dyDescent="0.2">
      <c r="A3" t="s">
        <v>33</v>
      </c>
      <c r="B3" s="1" t="s">
        <v>38</v>
      </c>
      <c r="C3" t="s">
        <v>37</v>
      </c>
    </row>
    <row r="4" spans="1:3" ht="17" x14ac:dyDescent="0.2">
      <c r="A4" t="s">
        <v>34</v>
      </c>
      <c r="B4" s="1" t="s">
        <v>40</v>
      </c>
      <c r="C4" t="s">
        <v>39</v>
      </c>
    </row>
    <row r="5" spans="1:3" ht="17" x14ac:dyDescent="0.2">
      <c r="A5" t="s">
        <v>57</v>
      </c>
      <c r="B5" s="10" t="s">
        <v>62</v>
      </c>
      <c r="C5" s="11" t="s">
        <v>63</v>
      </c>
    </row>
    <row r="6" spans="1:3" ht="34" x14ac:dyDescent="0.2">
      <c r="A6" t="s">
        <v>59</v>
      </c>
      <c r="B6" s="1" t="s">
        <v>60</v>
      </c>
      <c r="C6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parameters</vt:lpstr>
      <vt:lpstr>production area leakage</vt:lpstr>
      <vt:lpstr>methane share in gross gas</vt:lpstr>
      <vt:lpstr>mains leakage Weller</vt:lpstr>
      <vt:lpstr>services leakage EPA</vt:lpstr>
      <vt:lpstr>urban area leakage</vt:lpstr>
      <vt:lpstr>input file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Inman</dc:creator>
  <cp:lastModifiedBy>Mason Inman</cp:lastModifiedBy>
  <dcterms:created xsi:type="dcterms:W3CDTF">2020-10-11T15:08:33Z</dcterms:created>
  <dcterms:modified xsi:type="dcterms:W3CDTF">2020-12-07T13:43:14Z</dcterms:modified>
</cp:coreProperties>
</file>