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9000"/>
  </bookViews>
  <sheets>
    <sheet name="averagetransport work" sheetId="1" r:id="rId1"/>
    <sheet name="shipfuel eff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1" l="1"/>
  <c r="G11" i="1"/>
  <c r="E10" i="1"/>
  <c r="E11" i="1"/>
  <c r="Q40" i="1"/>
  <c r="C9" i="1"/>
  <c r="C8" i="1"/>
  <c r="C10" i="1" s="1"/>
  <c r="D8" i="1"/>
  <c r="R27" i="1"/>
  <c r="R28" i="1"/>
  <c r="R29" i="1"/>
  <c r="R30" i="1"/>
  <c r="R31" i="1"/>
  <c r="R32" i="1"/>
  <c r="R33" i="1"/>
  <c r="R26" i="1"/>
  <c r="P27" i="1"/>
  <c r="P28" i="1"/>
  <c r="P29" i="1"/>
  <c r="P30" i="1"/>
  <c r="P31" i="1"/>
  <c r="P32" i="1"/>
  <c r="P33" i="1"/>
  <c r="P26" i="1"/>
  <c r="P7" i="1"/>
  <c r="R7" i="1"/>
  <c r="D9" i="1"/>
  <c r="P40" i="1" l="1"/>
  <c r="P10" i="1"/>
  <c r="S34" i="1"/>
  <c r="Q34" i="1"/>
  <c r="O34" i="1"/>
  <c r="S14" i="1"/>
  <c r="Q14" i="1"/>
  <c r="S23" i="1"/>
  <c r="Q23" i="1"/>
  <c r="O23" i="1"/>
  <c r="O14" i="1"/>
  <c r="R13" i="1"/>
  <c r="R12" i="1"/>
  <c r="P13" i="1"/>
  <c r="P12" i="1"/>
  <c r="P11" i="1"/>
  <c r="C11" i="1" l="1"/>
  <c r="P21" i="1"/>
  <c r="P22" i="1"/>
  <c r="R22" i="1"/>
  <c r="R21" i="1"/>
  <c r="R20" i="1"/>
  <c r="R19" i="1"/>
  <c r="R18" i="1"/>
  <c r="R17" i="1"/>
  <c r="D11" i="1" s="1"/>
  <c r="P20" i="1"/>
  <c r="P19" i="1"/>
  <c r="P18" i="1"/>
  <c r="P17" i="1"/>
  <c r="D10" i="1" s="1"/>
  <c r="R8" i="1"/>
  <c r="R9" i="1"/>
  <c r="R10" i="1"/>
  <c r="R11" i="1"/>
  <c r="R6" i="1"/>
  <c r="P8" i="1"/>
  <c r="P9" i="1"/>
  <c r="P6" i="1"/>
  <c r="F9" i="1" l="1"/>
  <c r="F11" i="1" s="1"/>
  <c r="F8" i="1"/>
  <c r="F10" i="1" s="1"/>
</calcChain>
</file>

<file path=xl/sharedStrings.xml><?xml version="1.0" encoding="utf-8"?>
<sst xmlns="http://schemas.openxmlformats.org/spreadsheetml/2006/main" count="88" uniqueCount="75">
  <si>
    <t>Average transport work per ship type</t>
  </si>
  <si>
    <t>tanker</t>
  </si>
  <si>
    <t>bulkcarrier</t>
  </si>
  <si>
    <t>generalcargo</t>
  </si>
  <si>
    <t>containership</t>
  </si>
  <si>
    <t>other</t>
  </si>
  <si>
    <t>Tils thesis</t>
  </si>
  <si>
    <t>Ship efficiency is by ship and fuel</t>
  </si>
  <si>
    <t>HFO</t>
  </si>
  <si>
    <t>MDO</t>
  </si>
  <si>
    <t>LNG</t>
  </si>
  <si>
    <t>LPG</t>
  </si>
  <si>
    <t>MET</t>
  </si>
  <si>
    <t>HYB</t>
  </si>
  <si>
    <t>HYG</t>
  </si>
  <si>
    <t>ELC</t>
  </si>
  <si>
    <t>T_MFO</t>
  </si>
  <si>
    <t>B_MFO</t>
  </si>
  <si>
    <t>G_MFO</t>
  </si>
  <si>
    <t>C_MFO</t>
  </si>
  <si>
    <t>O_MFO</t>
  </si>
  <si>
    <t>T_SCR</t>
  </si>
  <si>
    <t>B_SCR</t>
  </si>
  <si>
    <t>G_SCR</t>
  </si>
  <si>
    <t>C_SCR</t>
  </si>
  <si>
    <t>O_SCR</t>
  </si>
  <si>
    <t>T_LNG</t>
  </si>
  <si>
    <t>B_LNG</t>
  </si>
  <si>
    <t>G_LNG</t>
  </si>
  <si>
    <t>C_LNG</t>
  </si>
  <si>
    <t>O_LNG</t>
  </si>
  <si>
    <t>T_ELC</t>
  </si>
  <si>
    <t>B_ELC</t>
  </si>
  <si>
    <t>G_ELC</t>
  </si>
  <si>
    <t>C_ELC</t>
  </si>
  <si>
    <t>O_ELC</t>
  </si>
  <si>
    <t>T_MET</t>
  </si>
  <si>
    <t>B_MET</t>
  </si>
  <si>
    <t>G_MET</t>
  </si>
  <si>
    <t>C_MET</t>
  </si>
  <si>
    <t>O_MET</t>
  </si>
  <si>
    <t>T_LPG</t>
  </si>
  <si>
    <t>B_LPG</t>
  </si>
  <si>
    <t>G_LPG</t>
  </si>
  <si>
    <t>C_LPG</t>
  </si>
  <si>
    <t>O_LPG</t>
  </si>
  <si>
    <t>T_HYD</t>
  </si>
  <si>
    <t>B_HYD</t>
  </si>
  <si>
    <t>G_HYD</t>
  </si>
  <si>
    <t>C_HYD</t>
  </si>
  <si>
    <t>O_HYD</t>
  </si>
  <si>
    <t>Marine Transportation and Energy Use</t>
  </si>
  <si>
    <t>Til thesis</t>
  </si>
  <si>
    <t>gigatonne-NM</t>
  </si>
  <si>
    <t>NM</t>
  </si>
  <si>
    <t>km</t>
  </si>
  <si>
    <t>ton*km/MJ</t>
  </si>
  <si>
    <t>Container</t>
  </si>
  <si>
    <t>ton-NM</t>
  </si>
  <si>
    <t>distribution</t>
  </si>
  <si>
    <t>Bulk carrier</t>
  </si>
  <si>
    <t>NHG</t>
  </si>
  <si>
    <t>NHB</t>
  </si>
  <si>
    <t>Third IMO study 2014</t>
  </si>
  <si>
    <t>oil tanker</t>
  </si>
  <si>
    <t>General cargo</t>
  </si>
  <si>
    <t>dwt</t>
  </si>
  <si>
    <t>teu</t>
  </si>
  <si>
    <t>active IHSF</t>
  </si>
  <si>
    <t>average dwt</t>
  </si>
  <si>
    <t>average installed power kW</t>
  </si>
  <si>
    <t>average teu</t>
  </si>
  <si>
    <t>average over size</t>
  </si>
  <si>
    <t>ton*NM</t>
  </si>
  <si>
    <t>gigaton*NM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</si>
</sst>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0" fillId="0" borderId="0" xfId="0" applyNumberFormat="1" applyFont="1" applyProtection="1"/>
    <xf numFmtId="0" fontId="0" fillId="0" borderId="0" xfId="0" applyNumberFormat="1"/>
    <xf numFmtId="164" fontId="0" fillId="0" borderId="0" xfId="0" applyNumberFormat="1"/>
    <xf numFmtId="11" fontId="0" fillId="0" borderId="0" xfId="0" applyNumberFormat="1"/>
    <xf numFmtId="9" fontId="0" fillId="0" borderId="0" xfId="1" applyFont="1"/>
    <xf numFmtId="9" fontId="0" fillId="0" borderId="0" xfId="1" applyNumberFormat="1" applyFont="1"/>
    <xf numFmtId="9" fontId="0" fillId="0" borderId="0" xfId="0" applyNumberFormat="1"/>
    <xf numFmtId="2" fontId="0" fillId="0" borderId="0" xfId="0" applyNumberFormat="1"/>
    <xf numFmtId="1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5" Type="http://schemas.openxmlformats.org/officeDocument/2006/relationships/image" Target="../media/image7.png"/><Relationship Id="rId4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419100</xdr:colOff>
      <xdr:row>20</xdr:row>
      <xdr:rowOff>55034</xdr:rowOff>
    </xdr:from>
    <xdr:to>
      <xdr:col>8</xdr:col>
      <xdr:colOff>243771</xdr:colOff>
      <xdr:row>35</xdr:row>
      <xdr:rowOff>54677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9100" y="3293534"/>
          <a:ext cx="5666671" cy="2857143"/>
        </a:xfrm>
        <a:prstGeom prst="rect">
          <a:avLst/>
        </a:prstGeom>
      </xdr:spPr>
    </xdr:pic>
    <xdr:clientData/>
  </xdr:twoCellAnchor>
  <xdr:twoCellAnchor editAs="oneCell">
    <xdr:from>
      <xdr:col>23</xdr:col>
      <xdr:colOff>43392</xdr:colOff>
      <xdr:row>1</xdr:row>
      <xdr:rowOff>172508</xdr:rowOff>
    </xdr:from>
    <xdr:to>
      <xdr:col>31</xdr:col>
      <xdr:colOff>580349</xdr:colOff>
      <xdr:row>44</xdr:row>
      <xdr:rowOff>57198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553392" y="363008"/>
          <a:ext cx="5447624" cy="80761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38101</xdr:colOff>
      <xdr:row>17</xdr:row>
      <xdr:rowOff>66676</xdr:rowOff>
    </xdr:from>
    <xdr:to>
      <xdr:col>14</xdr:col>
      <xdr:colOff>267111</xdr:colOff>
      <xdr:row>35</xdr:row>
      <xdr:rowOff>47626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14901" y="3305176"/>
          <a:ext cx="3886610" cy="3409950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17</xdr:row>
      <xdr:rowOff>95251</xdr:rowOff>
    </xdr:from>
    <xdr:to>
      <xdr:col>6</xdr:col>
      <xdr:colOff>546279</xdr:colOff>
      <xdr:row>36</xdr:row>
      <xdr:rowOff>180975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38250" y="3333751"/>
          <a:ext cx="2965629" cy="3705224"/>
        </a:xfrm>
        <a:prstGeom prst="rect">
          <a:avLst/>
        </a:prstGeom>
      </xdr:spPr>
    </xdr:pic>
    <xdr:clientData/>
  </xdr:twoCellAnchor>
  <xdr:twoCellAnchor editAs="oneCell">
    <xdr:from>
      <xdr:col>14</xdr:col>
      <xdr:colOff>390525</xdr:colOff>
      <xdr:row>16</xdr:row>
      <xdr:rowOff>140198</xdr:rowOff>
    </xdr:from>
    <xdr:to>
      <xdr:col>26</xdr:col>
      <xdr:colOff>47625</xdr:colOff>
      <xdr:row>30</xdr:row>
      <xdr:rowOff>47229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924925" y="3188198"/>
          <a:ext cx="6972300" cy="2574031"/>
        </a:xfrm>
        <a:prstGeom prst="rect">
          <a:avLst/>
        </a:prstGeom>
      </xdr:spPr>
    </xdr:pic>
    <xdr:clientData/>
  </xdr:twoCellAnchor>
  <xdr:twoCellAnchor editAs="oneCell">
    <xdr:from>
      <xdr:col>8</xdr:col>
      <xdr:colOff>47625</xdr:colOff>
      <xdr:row>37</xdr:row>
      <xdr:rowOff>96164</xdr:rowOff>
    </xdr:from>
    <xdr:to>
      <xdr:col>16</xdr:col>
      <xdr:colOff>561975</xdr:colOff>
      <xdr:row>53</xdr:row>
      <xdr:rowOff>85226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924425" y="7144664"/>
          <a:ext cx="5391150" cy="3037062"/>
        </a:xfrm>
        <a:prstGeom prst="rect">
          <a:avLst/>
        </a:prstGeom>
      </xdr:spPr>
    </xdr:pic>
    <xdr:clientData/>
  </xdr:twoCellAnchor>
  <xdr:twoCellAnchor editAs="oneCell">
    <xdr:from>
      <xdr:col>19</xdr:col>
      <xdr:colOff>295275</xdr:colOff>
      <xdr:row>34</xdr:row>
      <xdr:rowOff>137278</xdr:rowOff>
    </xdr:from>
    <xdr:to>
      <xdr:col>27</xdr:col>
      <xdr:colOff>84671</xdr:colOff>
      <xdr:row>53</xdr:row>
      <xdr:rowOff>161102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877675" y="6614278"/>
          <a:ext cx="4666196" cy="36433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L115"/>
  <sheetViews>
    <sheetView tabSelected="1" zoomScale="90" zoomScaleNormal="90" workbookViewId="0">
      <selection activeCell="F10" sqref="F10:G11"/>
    </sheetView>
  </sheetViews>
  <sheetFormatPr defaultRowHeight="15" x14ac:dyDescent="0.25"/>
  <cols>
    <col min="1" max="1" width="11.7109375" bestFit="1" customWidth="1"/>
    <col min="2" max="2" width="17.7109375" bestFit="1" customWidth="1"/>
    <col min="3" max="3" width="10.42578125" customWidth="1"/>
    <col min="4" max="4" width="13.28515625" bestFit="1" customWidth="1"/>
    <col min="5" max="5" width="12.42578125" bestFit="1" customWidth="1"/>
    <col min="6" max="6" width="13.28515625" bestFit="1" customWidth="1"/>
    <col min="7" max="7" width="11.140625" bestFit="1" customWidth="1"/>
    <col min="11" max="11" width="13" bestFit="1" customWidth="1"/>
    <col min="12" max="12" width="15.28515625" bestFit="1" customWidth="1"/>
    <col min="13" max="13" width="15.28515625" customWidth="1"/>
    <col min="14" max="14" width="13.28515625" bestFit="1" customWidth="1"/>
    <col min="16" max="16" width="12.140625" bestFit="1" customWidth="1"/>
    <col min="18" max="18" width="12.140625" bestFit="1" customWidth="1"/>
  </cols>
  <sheetData>
    <row r="2" spans="1:19" x14ac:dyDescent="0.25">
      <c r="J2">
        <v>1</v>
      </c>
      <c r="K2" t="s">
        <v>54</v>
      </c>
    </row>
    <row r="3" spans="1:19" x14ac:dyDescent="0.25">
      <c r="C3" t="s">
        <v>0</v>
      </c>
      <c r="J3">
        <v>1.8520000000000001</v>
      </c>
      <c r="K3" t="s">
        <v>55</v>
      </c>
    </row>
    <row r="4" spans="1:19" x14ac:dyDescent="0.25">
      <c r="C4" t="s">
        <v>53</v>
      </c>
      <c r="I4" s="1"/>
      <c r="K4" t="s">
        <v>63</v>
      </c>
      <c r="O4" t="s">
        <v>59</v>
      </c>
    </row>
    <row r="5" spans="1:19" x14ac:dyDescent="0.25">
      <c r="C5" t="s">
        <v>1</v>
      </c>
      <c r="D5" t="s">
        <v>2</v>
      </c>
      <c r="E5" t="s">
        <v>3</v>
      </c>
      <c r="F5" t="s">
        <v>4</v>
      </c>
      <c r="G5" t="s">
        <v>5</v>
      </c>
      <c r="L5" t="s">
        <v>67</v>
      </c>
      <c r="M5" t="s">
        <v>67</v>
      </c>
      <c r="N5" t="s">
        <v>58</v>
      </c>
      <c r="O5">
        <v>2012</v>
      </c>
      <c r="Q5">
        <v>2050</v>
      </c>
    </row>
    <row r="6" spans="1:19" x14ac:dyDescent="0.25">
      <c r="C6" s="3"/>
      <c r="D6" s="3"/>
      <c r="E6" s="3"/>
      <c r="F6" s="3"/>
      <c r="G6" s="3"/>
      <c r="K6" s="1" t="s">
        <v>57</v>
      </c>
      <c r="L6">
        <v>0</v>
      </c>
      <c r="M6">
        <v>999</v>
      </c>
      <c r="N6" s="5">
        <v>179809363</v>
      </c>
      <c r="O6" s="7">
        <v>0.22</v>
      </c>
      <c r="P6">
        <f>+N6*O6</f>
        <v>39558059.859999999</v>
      </c>
      <c r="Q6" s="8">
        <v>0.22</v>
      </c>
      <c r="R6">
        <f>+N6*Q6</f>
        <v>39558059.859999999</v>
      </c>
    </row>
    <row r="7" spans="1:19" x14ac:dyDescent="0.25">
      <c r="C7" s="4"/>
      <c r="D7" s="4"/>
      <c r="E7" s="4"/>
      <c r="F7" s="4"/>
      <c r="G7" s="4"/>
      <c r="L7">
        <v>1000</v>
      </c>
      <c r="M7">
        <v>1999</v>
      </c>
      <c r="N7" s="5">
        <v>578339367</v>
      </c>
      <c r="O7" s="8">
        <v>0.25</v>
      </c>
      <c r="P7">
        <f>+N7*O7</f>
        <v>144584841.75</v>
      </c>
      <c r="Q7" s="8">
        <v>0.2</v>
      </c>
      <c r="R7">
        <f>+N7*Q7</f>
        <v>115667873.40000001</v>
      </c>
    </row>
    <row r="8" spans="1:19" x14ac:dyDescent="0.25">
      <c r="A8" t="s">
        <v>73</v>
      </c>
      <c r="B8">
        <v>2012</v>
      </c>
      <c r="C8" s="5">
        <f>+SUM(P26:P33)</f>
        <v>8622401013.4399986</v>
      </c>
      <c r="D8" s="5">
        <f>+SUM(P17:P22)</f>
        <v>5207608850.96</v>
      </c>
      <c r="E8">
        <v>365344150</v>
      </c>
      <c r="F8" s="5">
        <f>+SUM(P6:P13)</f>
        <v>2033999167.0540001</v>
      </c>
      <c r="G8">
        <v>820375271</v>
      </c>
      <c r="L8">
        <v>2000</v>
      </c>
      <c r="M8">
        <v>2999</v>
      </c>
      <c r="N8" s="5">
        <v>1480205694</v>
      </c>
      <c r="O8" s="8">
        <v>0.14000000000000001</v>
      </c>
      <c r="P8">
        <f t="shared" ref="P8:P9" si="0">+N8*O8</f>
        <v>207228797.16000003</v>
      </c>
      <c r="Q8" s="8">
        <v>0.18</v>
      </c>
      <c r="R8">
        <f t="shared" ref="R8:R13" si="1">+N8*Q8</f>
        <v>266437024.91999999</v>
      </c>
    </row>
    <row r="9" spans="1:19" x14ac:dyDescent="0.25">
      <c r="A9" t="s">
        <v>73</v>
      </c>
      <c r="B9">
        <v>2050</v>
      </c>
      <c r="C9" s="5">
        <f>+SUM(R26:R33)</f>
        <v>8622401013.4399986</v>
      </c>
      <c r="D9" s="5">
        <f>+SUM(R17:R22)</f>
        <v>5599732634.3800001</v>
      </c>
      <c r="E9">
        <v>365344150</v>
      </c>
      <c r="F9" s="5">
        <f>+SUM(R6:R13)</f>
        <v>2700751170.7999997</v>
      </c>
      <c r="G9">
        <v>820375271</v>
      </c>
      <c r="L9">
        <v>3000</v>
      </c>
      <c r="M9">
        <v>4999</v>
      </c>
      <c r="N9" s="5">
        <v>2820323533</v>
      </c>
      <c r="O9" s="8">
        <v>0.19</v>
      </c>
      <c r="P9">
        <f t="shared" si="0"/>
        <v>535861471.26999998</v>
      </c>
      <c r="Q9" s="8">
        <v>0.05</v>
      </c>
      <c r="R9">
        <f t="shared" si="1"/>
        <v>141016176.65000001</v>
      </c>
    </row>
    <row r="10" spans="1:19" x14ac:dyDescent="0.25">
      <c r="A10" t="s">
        <v>74</v>
      </c>
      <c r="B10">
        <v>2012</v>
      </c>
      <c r="C10" s="9">
        <f>+C8/1000000000</f>
        <v>8.6224010134399993</v>
      </c>
      <c r="D10" s="9">
        <f>+D8/1000000000</f>
        <v>5.2076088509599998</v>
      </c>
      <c r="E10" s="9">
        <f>+E8/1000000000</f>
        <v>0.36534414999999998</v>
      </c>
      <c r="F10" s="9">
        <f>+F8/1000000000</f>
        <v>2.0339991670540001</v>
      </c>
      <c r="G10" s="9">
        <f>+G8/1000000000</f>
        <v>0.82037527099999996</v>
      </c>
      <c r="L10">
        <v>5000</v>
      </c>
      <c r="M10">
        <v>7999</v>
      </c>
      <c r="N10" s="5">
        <v>4233489679</v>
      </c>
      <c r="O10" s="8">
        <v>0.11</v>
      </c>
      <c r="P10">
        <f>+N10*O10</f>
        <v>465683864.69</v>
      </c>
      <c r="Q10" s="8">
        <v>0.11</v>
      </c>
      <c r="R10">
        <f t="shared" si="1"/>
        <v>465683864.69</v>
      </c>
    </row>
    <row r="11" spans="1:19" x14ac:dyDescent="0.25">
      <c r="A11" t="s">
        <v>74</v>
      </c>
      <c r="B11">
        <v>2050</v>
      </c>
      <c r="C11" s="9">
        <f>+C9/1000000000</f>
        <v>8.6224010134399993</v>
      </c>
      <c r="D11" s="9">
        <f>+D9/1000000000</f>
        <v>5.5997326343800005</v>
      </c>
      <c r="E11" s="9">
        <f>+E9/1000000000</f>
        <v>0.36534414999999998</v>
      </c>
      <c r="F11" s="9">
        <f>+F9/1000000000</f>
        <v>2.7007511707999998</v>
      </c>
      <c r="G11" s="9">
        <f>+G9/1000000000</f>
        <v>0.82037527099999996</v>
      </c>
      <c r="L11">
        <v>8000</v>
      </c>
      <c r="M11">
        <v>11999</v>
      </c>
      <c r="N11" s="5">
        <v>6968284047</v>
      </c>
      <c r="O11" s="8">
        <v>7.0000000000000007E-2</v>
      </c>
      <c r="P11">
        <f>+N11*O11</f>
        <v>487779883.29000002</v>
      </c>
      <c r="Q11" s="8">
        <v>0.1</v>
      </c>
      <c r="R11">
        <f t="shared" si="1"/>
        <v>696828404.70000005</v>
      </c>
    </row>
    <row r="12" spans="1:19" x14ac:dyDescent="0.25">
      <c r="L12">
        <v>12000</v>
      </c>
      <c r="M12">
        <v>14500</v>
      </c>
      <c r="N12" s="5">
        <v>6968284047</v>
      </c>
      <c r="O12" s="8">
        <v>0.02</v>
      </c>
      <c r="P12">
        <f t="shared" ref="P12" si="2">+N12*O12</f>
        <v>139365680.94</v>
      </c>
      <c r="Q12" s="8">
        <v>0.09</v>
      </c>
      <c r="R12">
        <f t="shared" si="1"/>
        <v>627145564.23000002</v>
      </c>
    </row>
    <row r="13" spans="1:19" x14ac:dyDescent="0.25">
      <c r="L13">
        <v>14500</v>
      </c>
      <c r="M13">
        <v>14500</v>
      </c>
      <c r="N13" s="5">
        <v>6968284047</v>
      </c>
      <c r="O13" s="8">
        <v>2E-3</v>
      </c>
      <c r="P13" s="10">
        <f>+N13*O13</f>
        <v>13936568.094000001</v>
      </c>
      <c r="Q13" s="8">
        <v>0.05</v>
      </c>
      <c r="R13">
        <f t="shared" si="1"/>
        <v>348414202.35000002</v>
      </c>
    </row>
    <row r="14" spans="1:19" x14ac:dyDescent="0.25">
      <c r="K14" t="s">
        <v>71</v>
      </c>
      <c r="N14" s="5"/>
      <c r="O14" s="10">
        <f>+AVERAGE(L6:M6)*O6+AVERAGE(L7:M7)*O7+AVERAGE(L8:M8)*O8+AVERAGE(L9:M9)*O9+AVERAGE(L10:M10)*O10+AVERAGE(L11:M11)*O11+AVERAGE(L12:M12)*O12+AVERAGE(L13:M13)*O13</f>
        <v>3303.51</v>
      </c>
      <c r="P14" s="10"/>
      <c r="Q14" s="10">
        <f>+AVERAGE(L6:M6)*Q6+AVERAGE(L7:M7)*Q7+AVERAGE(L8:M8)*Q8+AVERAGE(L9:M9)*Q9+AVERAGE(L10:M10)*Q10+AVERAGE(L11:M11)*Q11+AVERAGE(L12:M12)*Q12+AVERAGE(L13:M13)*Q13</f>
        <v>4692.0700000000006</v>
      </c>
      <c r="S14" s="10">
        <f>+AVERAGE(O14:Q14)</f>
        <v>3997.7900000000004</v>
      </c>
    </row>
    <row r="15" spans="1:19" x14ac:dyDescent="0.25">
      <c r="N15" s="5"/>
      <c r="O15" s="10"/>
      <c r="P15" s="10"/>
      <c r="Q15" s="10"/>
      <c r="S15" s="10"/>
    </row>
    <row r="16" spans="1:19" x14ac:dyDescent="0.25">
      <c r="L16" t="s">
        <v>66</v>
      </c>
      <c r="M16" t="s">
        <v>66</v>
      </c>
      <c r="N16" t="s">
        <v>58</v>
      </c>
      <c r="O16">
        <v>2012</v>
      </c>
      <c r="Q16">
        <v>2050</v>
      </c>
    </row>
    <row r="17" spans="11:19" x14ac:dyDescent="0.25">
      <c r="K17" s="1" t="s">
        <v>60</v>
      </c>
      <c r="L17">
        <v>0</v>
      </c>
      <c r="M17">
        <v>9999</v>
      </c>
      <c r="N17" s="5">
        <v>68226787</v>
      </c>
      <c r="O17" s="6">
        <v>0.01</v>
      </c>
      <c r="P17">
        <f t="shared" ref="P17:P22" si="3">+N17*O17</f>
        <v>682267.87</v>
      </c>
      <c r="Q17" s="6">
        <v>0.01</v>
      </c>
      <c r="R17">
        <f t="shared" ref="R17:R22" si="4">+N17*Q17</f>
        <v>682267.87</v>
      </c>
    </row>
    <row r="18" spans="11:19" x14ac:dyDescent="0.25">
      <c r="L18">
        <v>10000</v>
      </c>
      <c r="M18">
        <v>34999</v>
      </c>
      <c r="N18" s="5">
        <v>1268561872</v>
      </c>
      <c r="O18" s="6">
        <v>0.09</v>
      </c>
      <c r="P18">
        <f t="shared" si="3"/>
        <v>114170568.47999999</v>
      </c>
      <c r="Q18" s="6">
        <v>0.06</v>
      </c>
      <c r="R18">
        <f t="shared" si="4"/>
        <v>76113712.319999993</v>
      </c>
    </row>
    <row r="19" spans="11:19" x14ac:dyDescent="0.25">
      <c r="L19">
        <v>35000</v>
      </c>
      <c r="M19">
        <v>59999</v>
      </c>
      <c r="N19" s="5">
        <v>2243075236</v>
      </c>
      <c r="O19" s="6">
        <v>0.22</v>
      </c>
      <c r="P19">
        <f t="shared" si="3"/>
        <v>493476551.92000002</v>
      </c>
      <c r="Q19" s="6">
        <v>0.2</v>
      </c>
      <c r="R19">
        <f t="shared" si="4"/>
        <v>448615047.20000005</v>
      </c>
    </row>
    <row r="20" spans="11:19" x14ac:dyDescent="0.25">
      <c r="L20">
        <v>60000</v>
      </c>
      <c r="M20">
        <v>99999</v>
      </c>
      <c r="N20" s="5">
        <v>3821361703</v>
      </c>
      <c r="O20" s="6">
        <v>0.26</v>
      </c>
      <c r="P20">
        <f t="shared" si="3"/>
        <v>993554042.78000009</v>
      </c>
      <c r="Q20" s="6">
        <v>0.23</v>
      </c>
      <c r="R20">
        <f t="shared" si="4"/>
        <v>878913191.69000006</v>
      </c>
    </row>
    <row r="21" spans="11:19" x14ac:dyDescent="0.25">
      <c r="L21">
        <v>100000</v>
      </c>
      <c r="M21">
        <v>199999</v>
      </c>
      <c r="N21" s="5">
        <v>7763260284</v>
      </c>
      <c r="O21" s="6">
        <v>0.31</v>
      </c>
      <c r="P21">
        <f t="shared" si="3"/>
        <v>2406610688.04</v>
      </c>
      <c r="Q21" s="6">
        <v>0.4</v>
      </c>
      <c r="R21">
        <f t="shared" si="4"/>
        <v>3105304113.6000004</v>
      </c>
    </row>
    <row r="22" spans="11:19" x14ac:dyDescent="0.25">
      <c r="L22">
        <v>200000</v>
      </c>
      <c r="M22">
        <v>400000</v>
      </c>
      <c r="N22" s="5">
        <v>10901043017</v>
      </c>
      <c r="O22" s="6">
        <v>0.11</v>
      </c>
      <c r="P22">
        <f t="shared" si="3"/>
        <v>1199114731.8700001</v>
      </c>
      <c r="Q22" s="6">
        <v>0.1</v>
      </c>
      <c r="R22">
        <f t="shared" si="4"/>
        <v>1090104301.7</v>
      </c>
    </row>
    <row r="23" spans="11:19" x14ac:dyDescent="0.25">
      <c r="K23" t="s">
        <v>69</v>
      </c>
      <c r="O23" s="10">
        <f>+AVERAGE(L17:M17)*O17+AVERAGE(L18:M18)*O18+AVERAGE(L19:M19)*O19+AVERAGE(L20:M20)*O20+AVERAGE(L21:M21)*O21+AVERAGE(L22:M22)*O22</f>
        <v>112824.55499999999</v>
      </c>
      <c r="Q23" s="10">
        <f>+AVERAGE(L17:M17)*Q17+AVERAGE(L18:M18)*Q18+AVERAGE(L19:M19)*Q19+AVERAGE(L20:M20)*Q20+AVERAGE(L21:M21)*Q21+AVERAGE(L22:M22)*Q22</f>
        <v>119299.55</v>
      </c>
      <c r="S23" s="10">
        <f>+AVERAGE(O23:Q23)</f>
        <v>116062.05249999999</v>
      </c>
    </row>
    <row r="24" spans="11:19" x14ac:dyDescent="0.25">
      <c r="O24" s="10"/>
      <c r="Q24" s="10"/>
      <c r="S24" s="10"/>
    </row>
    <row r="25" spans="11:19" x14ac:dyDescent="0.25">
      <c r="L25" t="s">
        <v>66</v>
      </c>
      <c r="M25" t="s">
        <v>66</v>
      </c>
      <c r="N25" t="s">
        <v>58</v>
      </c>
      <c r="O25">
        <v>2012</v>
      </c>
      <c r="Q25">
        <v>2050</v>
      </c>
    </row>
    <row r="26" spans="11:19" x14ac:dyDescent="0.25">
      <c r="K26" s="1" t="s">
        <v>64</v>
      </c>
      <c r="L26">
        <v>0</v>
      </c>
      <c r="M26">
        <v>4999</v>
      </c>
      <c r="N26">
        <v>91086398</v>
      </c>
      <c r="O26" s="6">
        <v>0.01</v>
      </c>
      <c r="P26">
        <f>+N26*O26</f>
        <v>910863.98</v>
      </c>
      <c r="Q26" s="6">
        <v>0.01</v>
      </c>
      <c r="R26">
        <f>+N26*Q26</f>
        <v>910863.98</v>
      </c>
    </row>
    <row r="27" spans="11:19" x14ac:dyDescent="0.25">
      <c r="L27">
        <v>5000</v>
      </c>
      <c r="M27">
        <v>9999</v>
      </c>
      <c r="N27">
        <v>91086398</v>
      </c>
      <c r="O27" s="6">
        <v>0.01</v>
      </c>
      <c r="P27">
        <f t="shared" ref="P27:P33" si="5">+N27*O27</f>
        <v>910863.98</v>
      </c>
      <c r="Q27" s="6">
        <v>0.01</v>
      </c>
      <c r="R27">
        <f t="shared" ref="R27:R33" si="6">+N27*Q27</f>
        <v>910863.98</v>
      </c>
    </row>
    <row r="28" spans="11:19" x14ac:dyDescent="0.25">
      <c r="L28">
        <v>10000</v>
      </c>
      <c r="M28">
        <v>19999</v>
      </c>
      <c r="N28">
        <v>1519025926</v>
      </c>
      <c r="O28" s="6">
        <v>0.01</v>
      </c>
      <c r="P28">
        <f t="shared" si="5"/>
        <v>15190259.26</v>
      </c>
      <c r="Q28" s="6">
        <v>0.01</v>
      </c>
      <c r="R28">
        <f t="shared" si="6"/>
        <v>15190259.26</v>
      </c>
    </row>
    <row r="29" spans="11:19" x14ac:dyDescent="0.25">
      <c r="L29">
        <v>20000</v>
      </c>
      <c r="M29">
        <v>59999</v>
      </c>
      <c r="N29">
        <v>1519025926</v>
      </c>
      <c r="O29" s="6">
        <v>7.0000000000000007E-2</v>
      </c>
      <c r="P29">
        <f t="shared" si="5"/>
        <v>106331814.82000001</v>
      </c>
      <c r="Q29" s="6">
        <v>7.0000000000000007E-2</v>
      </c>
      <c r="R29">
        <f t="shared" si="6"/>
        <v>106331814.82000001</v>
      </c>
    </row>
    <row r="30" spans="11:19" x14ac:dyDescent="0.25">
      <c r="L30">
        <v>60000</v>
      </c>
      <c r="M30">
        <v>79999</v>
      </c>
      <c r="N30">
        <v>2629911081</v>
      </c>
      <c r="O30" s="6">
        <v>7.0000000000000007E-2</v>
      </c>
      <c r="P30">
        <f t="shared" si="5"/>
        <v>184093775.67000002</v>
      </c>
      <c r="Q30" s="6">
        <v>7.0000000000000007E-2</v>
      </c>
      <c r="R30">
        <f t="shared" si="6"/>
        <v>184093775.67000002</v>
      </c>
    </row>
    <row r="31" spans="11:19" x14ac:dyDescent="0.25">
      <c r="L31">
        <v>80000</v>
      </c>
      <c r="M31">
        <v>119999</v>
      </c>
      <c r="N31">
        <v>4417734613</v>
      </c>
      <c r="O31" s="6">
        <v>0.23</v>
      </c>
      <c r="P31">
        <f t="shared" si="5"/>
        <v>1016078960.99</v>
      </c>
      <c r="Q31" s="6">
        <v>0.23</v>
      </c>
      <c r="R31">
        <f t="shared" si="6"/>
        <v>1016078960.99</v>
      </c>
    </row>
    <row r="32" spans="11:19" x14ac:dyDescent="0.25">
      <c r="L32">
        <v>120000</v>
      </c>
      <c r="M32">
        <v>199999</v>
      </c>
      <c r="N32">
        <v>7024437504</v>
      </c>
      <c r="O32" s="6">
        <v>0.17</v>
      </c>
      <c r="P32">
        <f t="shared" si="5"/>
        <v>1194154375.6800001</v>
      </c>
      <c r="Q32" s="6">
        <v>0.17</v>
      </c>
      <c r="R32">
        <f t="shared" si="6"/>
        <v>1194154375.6800001</v>
      </c>
    </row>
    <row r="33" spans="11:19" x14ac:dyDescent="0.25">
      <c r="L33">
        <v>200000</v>
      </c>
      <c r="M33">
        <v>200000</v>
      </c>
      <c r="N33">
        <v>14197046742</v>
      </c>
      <c r="O33" s="6">
        <v>0.43</v>
      </c>
      <c r="P33">
        <f t="shared" si="5"/>
        <v>6104730099.0599995</v>
      </c>
      <c r="Q33" s="6">
        <v>0.43</v>
      </c>
      <c r="R33">
        <f t="shared" si="6"/>
        <v>6104730099.0599995</v>
      </c>
    </row>
    <row r="34" spans="11:19" x14ac:dyDescent="0.25">
      <c r="K34" t="s">
        <v>69</v>
      </c>
      <c r="O34" s="10">
        <f>+AVERAGE(L26:M26)*O26+AVERAGE(L27:M27)*O27+AVERAGE(L28:M28)*O28+AVERAGE(L29:M29)*O29+AVERAGE(L30:M30)*O30+AVERAGE(L31:M31)*O31+AVERAGE(L32:M32)*O32+AVERAGE(L33:M33)*O33</f>
        <v>144149.715</v>
      </c>
      <c r="Q34" s="10">
        <f>+AVERAGE(L26:M26)*Q26+AVERAGE(L27:M27)*Q27+AVERAGE(L28:M28)*Q28+AVERAGE(L29:M29)*Q29+AVERAGE(L30:M30)*Q30+AVERAGE(L31:M31)*Q31+AVERAGE(L32:M32)*Q32+AVERAGE(L33:M33)*Q33</f>
        <v>144149.715</v>
      </c>
      <c r="S34" s="10">
        <f>+AVERAGE(O34:Q34)</f>
        <v>144149.715</v>
      </c>
    </row>
    <row r="35" spans="11:19" x14ac:dyDescent="0.25">
      <c r="O35" s="10"/>
      <c r="Q35" s="10"/>
      <c r="S35" s="10"/>
    </row>
    <row r="36" spans="11:19" x14ac:dyDescent="0.25">
      <c r="L36" t="s">
        <v>66</v>
      </c>
      <c r="M36" t="s">
        <v>66</v>
      </c>
      <c r="N36" t="s">
        <v>58</v>
      </c>
      <c r="O36" t="s">
        <v>68</v>
      </c>
      <c r="P36" t="s">
        <v>69</v>
      </c>
      <c r="Q36" t="s">
        <v>70</v>
      </c>
    </row>
    <row r="37" spans="11:19" x14ac:dyDescent="0.25">
      <c r="K37" s="1" t="s">
        <v>65</v>
      </c>
      <c r="L37">
        <v>0</v>
      </c>
      <c r="M37">
        <v>4999</v>
      </c>
      <c r="N37">
        <v>76945792</v>
      </c>
      <c r="O37">
        <v>11620</v>
      </c>
      <c r="P37">
        <v>1925</v>
      </c>
      <c r="Q37">
        <v>1119</v>
      </c>
    </row>
    <row r="38" spans="11:19" x14ac:dyDescent="0.25">
      <c r="L38">
        <v>5000</v>
      </c>
      <c r="M38">
        <v>9999</v>
      </c>
      <c r="N38">
        <v>365344150</v>
      </c>
      <c r="O38">
        <v>2894</v>
      </c>
      <c r="P38">
        <v>7339</v>
      </c>
      <c r="Q38">
        <v>3320</v>
      </c>
    </row>
    <row r="39" spans="11:19" x14ac:dyDescent="0.25">
      <c r="L39">
        <v>10000</v>
      </c>
      <c r="N39">
        <v>866510887</v>
      </c>
      <c r="O39">
        <v>1972</v>
      </c>
      <c r="P39">
        <v>22472</v>
      </c>
      <c r="Q39">
        <v>7418</v>
      </c>
    </row>
    <row r="40" spans="11:19" x14ac:dyDescent="0.25">
      <c r="K40" t="s">
        <v>72</v>
      </c>
      <c r="P40" s="10">
        <f>+(O37/SUM(O37:O39))*P37+(O38/SUM(O37:O39))*P38+(O39/SUM(O37:O39))*P39</f>
        <v>5333.1523717093296</v>
      </c>
      <c r="Q40" s="10">
        <f>+(O37/SUM(O37:O39))*Q37+(O38/SUM(O37:O39))*Q38+(O39/SUM(O37:O39))*Q39</f>
        <v>2258.8351328399854</v>
      </c>
    </row>
    <row r="50" spans="3:38" x14ac:dyDescent="0.25"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</row>
    <row r="51" spans="3:38" x14ac:dyDescent="0.25"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</row>
    <row r="52" spans="3:38" x14ac:dyDescent="0.25"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</row>
    <row r="53" spans="3:38" x14ac:dyDescent="0.25"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</row>
    <row r="54" spans="3:38" x14ac:dyDescent="0.25"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</row>
    <row r="55" spans="3:38" x14ac:dyDescent="0.25"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</row>
    <row r="56" spans="3:38" x14ac:dyDescent="0.25"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</row>
    <row r="57" spans="3:38" x14ac:dyDescent="0.25"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</row>
    <row r="58" spans="3:38" x14ac:dyDescent="0.25"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</row>
    <row r="59" spans="3:38" x14ac:dyDescent="0.25"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</row>
    <row r="60" spans="3:38" x14ac:dyDescent="0.25"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</row>
    <row r="61" spans="3:38" x14ac:dyDescent="0.25"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</row>
    <row r="62" spans="3:38" x14ac:dyDescent="0.25"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</row>
    <row r="63" spans="3:38" x14ac:dyDescent="0.25"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</row>
    <row r="64" spans="3:38" x14ac:dyDescent="0.25"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</row>
    <row r="65" spans="3:38" x14ac:dyDescent="0.25"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</row>
    <row r="66" spans="3:38" x14ac:dyDescent="0.25"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</row>
    <row r="67" spans="3:38" x14ac:dyDescent="0.25"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</row>
    <row r="68" spans="3:38" x14ac:dyDescent="0.25"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</row>
    <row r="69" spans="3:38" x14ac:dyDescent="0.25"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</row>
    <row r="70" spans="3:38" x14ac:dyDescent="0.25"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</row>
    <row r="71" spans="3:38" x14ac:dyDescent="0.25"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</row>
    <row r="72" spans="3:38" x14ac:dyDescent="0.25"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</row>
    <row r="73" spans="3:38" x14ac:dyDescent="0.25"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</row>
    <row r="74" spans="3:38" x14ac:dyDescent="0.25"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</row>
    <row r="75" spans="3:38" x14ac:dyDescent="0.25"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</row>
    <row r="76" spans="3:38" x14ac:dyDescent="0.25"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</row>
    <row r="77" spans="3:38" x14ac:dyDescent="0.25"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</row>
    <row r="78" spans="3:38" x14ac:dyDescent="0.25"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</row>
    <row r="79" spans="3:38" x14ac:dyDescent="0.25"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</row>
    <row r="80" spans="3:38" x14ac:dyDescent="0.25"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</row>
    <row r="81" spans="3:38" x14ac:dyDescent="0.25"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</row>
    <row r="82" spans="3:38" x14ac:dyDescent="0.25"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</row>
    <row r="83" spans="3:38" x14ac:dyDescent="0.25"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</row>
    <row r="84" spans="3:38" x14ac:dyDescent="0.25"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</row>
    <row r="85" spans="3:38" x14ac:dyDescent="0.25"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</row>
    <row r="86" spans="3:38" x14ac:dyDescent="0.25"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</row>
    <row r="87" spans="3:38" x14ac:dyDescent="0.25"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</row>
    <row r="88" spans="3:38" x14ac:dyDescent="0.25"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</row>
    <row r="89" spans="3:38" x14ac:dyDescent="0.25"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</row>
    <row r="90" spans="3:38" x14ac:dyDescent="0.25"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</row>
    <row r="91" spans="3:38" x14ac:dyDescent="0.25"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</row>
    <row r="92" spans="3:38" x14ac:dyDescent="0.25"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</row>
    <row r="93" spans="3:38" x14ac:dyDescent="0.25"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</row>
    <row r="94" spans="3:38" x14ac:dyDescent="0.25"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</row>
    <row r="95" spans="3:38" x14ac:dyDescent="0.25"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</row>
    <row r="96" spans="3:38" x14ac:dyDescent="0.25"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</row>
    <row r="97" spans="3:38" x14ac:dyDescent="0.25"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</row>
    <row r="98" spans="3:38" x14ac:dyDescent="0.25"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</row>
    <row r="99" spans="3:38" x14ac:dyDescent="0.25"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</row>
    <row r="100" spans="3:38" x14ac:dyDescent="0.25"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</row>
    <row r="101" spans="3:38" x14ac:dyDescent="0.25"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</row>
    <row r="102" spans="3:38" x14ac:dyDescent="0.25"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</row>
    <row r="103" spans="3:38" x14ac:dyDescent="0.25"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</row>
    <row r="104" spans="3:38" x14ac:dyDescent="0.25"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</row>
    <row r="105" spans="3:38" x14ac:dyDescent="0.25"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</row>
    <row r="106" spans="3:38" x14ac:dyDescent="0.25"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</row>
    <row r="107" spans="3:38" x14ac:dyDescent="0.25"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</row>
    <row r="108" spans="3:38" x14ac:dyDescent="0.25"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</row>
    <row r="109" spans="3:38" x14ac:dyDescent="0.25"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</row>
    <row r="110" spans="3:38" x14ac:dyDescent="0.25"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</row>
    <row r="111" spans="3:38" x14ac:dyDescent="0.25"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</row>
    <row r="112" spans="3:38" x14ac:dyDescent="0.25"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</row>
    <row r="113" spans="3:38" x14ac:dyDescent="0.25"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</row>
    <row r="114" spans="3:38" x14ac:dyDescent="0.25"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</row>
    <row r="115" spans="3:38" x14ac:dyDescent="0.25"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</row>
  </sheetData>
  <pageMargins left="0.7" right="0.7" top="0.75" bottom="0.75" header="0.3" footer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K37"/>
  <sheetViews>
    <sheetView topLeftCell="B1" workbookViewId="0">
      <selection activeCell="AK15" sqref="C6:AK15"/>
    </sheetView>
  </sheetViews>
  <sheetFormatPr defaultRowHeight="15" x14ac:dyDescent="0.25"/>
  <sheetData>
    <row r="2" spans="2:37" x14ac:dyDescent="0.25">
      <c r="B2" t="s">
        <v>7</v>
      </c>
    </row>
    <row r="4" spans="2:37" x14ac:dyDescent="0.25">
      <c r="C4" t="s">
        <v>56</v>
      </c>
    </row>
    <row r="5" spans="2:37" x14ac:dyDescent="0.25">
      <c r="C5" s="2" t="s">
        <v>16</v>
      </c>
      <c r="D5" s="2" t="s">
        <v>17</v>
      </c>
      <c r="E5" s="2" t="s">
        <v>18</v>
      </c>
      <c r="F5" s="2" t="s">
        <v>19</v>
      </c>
      <c r="G5" s="2" t="s">
        <v>20</v>
      </c>
      <c r="H5" s="2" t="s">
        <v>21</v>
      </c>
      <c r="I5" s="2" t="s">
        <v>22</v>
      </c>
      <c r="J5" s="2" t="s">
        <v>23</v>
      </c>
      <c r="K5" s="2" t="s">
        <v>24</v>
      </c>
      <c r="L5" s="2" t="s">
        <v>25</v>
      </c>
      <c r="M5" s="2" t="s">
        <v>26</v>
      </c>
      <c r="N5" s="2" t="s">
        <v>27</v>
      </c>
      <c r="O5" s="2" t="s">
        <v>28</v>
      </c>
      <c r="P5" s="2" t="s">
        <v>29</v>
      </c>
      <c r="Q5" s="2" t="s">
        <v>30</v>
      </c>
      <c r="R5" s="2" t="s">
        <v>31</v>
      </c>
      <c r="S5" s="2" t="s">
        <v>32</v>
      </c>
      <c r="T5" s="2" t="s">
        <v>33</v>
      </c>
      <c r="U5" s="2" t="s">
        <v>34</v>
      </c>
      <c r="V5" s="2" t="s">
        <v>35</v>
      </c>
      <c r="W5" s="2" t="s">
        <v>36</v>
      </c>
      <c r="X5" s="2" t="s">
        <v>37</v>
      </c>
      <c r="Y5" s="2" t="s">
        <v>38</v>
      </c>
      <c r="Z5" s="2" t="s">
        <v>39</v>
      </c>
      <c r="AA5" s="2" t="s">
        <v>40</v>
      </c>
      <c r="AB5" s="2" t="s">
        <v>41</v>
      </c>
      <c r="AC5" s="2" t="s">
        <v>42</v>
      </c>
      <c r="AD5" s="2" t="s">
        <v>43</v>
      </c>
      <c r="AE5" s="2" t="s">
        <v>44</v>
      </c>
      <c r="AF5" s="2" t="s">
        <v>45</v>
      </c>
      <c r="AG5" s="2" t="s">
        <v>46</v>
      </c>
      <c r="AH5" s="2" t="s">
        <v>47</v>
      </c>
      <c r="AI5" s="2" t="s">
        <v>48</v>
      </c>
      <c r="AJ5" s="2" t="s">
        <v>49</v>
      </c>
      <c r="AK5" s="2" t="s">
        <v>50</v>
      </c>
    </row>
    <row r="6" spans="2:37" x14ac:dyDescent="0.25">
      <c r="B6" t="s">
        <v>8</v>
      </c>
      <c r="C6">
        <v>0</v>
      </c>
      <c r="D6">
        <v>0</v>
      </c>
      <c r="E6">
        <v>0</v>
      </c>
      <c r="F6">
        <v>0</v>
      </c>
      <c r="G6">
        <v>0</v>
      </c>
      <c r="H6">
        <v>10</v>
      </c>
      <c r="I6">
        <v>10</v>
      </c>
      <c r="J6">
        <v>5</v>
      </c>
      <c r="K6">
        <v>5</v>
      </c>
      <c r="L6">
        <v>5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</row>
    <row r="7" spans="2:37" x14ac:dyDescent="0.25">
      <c r="B7" t="s">
        <v>9</v>
      </c>
      <c r="C7">
        <v>10</v>
      </c>
      <c r="D7">
        <v>10</v>
      </c>
      <c r="E7">
        <v>5</v>
      </c>
      <c r="F7">
        <v>5</v>
      </c>
      <c r="G7">
        <v>5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</row>
    <row r="8" spans="2:37" x14ac:dyDescent="0.25">
      <c r="B8" t="s">
        <v>10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10</v>
      </c>
      <c r="N8">
        <v>10</v>
      </c>
      <c r="O8">
        <v>5</v>
      </c>
      <c r="P8">
        <v>5</v>
      </c>
      <c r="Q8">
        <v>5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</row>
    <row r="9" spans="2:37" x14ac:dyDescent="0.25">
      <c r="B9" t="s">
        <v>11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10</v>
      </c>
      <c r="AC9">
        <v>10</v>
      </c>
      <c r="AD9">
        <v>5</v>
      </c>
      <c r="AE9">
        <v>5</v>
      </c>
      <c r="AF9">
        <v>5</v>
      </c>
      <c r="AG9">
        <v>0</v>
      </c>
      <c r="AH9">
        <v>0</v>
      </c>
      <c r="AI9">
        <v>0</v>
      </c>
      <c r="AJ9">
        <v>0</v>
      </c>
      <c r="AK9">
        <v>0</v>
      </c>
    </row>
    <row r="10" spans="2:37" x14ac:dyDescent="0.25">
      <c r="B10" t="s">
        <v>12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10</v>
      </c>
      <c r="X10">
        <v>10</v>
      </c>
      <c r="Y10">
        <v>5</v>
      </c>
      <c r="Z10">
        <v>5</v>
      </c>
      <c r="AA10">
        <v>5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</row>
    <row r="11" spans="2:37" x14ac:dyDescent="0.25">
      <c r="B11" t="s">
        <v>13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10</v>
      </c>
      <c r="AH11">
        <v>10</v>
      </c>
      <c r="AI11">
        <v>5</v>
      </c>
      <c r="AJ11">
        <v>5</v>
      </c>
      <c r="AK11">
        <v>5</v>
      </c>
    </row>
    <row r="12" spans="2:37" x14ac:dyDescent="0.25">
      <c r="B12" t="s">
        <v>14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10</v>
      </c>
      <c r="AH12">
        <v>10</v>
      </c>
      <c r="AI12">
        <v>5</v>
      </c>
      <c r="AJ12">
        <v>5</v>
      </c>
      <c r="AK12">
        <v>5</v>
      </c>
    </row>
    <row r="13" spans="2:37" x14ac:dyDescent="0.25">
      <c r="B13" t="s">
        <v>61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</row>
    <row r="14" spans="2:37" x14ac:dyDescent="0.25">
      <c r="B14" t="s">
        <v>62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</row>
    <row r="15" spans="2:37" x14ac:dyDescent="0.25">
      <c r="B15" t="s">
        <v>15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10</v>
      </c>
      <c r="S15">
        <v>10</v>
      </c>
      <c r="T15">
        <v>5</v>
      </c>
      <c r="U15">
        <v>5</v>
      </c>
      <c r="V15">
        <v>5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</row>
    <row r="17" spans="3:9" x14ac:dyDescent="0.25">
      <c r="C17" t="s">
        <v>51</v>
      </c>
      <c r="I17" t="s">
        <v>6</v>
      </c>
    </row>
    <row r="37" spans="9:9" x14ac:dyDescent="0.25">
      <c r="I37" t="s">
        <v>52</v>
      </c>
    </row>
  </sheetData>
  <pageMargins left="0.7" right="0.7" top="0.75" bottom="0.75" header="0.3" footer="0.3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averagetransport work</vt:lpstr>
      <vt:lpstr>shipfuel eff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2020-10-08T11:40:04Z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639324367046356</vt:r8>
  </property>
</Properties>
</file>