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00"/>
  </bookViews>
  <sheets>
    <sheet name="averagetransport work" sheetId="1" r:id="rId1"/>
    <sheet name="shipfuel ef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O40" i="1"/>
  <c r="O10" i="1"/>
  <c r="R34" i="1"/>
  <c r="P34" i="1"/>
  <c r="N34" i="1"/>
  <c r="R14" i="1"/>
  <c r="P14" i="1"/>
  <c r="R23" i="1"/>
  <c r="P23" i="1"/>
  <c r="N23" i="1"/>
  <c r="C7" i="1"/>
  <c r="N14" i="1"/>
  <c r="B7" i="1"/>
  <c r="E9" i="1"/>
  <c r="Q13" i="1"/>
  <c r="Q12" i="1"/>
  <c r="O13" i="1"/>
  <c r="O12" i="1"/>
  <c r="O11" i="1"/>
  <c r="B11" i="1" l="1"/>
  <c r="B10" i="1"/>
  <c r="O21" i="1"/>
  <c r="O22" i="1"/>
  <c r="Q22" i="1"/>
  <c r="Q21" i="1"/>
  <c r="Q20" i="1"/>
  <c r="Q19" i="1"/>
  <c r="Q18" i="1"/>
  <c r="Q17" i="1"/>
  <c r="C9" i="1" s="1"/>
  <c r="C11" i="1" s="1"/>
  <c r="O20" i="1"/>
  <c r="O19" i="1"/>
  <c r="O18" i="1"/>
  <c r="O17" i="1"/>
  <c r="C8" i="1" s="1"/>
  <c r="C10" i="1" s="1"/>
  <c r="Q7" i="1"/>
  <c r="Q8" i="1"/>
  <c r="Q9" i="1"/>
  <c r="Q10" i="1"/>
  <c r="Q11" i="1"/>
  <c r="Q6" i="1"/>
  <c r="O7" i="1"/>
  <c r="O8" i="1"/>
  <c r="O9" i="1"/>
  <c r="O6" i="1"/>
  <c r="E7" i="1"/>
  <c r="E8" i="1" l="1"/>
  <c r="E10" i="1" s="1"/>
  <c r="E11" i="1"/>
  <c r="D7" i="1"/>
  <c r="F7" i="1"/>
</calcChain>
</file>

<file path=xl/sharedStrings.xml><?xml version="1.0" encoding="utf-8"?>
<sst xmlns="http://schemas.openxmlformats.org/spreadsheetml/2006/main" count="84" uniqueCount="73">
  <si>
    <t>Average transport work per ship type</t>
  </si>
  <si>
    <t>tanker</t>
  </si>
  <si>
    <t>bulkcarrier</t>
  </si>
  <si>
    <t>generalcargo</t>
  </si>
  <si>
    <t>containership</t>
  </si>
  <si>
    <t>other</t>
  </si>
  <si>
    <t>Tils thesis</t>
  </si>
  <si>
    <t>Ship efficiency is by ship and fuel</t>
  </si>
  <si>
    <t>HFO</t>
  </si>
  <si>
    <t>MDO</t>
  </si>
  <si>
    <t>LNG</t>
  </si>
  <si>
    <t>LPG</t>
  </si>
  <si>
    <t>MET</t>
  </si>
  <si>
    <t>HYB</t>
  </si>
  <si>
    <t>HYG</t>
  </si>
  <si>
    <t>ELC</t>
  </si>
  <si>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</si>
  <si>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</si>
  <si>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</si>
  <si>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</si>
  <si>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</si>
  <si>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</si>
  <si>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</si>
  <si>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</si>
  <si>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</si>
  <si>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</si>
  <si>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</si>
  <si>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</si>
  <si>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</si>
  <si>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</si>
  <si>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</si>
  <si>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</si>
  <si>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</si>
  <si>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</si>
  <si>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</si>
  <si>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</si>
  <si>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</si>
  <si>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</si>
  <si>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</si>
  <si>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</si>
  <si>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</si>
  <si>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</si>
  <si>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</si>
  <si>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</si>
  <si>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</si>
  <si>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</si>
  <si>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</si>
  <si>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</si>
  <si>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</si>
  <si>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</si>
  <si>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</si>
  <si>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Marine Transportation and Energy Use</t>
  </si>
  <si>
    <t>Til thesis</t>
  </si>
  <si>
    <t>gigatonne-NM</t>
  </si>
  <si>
    <t>NM</t>
  </si>
  <si>
    <t>km</t>
  </si>
  <si>
    <t>ton*km/MJ</t>
  </si>
  <si>
    <t>Container</t>
  </si>
  <si>
    <t>ton-NM</t>
  </si>
  <si>
    <t>distribution</t>
  </si>
  <si>
    <t>Bulk carrier</t>
  </si>
  <si>
    <t>NHG</t>
  </si>
  <si>
    <t>NHB</t>
  </si>
  <si>
    <t>Third IMO study 2014</t>
  </si>
  <si>
    <t>oil tanker</t>
  </si>
  <si>
    <t>General cargo</t>
  </si>
  <si>
    <t>dwt</t>
  </si>
  <si>
    <t>teu</t>
  </si>
  <si>
    <t>active IHSF</t>
  </si>
  <si>
    <t>average dwt</t>
  </si>
  <si>
    <t>average installed power kW</t>
  </si>
  <si>
    <t>average teu</t>
  </si>
  <si>
    <t>average over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</si>
</sst>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 applyFont="1" applyProtection="1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20</xdr:row>
      <xdr:rowOff>55034</xdr:rowOff>
    </xdr:from>
    <xdr:to>
      <xdr:col>7</xdr:col>
      <xdr:colOff>370771</xdr:colOff>
      <xdr:row>35</xdr:row>
      <xdr:rowOff>54677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3293534"/>
          <a:ext cx="5666671" cy="28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43392</xdr:colOff>
      <xdr:row>1</xdr:row>
      <xdr:rowOff>172508</xdr:rowOff>
    </xdr:from>
    <xdr:to>
      <xdr:col>30</xdr:col>
      <xdr:colOff>580349</xdr:colOff>
      <xdr:row>44</xdr:row>
      <xdr:rowOff>57198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53392" y="363008"/>
          <a:ext cx="5447624" cy="8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17</xdr:row>
      <xdr:rowOff>66676</xdr:rowOff>
    </xdr:from>
    <xdr:to>
      <xdr:col>14</xdr:col>
      <xdr:colOff>267111</xdr:colOff>
      <xdr:row>35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1" y="3305176"/>
          <a:ext cx="3886610" cy="34099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17</xdr:row>
      <xdr:rowOff>95251</xdr:rowOff>
    </xdr:from>
    <xdr:to>
      <xdr:col>6</xdr:col>
      <xdr:colOff>546279</xdr:colOff>
      <xdr:row>36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3333751"/>
          <a:ext cx="2965629" cy="3705224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16</xdr:row>
      <xdr:rowOff>140198</xdr:rowOff>
    </xdr:from>
    <xdr:to>
      <xdr:col>26</xdr:col>
      <xdr:colOff>47625</xdr:colOff>
      <xdr:row>30</xdr:row>
      <xdr:rowOff>47229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4925" y="3188198"/>
          <a:ext cx="6972300" cy="257403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37</xdr:row>
      <xdr:rowOff>96164</xdr:rowOff>
    </xdr:from>
    <xdr:to>
      <xdr:col>16</xdr:col>
      <xdr:colOff>561975</xdr:colOff>
      <xdr:row>53</xdr:row>
      <xdr:rowOff>85226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7144664"/>
          <a:ext cx="5391150" cy="3037062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34</xdr:row>
      <xdr:rowOff>137278</xdr:rowOff>
    </xdr:from>
    <xdr:to>
      <xdr:col>27</xdr:col>
      <xdr:colOff>84671</xdr:colOff>
      <xdr:row>53</xdr:row>
      <xdr:rowOff>161102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77675" y="6614278"/>
          <a:ext cx="4666196" cy="3643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15"/>
  <sheetViews>
    <sheetView tabSelected="1" zoomScale="90" zoomScaleNormal="90" workbookViewId="0">
      <selection activeCell="P41" sqref="P41"/>
    </sheetView>
  </sheetViews>
  <sheetFormatPr defaultRowHeight="15" x14ac:dyDescent="0.25"/>
  <cols>
    <col min="1" max="1" width="17.7109375" bestFit="1" customWidth="1"/>
    <col min="2" max="2" width="10.42578125" customWidth="1"/>
    <col min="3" max="3" width="13.28515625" bestFit="1" customWidth="1"/>
    <col min="4" max="4" width="12.42578125" bestFit="1" customWidth="1"/>
    <col min="5" max="5" width="13.28515625" bestFit="1" customWidth="1"/>
    <col min="10" max="10" width="13" bestFit="1" customWidth="1"/>
    <col min="11" max="11" width="15.28515625" bestFit="1" customWidth="1"/>
    <col min="12" max="12" width="15.28515625" customWidth="1"/>
    <col min="13" max="13" width="11.140625" bestFit="1" customWidth="1"/>
    <col min="15" max="15" width="12.140625" bestFit="1" customWidth="1"/>
    <col min="17" max="17" width="12.140625" bestFit="1" customWidth="1"/>
  </cols>
  <sheetData>
    <row r="2" spans="1:18" x14ac:dyDescent="0.25">
      <c r="I2">
        <v>1</v>
      </c>
      <c r="J2" t="s">
        <v>54</v>
      </c>
    </row>
    <row r="3" spans="1:18" x14ac:dyDescent="0.25">
      <c r="B3" t="s">
        <v>0</v>
      </c>
      <c r="I3">
        <v>1.8520000000000001</v>
      </c>
      <c r="J3" t="s">
        <v>55</v>
      </c>
    </row>
    <row r="4" spans="1:18" x14ac:dyDescent="0.25">
      <c r="B4" t="s">
        <v>53</v>
      </c>
      <c r="H4" s="1"/>
      <c r="J4" t="s">
        <v>63</v>
      </c>
      <c r="N4" t="s">
        <v>59</v>
      </c>
    </row>
    <row r="5" spans="1:18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K5" t="s">
        <v>67</v>
      </c>
      <c r="L5" t="s">
        <v>67</v>
      </c>
      <c r="M5" t="s">
        <v>58</v>
      </c>
      <c r="N5">
        <v>2012</v>
      </c>
      <c r="P5">
        <v>2050</v>
      </c>
    </row>
    <row r="6" spans="1:18" x14ac:dyDescent="0.25">
      <c r="B6" s="3">
        <v>3</v>
      </c>
      <c r="C6" s="3">
        <v>7</v>
      </c>
      <c r="D6" s="3">
        <v>0.5</v>
      </c>
      <c r="E6" s="3">
        <v>4</v>
      </c>
      <c r="F6" s="3">
        <v>0.3</v>
      </c>
      <c r="J6" s="1" t="s">
        <v>57</v>
      </c>
      <c r="K6">
        <v>0</v>
      </c>
      <c r="L6">
        <v>999</v>
      </c>
      <c r="M6" s="5">
        <v>179809363</v>
      </c>
      <c r="N6" s="7">
        <v>0.22</v>
      </c>
      <c r="O6">
        <f>+M6*N6</f>
        <v>39558059.859999999</v>
      </c>
      <c r="P6" s="8">
        <v>0.22</v>
      </c>
      <c r="Q6">
        <f>+M6*P6</f>
        <v>39558059.859999999</v>
      </c>
    </row>
    <row r="7" spans="1:18" x14ac:dyDescent="0.25">
      <c r="B7" s="4">
        <f>+B6*$I$3</f>
        <v>5.556</v>
      </c>
      <c r="C7" s="4">
        <f>+C6*$I$3</f>
        <v>12.964</v>
      </c>
      <c r="D7" s="4">
        <f t="shared" ref="C7:F7" si="0">+D6*$I$3</f>
        <v>0.92600000000000005</v>
      </c>
      <c r="E7" s="4">
        <f>+E6*$I$3</f>
        <v>7.4080000000000004</v>
      </c>
      <c r="F7" s="4">
        <f t="shared" si="0"/>
        <v>0.55559999999999998</v>
      </c>
      <c r="K7">
        <v>1000</v>
      </c>
      <c r="L7">
        <v>1999</v>
      </c>
      <c r="M7" s="5">
        <v>578339367</v>
      </c>
      <c r="N7" s="8">
        <v>0.25</v>
      </c>
      <c r="O7">
        <f t="shared" ref="O7:O9" si="1">+M7*N7</f>
        <v>144584841.75</v>
      </c>
      <c r="P7" s="8">
        <v>0.2</v>
      </c>
      <c r="Q7">
        <f t="shared" ref="Q7:Q20" si="2">+M7*P7</f>
        <v>115667873.40000001</v>
      </c>
    </row>
    <row r="8" spans="1:18" x14ac:dyDescent="0.25">
      <c r="A8">
        <v>2012</v>
      </c>
      <c r="B8" s="5">
        <v>7000000000</v>
      </c>
      <c r="C8" s="5">
        <f>+SUM(O17:O22)</f>
        <v>5207608850.96</v>
      </c>
      <c r="E8" s="5">
        <f>+SUM(O6:O13)</f>
        <v>2033999167.0540001</v>
      </c>
      <c r="K8">
        <v>2000</v>
      </c>
      <c r="L8">
        <v>2999</v>
      </c>
      <c r="M8" s="5">
        <v>1480205694</v>
      </c>
      <c r="N8" s="8">
        <v>0.14000000000000001</v>
      </c>
      <c r="O8">
        <f t="shared" si="1"/>
        <v>207228797.16000003</v>
      </c>
      <c r="P8" s="8">
        <v>0.18</v>
      </c>
      <c r="Q8">
        <f t="shared" si="2"/>
        <v>266437024.91999999</v>
      </c>
    </row>
    <row r="9" spans="1:18" x14ac:dyDescent="0.25">
      <c r="A9">
        <v>2050</v>
      </c>
      <c r="B9" s="5">
        <v>7000000000</v>
      </c>
      <c r="C9" s="5">
        <f>+SUM(Q17:Q22)</f>
        <v>5599732634.3800001</v>
      </c>
      <c r="E9" s="5">
        <f>+SUM(Q6:Q13)</f>
        <v>2700751170.7999997</v>
      </c>
      <c r="K9">
        <v>3000</v>
      </c>
      <c r="L9">
        <v>4999</v>
      </c>
      <c r="M9" s="5">
        <v>2820323533</v>
      </c>
      <c r="N9" s="8">
        <v>0.19</v>
      </c>
      <c r="O9">
        <f t="shared" si="1"/>
        <v>535861471.26999998</v>
      </c>
      <c r="P9" s="8">
        <v>0.05</v>
      </c>
      <c r="Q9">
        <f t="shared" si="2"/>
        <v>141016176.65000001</v>
      </c>
    </row>
    <row r="10" spans="1:18" x14ac:dyDescent="0.25">
      <c r="A10">
        <v>2012</v>
      </c>
      <c r="B10">
        <f>+B8/1000000000</f>
        <v>7</v>
      </c>
      <c r="C10" s="9">
        <f>+C8/1000000000</f>
        <v>5.2076088509599998</v>
      </c>
      <c r="E10" s="9">
        <f>+E8/1000000000</f>
        <v>2.0339991670540001</v>
      </c>
      <c r="K10">
        <v>5000</v>
      </c>
      <c r="L10">
        <v>7999</v>
      </c>
      <c r="M10" s="5">
        <v>4233489679</v>
      </c>
      <c r="N10" s="8">
        <v>0.11</v>
      </c>
      <c r="O10">
        <f>+M10*N10</f>
        <v>465683864.69</v>
      </c>
      <c r="P10" s="8">
        <v>0.11</v>
      </c>
      <c r="Q10">
        <f t="shared" si="2"/>
        <v>465683864.69</v>
      </c>
    </row>
    <row r="11" spans="1:18" x14ac:dyDescent="0.25">
      <c r="A11">
        <v>2050</v>
      </c>
      <c r="B11">
        <f>+B9/1000000000</f>
        <v>7</v>
      </c>
      <c r="C11" s="9">
        <f>+C9/1000000000</f>
        <v>5.5997326343800005</v>
      </c>
      <c r="E11" s="9">
        <f>+E9/1000000000</f>
        <v>2.7007511707999998</v>
      </c>
      <c r="K11">
        <v>8000</v>
      </c>
      <c r="L11">
        <v>11999</v>
      </c>
      <c r="M11" s="5">
        <v>6968284047</v>
      </c>
      <c r="N11" s="8">
        <v>7.0000000000000007E-2</v>
      </c>
      <c r="O11">
        <f>+M11*N11</f>
        <v>487779883.29000002</v>
      </c>
      <c r="P11" s="8">
        <v>0.1</v>
      </c>
      <c r="Q11">
        <f t="shared" si="2"/>
        <v>696828404.70000005</v>
      </c>
    </row>
    <row r="12" spans="1:18" x14ac:dyDescent="0.25">
      <c r="K12">
        <v>12000</v>
      </c>
      <c r="L12">
        <v>14500</v>
      </c>
      <c r="M12" s="5">
        <v>6968284047</v>
      </c>
      <c r="N12" s="8">
        <v>0.02</v>
      </c>
      <c r="O12">
        <f t="shared" ref="O12" si="3">+M12*N12</f>
        <v>139365680.94</v>
      </c>
      <c r="P12" s="8">
        <v>0.09</v>
      </c>
      <c r="Q12">
        <f t="shared" si="2"/>
        <v>627145564.23000002</v>
      </c>
    </row>
    <row r="13" spans="1:18" x14ac:dyDescent="0.25">
      <c r="K13">
        <v>14500</v>
      </c>
      <c r="L13">
        <v>14500</v>
      </c>
      <c r="M13" s="5">
        <v>6968284047</v>
      </c>
      <c r="N13" s="8">
        <v>2E-3</v>
      </c>
      <c r="O13" s="10">
        <f>+M13*N13</f>
        <v>13936568.094000001</v>
      </c>
      <c r="P13" s="8">
        <v>0.05</v>
      </c>
      <c r="Q13">
        <f t="shared" si="2"/>
        <v>348414202.35000002</v>
      </c>
    </row>
    <row r="14" spans="1:18" x14ac:dyDescent="0.25">
      <c r="J14" t="s">
        <v>71</v>
      </c>
      <c r="M14" s="5"/>
      <c r="N14" s="10">
        <f>+AVERAGE(K6:L6)*N6+AVERAGE(K7:L7)*N7+AVERAGE(K8:L8)*N8+AVERAGE(K9:L9)*N9+AVERAGE(K10:L10)*N10+AVERAGE(K11:L11)*N11+AVERAGE(K12:L12)*N12+AVERAGE(K13:L13)*N13</f>
        <v>3303.51</v>
      </c>
      <c r="O14" s="10"/>
      <c r="P14" s="10">
        <f>+AVERAGE(K6:L6)*P6+AVERAGE(K7:L7)*P7+AVERAGE(K8:L8)*P8+AVERAGE(K9:L9)*P9+AVERAGE(K10:L10)*P10+AVERAGE(K11:L11)*P11+AVERAGE(K12:L12)*P12+AVERAGE(K13:L13)*P13</f>
        <v>4692.0700000000006</v>
      </c>
      <c r="R14" s="10">
        <f>+AVERAGE(N14:P14)</f>
        <v>3997.7900000000004</v>
      </c>
    </row>
    <row r="15" spans="1:18" x14ac:dyDescent="0.25">
      <c r="M15" s="5"/>
      <c r="N15" s="10"/>
      <c r="O15" s="10"/>
      <c r="P15" s="10"/>
      <c r="R15" s="10"/>
    </row>
    <row r="16" spans="1:18" x14ac:dyDescent="0.25">
      <c r="K16" t="s">
        <v>66</v>
      </c>
      <c r="L16" t="s">
        <v>66</v>
      </c>
      <c r="M16" t="s">
        <v>58</v>
      </c>
      <c r="N16">
        <v>2012</v>
      </c>
      <c r="P16">
        <v>2050</v>
      </c>
    </row>
    <row r="17" spans="10:18" x14ac:dyDescent="0.25">
      <c r="J17" s="1" t="s">
        <v>60</v>
      </c>
      <c r="K17">
        <v>0</v>
      </c>
      <c r="L17">
        <v>9999</v>
      </c>
      <c r="M17" s="5">
        <v>68226787</v>
      </c>
      <c r="N17" s="6">
        <v>0.01</v>
      </c>
      <c r="O17">
        <f>+M17*N17</f>
        <v>682267.87</v>
      </c>
      <c r="P17" s="6">
        <v>0.01</v>
      </c>
      <c r="Q17">
        <f>+M17*P17</f>
        <v>682267.87</v>
      </c>
    </row>
    <row r="18" spans="10:18" x14ac:dyDescent="0.25">
      <c r="K18">
        <v>10000</v>
      </c>
      <c r="L18">
        <v>34999</v>
      </c>
      <c r="M18" s="5">
        <v>1268561872</v>
      </c>
      <c r="N18" s="6">
        <v>0.09</v>
      </c>
      <c r="O18">
        <f>+M18*N18</f>
        <v>114170568.47999999</v>
      </c>
      <c r="P18" s="6">
        <v>0.06</v>
      </c>
      <c r="Q18">
        <f>+M18*P18</f>
        <v>76113712.319999993</v>
      </c>
    </row>
    <row r="19" spans="10:18" x14ac:dyDescent="0.25">
      <c r="K19">
        <v>35000</v>
      </c>
      <c r="L19">
        <v>59999</v>
      </c>
      <c r="M19" s="5">
        <v>2243075236</v>
      </c>
      <c r="N19" s="6">
        <v>0.22</v>
      </c>
      <c r="O19">
        <f>+M19*N19</f>
        <v>493476551.92000002</v>
      </c>
      <c r="P19" s="6">
        <v>0.2</v>
      </c>
      <c r="Q19">
        <f>+M19*P19</f>
        <v>448615047.20000005</v>
      </c>
    </row>
    <row r="20" spans="10:18" x14ac:dyDescent="0.25">
      <c r="K20">
        <v>60000</v>
      </c>
      <c r="L20">
        <v>99999</v>
      </c>
      <c r="M20" s="5">
        <v>3821361703</v>
      </c>
      <c r="N20" s="6">
        <v>0.26</v>
      </c>
      <c r="O20">
        <f>+M20*N20</f>
        <v>993554042.78000009</v>
      </c>
      <c r="P20" s="6">
        <v>0.23</v>
      </c>
      <c r="Q20">
        <f>+M20*P20</f>
        <v>878913191.69000006</v>
      </c>
    </row>
    <row r="21" spans="10:18" x14ac:dyDescent="0.25">
      <c r="K21">
        <v>100000</v>
      </c>
      <c r="L21">
        <v>199999</v>
      </c>
      <c r="M21" s="5">
        <v>7763260284</v>
      </c>
      <c r="N21" s="6">
        <v>0.31</v>
      </c>
      <c r="O21">
        <f>+M21*N21</f>
        <v>2406610688.04</v>
      </c>
      <c r="P21" s="6">
        <v>0.4</v>
      </c>
      <c r="Q21">
        <f>+M21*P21</f>
        <v>3105304113.6000004</v>
      </c>
    </row>
    <row r="22" spans="10:18" x14ac:dyDescent="0.25">
      <c r="K22">
        <v>200000</v>
      </c>
      <c r="L22">
        <v>400000</v>
      </c>
      <c r="M22" s="5">
        <v>10901043017</v>
      </c>
      <c r="N22" s="6">
        <v>0.11</v>
      </c>
      <c r="O22">
        <f>+M22*N22</f>
        <v>1199114731.8700001</v>
      </c>
      <c r="P22" s="6">
        <v>0.1</v>
      </c>
      <c r="Q22">
        <f>+M22*P22</f>
        <v>1090104301.7</v>
      </c>
    </row>
    <row r="23" spans="10:18" x14ac:dyDescent="0.25">
      <c r="J23" t="s">
        <v>69</v>
      </c>
      <c r="N23" s="10">
        <f>+AVERAGE(K17:L17)*N17+AVERAGE(K18:L18)*N18+AVERAGE(K19:L19)*N19+AVERAGE(K20:L20)*N20+AVERAGE(K21:L21)*N21+AVERAGE(K22:L22)*N22</f>
        <v>112824.55499999999</v>
      </c>
      <c r="P23" s="10">
        <f>+AVERAGE(K17:L17)*P17+AVERAGE(K18:L18)*P18+AVERAGE(K19:L19)*P19+AVERAGE(K20:L20)*P20+AVERAGE(K21:L21)*P21+AVERAGE(K22:L22)*P22</f>
        <v>119299.55</v>
      </c>
      <c r="R23" s="10">
        <f>+AVERAGE(N23:P23)</f>
        <v>116062.05249999999</v>
      </c>
    </row>
    <row r="24" spans="10:18" x14ac:dyDescent="0.25">
      <c r="N24" s="10"/>
      <c r="P24" s="10"/>
      <c r="R24" s="10"/>
    </row>
    <row r="25" spans="10:18" x14ac:dyDescent="0.25">
      <c r="K25" t="s">
        <v>66</v>
      </c>
      <c r="L25" t="s">
        <v>66</v>
      </c>
      <c r="M25" t="s">
        <v>58</v>
      </c>
      <c r="N25">
        <v>2012</v>
      </c>
      <c r="P25">
        <v>2050</v>
      </c>
    </row>
    <row r="26" spans="10:18" x14ac:dyDescent="0.25">
      <c r="J26" s="1" t="s">
        <v>64</v>
      </c>
      <c r="K26">
        <v>0</v>
      </c>
      <c r="L26">
        <v>4999</v>
      </c>
      <c r="N26" s="6">
        <v>0.01</v>
      </c>
      <c r="P26" s="6">
        <v>0.01</v>
      </c>
    </row>
    <row r="27" spans="10:18" x14ac:dyDescent="0.25">
      <c r="K27">
        <v>5000</v>
      </c>
      <c r="L27">
        <v>9999</v>
      </c>
      <c r="N27" s="6">
        <v>0.01</v>
      </c>
      <c r="P27" s="6">
        <v>0.01</v>
      </c>
    </row>
    <row r="28" spans="10:18" x14ac:dyDescent="0.25">
      <c r="K28">
        <v>10000</v>
      </c>
      <c r="L28">
        <v>19999</v>
      </c>
      <c r="N28" s="6">
        <v>0.01</v>
      </c>
      <c r="P28" s="6">
        <v>0.01</v>
      </c>
    </row>
    <row r="29" spans="10:18" x14ac:dyDescent="0.25">
      <c r="K29">
        <v>20000</v>
      </c>
      <c r="L29">
        <v>59999</v>
      </c>
      <c r="N29" s="6">
        <v>7.0000000000000007E-2</v>
      </c>
      <c r="P29" s="6">
        <v>7.0000000000000007E-2</v>
      </c>
    </row>
    <row r="30" spans="10:18" x14ac:dyDescent="0.25">
      <c r="K30">
        <v>60000</v>
      </c>
      <c r="L30">
        <v>79999</v>
      </c>
      <c r="N30" s="6">
        <v>7.0000000000000007E-2</v>
      </c>
      <c r="P30" s="6">
        <v>7.0000000000000007E-2</v>
      </c>
    </row>
    <row r="31" spans="10:18" x14ac:dyDescent="0.25">
      <c r="K31">
        <v>80000</v>
      </c>
      <c r="L31">
        <v>119999</v>
      </c>
      <c r="N31" s="6">
        <v>0.23</v>
      </c>
      <c r="P31" s="6">
        <v>0.23</v>
      </c>
    </row>
    <row r="32" spans="10:18" x14ac:dyDescent="0.25">
      <c r="K32">
        <v>120000</v>
      </c>
      <c r="L32">
        <v>199999</v>
      </c>
      <c r="N32" s="6">
        <v>0.17</v>
      </c>
      <c r="P32" s="6">
        <v>0.17</v>
      </c>
    </row>
    <row r="33" spans="10:18" x14ac:dyDescent="0.25">
      <c r="K33">
        <v>200000</v>
      </c>
      <c r="L33">
        <v>200000</v>
      </c>
      <c r="N33" s="6">
        <v>0.43</v>
      </c>
      <c r="P33" s="6">
        <v>0.43</v>
      </c>
    </row>
    <row r="34" spans="10:18" x14ac:dyDescent="0.25">
      <c r="J34" t="s">
        <v>69</v>
      </c>
      <c r="N34" s="10">
        <f>+AVERAGE(K26:L26)*N26+AVERAGE(K27:L27)*N27+AVERAGE(K28:L28)*N28+AVERAGE(K29:L29)*N29+AVERAGE(K30:L30)*N30+AVERAGE(K31:L31)*N31+AVERAGE(K32:L32)*N32+AVERAGE(K33:L33)*N33</f>
        <v>144149.715</v>
      </c>
      <c r="P34" s="10">
        <f>+AVERAGE(K26:L26)*P26+AVERAGE(K27:L27)*P27+AVERAGE(K28:L28)*P28+AVERAGE(K29:L29)*P29+AVERAGE(K30:L30)*P30+AVERAGE(K31:L31)*P31+AVERAGE(K32:L32)*P32+AVERAGE(K33:L33)*P33</f>
        <v>144149.715</v>
      </c>
      <c r="R34" s="10">
        <f>+AVERAGE(N34:P34)</f>
        <v>144149.715</v>
      </c>
    </row>
    <row r="35" spans="10:18" x14ac:dyDescent="0.25">
      <c r="N35" s="10"/>
      <c r="P35" s="10"/>
      <c r="R35" s="10"/>
    </row>
    <row r="36" spans="10:18" x14ac:dyDescent="0.25">
      <c r="K36" t="s">
        <v>66</v>
      </c>
      <c r="L36" t="s">
        <v>66</v>
      </c>
      <c r="M36" t="s">
        <v>58</v>
      </c>
      <c r="N36" t="s">
        <v>68</v>
      </c>
      <c r="O36" t="s">
        <v>69</v>
      </c>
      <c r="P36" t="s">
        <v>70</v>
      </c>
    </row>
    <row r="37" spans="10:18" x14ac:dyDescent="0.25">
      <c r="J37" s="1" t="s">
        <v>65</v>
      </c>
      <c r="K37">
        <v>0</v>
      </c>
      <c r="L37">
        <v>4999</v>
      </c>
      <c r="M37">
        <v>76945792</v>
      </c>
      <c r="N37">
        <v>11620</v>
      </c>
      <c r="O37">
        <v>1925</v>
      </c>
      <c r="P37">
        <v>1119</v>
      </c>
    </row>
    <row r="38" spans="10:18" x14ac:dyDescent="0.25">
      <c r="K38">
        <v>5000</v>
      </c>
      <c r="L38">
        <v>9999</v>
      </c>
      <c r="M38">
        <v>365344150</v>
      </c>
      <c r="N38">
        <v>2894</v>
      </c>
      <c r="O38">
        <v>7339</v>
      </c>
      <c r="P38">
        <v>3320</v>
      </c>
    </row>
    <row r="39" spans="10:18" x14ac:dyDescent="0.25">
      <c r="K39">
        <v>10000</v>
      </c>
      <c r="M39">
        <v>866510887</v>
      </c>
      <c r="N39">
        <v>1972</v>
      </c>
      <c r="O39">
        <v>22472</v>
      </c>
      <c r="P39">
        <v>7418</v>
      </c>
    </row>
    <row r="40" spans="10:18" x14ac:dyDescent="0.25">
      <c r="J40" t="s">
        <v>72</v>
      </c>
      <c r="O40" s="10">
        <f>+(N37/SUM(N37:N39))*O37+(N38/SUM(N37:N39))*O38+(N39/SUM(N37:N39))*O39</f>
        <v>5333.1523717093296</v>
      </c>
      <c r="P40" s="10">
        <f>+(N37/SUM(N37:N39))*P37+(N38/SUM(N37:N39))*P38+(N39/SUM(N37:N39))*P39</f>
        <v>2258.8351328399854</v>
      </c>
    </row>
    <row r="50" spans="2:3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2:37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2:37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2:37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2:37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2:37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2:37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2:37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2:37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2:37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2:37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2:37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2:37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2:37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2:37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2:37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2:37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2:37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2:37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2:37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2:37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2:37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37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2:37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:37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:37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:37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:37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:37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:37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:37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2:37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2:37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37"/>
  <sheetViews>
    <sheetView topLeftCell="B1" workbookViewId="0">
      <selection activeCell="AK15" sqref="C6:AK15"/>
    </sheetView>
  </sheetViews>
  <sheetFormatPr defaultRowHeight="15" x14ac:dyDescent="0.25"/>
  <sheetData>
    <row r="2" spans="2:37" x14ac:dyDescent="0.25">
      <c r="B2" t="s">
        <v>7</v>
      </c>
    </row>
    <row r="4" spans="2:37" x14ac:dyDescent="0.25">
      <c r="C4" t="s">
        <v>56</v>
      </c>
    </row>
    <row r="5" spans="2:37" x14ac:dyDescent="0.25"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">
        <v>33</v>
      </c>
      <c r="U5" s="2" t="s">
        <v>34</v>
      </c>
      <c r="V5" s="2" t="s">
        <v>35</v>
      </c>
      <c r="W5" s="2" t="s">
        <v>36</v>
      </c>
      <c r="X5" s="2" t="s">
        <v>37</v>
      </c>
      <c r="Y5" s="2" t="s">
        <v>38</v>
      </c>
      <c r="Z5" s="2" t="s">
        <v>39</v>
      </c>
      <c r="AA5" s="2" t="s">
        <v>40</v>
      </c>
      <c r="AB5" s="2" t="s">
        <v>41</v>
      </c>
      <c r="AC5" s="2" t="s">
        <v>42</v>
      </c>
      <c r="AD5" s="2" t="s">
        <v>43</v>
      </c>
      <c r="AE5" s="2" t="s">
        <v>44</v>
      </c>
      <c r="AF5" s="2" t="s">
        <v>45</v>
      </c>
      <c r="AG5" s="2" t="s">
        <v>46</v>
      </c>
      <c r="AH5" s="2" t="s">
        <v>47</v>
      </c>
      <c r="AI5" s="2" t="s">
        <v>48</v>
      </c>
      <c r="AJ5" s="2" t="s">
        <v>49</v>
      </c>
      <c r="AK5" s="2" t="s">
        <v>50</v>
      </c>
    </row>
    <row r="6" spans="2:37" x14ac:dyDescent="0.25"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10</v>
      </c>
      <c r="I6">
        <v>10</v>
      </c>
      <c r="J6">
        <v>5</v>
      </c>
      <c r="K6">
        <v>5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2:37" x14ac:dyDescent="0.25">
      <c r="B7" t="s">
        <v>9</v>
      </c>
      <c r="C7">
        <v>10</v>
      </c>
      <c r="D7">
        <v>10</v>
      </c>
      <c r="E7">
        <v>5</v>
      </c>
      <c r="F7">
        <v>5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2:37" x14ac:dyDescent="0.25"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10</v>
      </c>
      <c r="O8">
        <v>5</v>
      </c>
      <c r="P8">
        <v>5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2:37" x14ac:dyDescent="0.25"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10</v>
      </c>
      <c r="AC9">
        <v>10</v>
      </c>
      <c r="AD9">
        <v>5</v>
      </c>
      <c r="AE9">
        <v>5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2:37" x14ac:dyDescent="0.25"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10</v>
      </c>
      <c r="Y10">
        <v>5</v>
      </c>
      <c r="Z10">
        <v>5</v>
      </c>
      <c r="AA10">
        <v>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2:37" x14ac:dyDescent="0.25"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  <c r="AH11">
        <v>10</v>
      </c>
      <c r="AI11">
        <v>5</v>
      </c>
      <c r="AJ11">
        <v>5</v>
      </c>
      <c r="AK11">
        <v>5</v>
      </c>
    </row>
    <row r="12" spans="2:37" x14ac:dyDescent="0.25"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</v>
      </c>
      <c r="AH12">
        <v>10</v>
      </c>
      <c r="AI12">
        <v>5</v>
      </c>
      <c r="AJ12">
        <v>5</v>
      </c>
      <c r="AK12">
        <v>5</v>
      </c>
    </row>
    <row r="13" spans="2:37" x14ac:dyDescent="0.25">
      <c r="B13" t="s">
        <v>61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2:37" x14ac:dyDescent="0.25">
      <c r="B14" t="s">
        <v>62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2:37" x14ac:dyDescent="0.2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10</v>
      </c>
      <c r="S15">
        <v>10</v>
      </c>
      <c r="T15">
        <v>5</v>
      </c>
      <c r="U15">
        <v>5</v>
      </c>
      <c r="V15">
        <v>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7" spans="3:9" x14ac:dyDescent="0.25">
      <c r="C17" t="s">
        <v>51</v>
      </c>
      <c r="I17" t="s">
        <v>6</v>
      </c>
    </row>
    <row r="37" spans="9:9" x14ac:dyDescent="0.25">
      <c r="I37" t="s">
        <v>52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averagetransport work</vt:lpstr>
      <vt:lpstr>shipfuel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639324367046356</vt:r8>
  </property>
</Properties>
</file>