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scle\Desktop\global_shipping_model\data\"/>
    </mc:Choice>
  </mc:AlternateContent>
  <bookViews>
    <workbookView xWindow="0" yWindow="0" windowWidth="28800" windowHeight="13500"/>
  </bookViews>
  <sheets>
    <sheet name="Demands + forecast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H28" i="1" l="1"/>
  <c r="H29" i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27" i="1"/>
  <c r="H16" i="1"/>
  <c r="H17" i="1"/>
  <c r="H18" i="1"/>
  <c r="H19" i="1"/>
  <c r="H20" i="1"/>
  <c r="H21" i="1"/>
  <c r="H22" i="1"/>
  <c r="H23" i="1" s="1"/>
  <c r="H24" i="1" s="1"/>
  <c r="H25" i="1" s="1"/>
  <c r="H26" i="1" s="1"/>
  <c r="H15" i="1"/>
  <c r="H9" i="1"/>
  <c r="H10" i="1"/>
  <c r="H11" i="1" s="1"/>
  <c r="H12" i="1" s="1"/>
  <c r="H13" i="1" s="1"/>
  <c r="H14" i="1" s="1"/>
  <c r="H8" i="1"/>
  <c r="D28" i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27" i="1"/>
  <c r="D16" i="1"/>
  <c r="D17" i="1"/>
  <c r="D18" i="1"/>
  <c r="D19" i="1"/>
  <c r="D20" i="1"/>
  <c r="D21" i="1"/>
  <c r="D22" i="1"/>
  <c r="D23" i="1"/>
  <c r="D24" i="1" s="1"/>
  <c r="D25" i="1" s="1"/>
  <c r="D26" i="1" s="1"/>
  <c r="D15" i="1"/>
  <c r="D9" i="1"/>
  <c r="D10" i="1" s="1"/>
  <c r="D11" i="1" s="1"/>
  <c r="D12" i="1" s="1"/>
  <c r="D13" i="1" s="1"/>
  <c r="D14" i="1" s="1"/>
  <c r="D8" i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G47" i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C69" i="1"/>
  <c r="C70" i="1"/>
  <c r="C71" i="1" s="1"/>
  <c r="C47" i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G28" i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27" i="1"/>
  <c r="G26" i="1"/>
  <c r="G16" i="1"/>
  <c r="G17" i="1"/>
  <c r="G18" i="1" s="1"/>
  <c r="G19" i="1" s="1"/>
  <c r="G20" i="1" s="1"/>
  <c r="G21" i="1" s="1"/>
  <c r="G22" i="1" s="1"/>
  <c r="G23" i="1" s="1"/>
  <c r="G24" i="1" s="1"/>
  <c r="G25" i="1" s="1"/>
  <c r="G15" i="1"/>
  <c r="G8" i="1"/>
  <c r="G9" i="1" s="1"/>
  <c r="G10" i="1" s="1"/>
  <c r="G11" i="1" s="1"/>
  <c r="G12" i="1" s="1"/>
  <c r="G13" i="1" s="1"/>
  <c r="G14" i="1" s="1"/>
  <c r="C8" i="1" l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</calcChain>
</file>

<file path=xl/sharedStrings.xml><?xml version="1.0" encoding="utf-8"?>
<sst xmlns="http://schemas.openxmlformats.org/spreadsheetml/2006/main" count="9" uniqueCount="9">
  <si>
    <t>other</t>
  </si>
  <si>
    <t>containership</t>
  </si>
  <si>
    <t>generalcargo</t>
  </si>
  <si>
    <t>bulkcarrier</t>
  </si>
  <si>
    <t>p86 of Maritime Forecast to 2050</t>
  </si>
  <si>
    <t>p25 of review of maritime transport 2019</t>
  </si>
  <si>
    <t>p37 of review of maritime transport 2019</t>
  </si>
  <si>
    <t>gigatonne-nautical miles</t>
  </si>
  <si>
    <t>tanker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</si>
</sst>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 applyFont="1" applyProtection="1"/>
    <xf numFmtId="1" fontId="0" fillId="0" borderId="0" xfId="0" applyNumberFormat="1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'Demands + forecasts'!$D$6</c:f>
              <c:strCache>
                <c:ptCount val="1"/>
                <c:pt idx="0">
                  <c:v>tanker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'Demands + forecasts'!$C$7:$C$46</c:f>
              <c:numCache>
                <c:formatCode>General</c:formatCode>
                <c:ptCount val="4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  <c:pt idx="25">
                  <c:v>2036</c:v>
                </c:pt>
                <c:pt idx="26">
                  <c:v>2037</c:v>
                </c:pt>
                <c:pt idx="27">
                  <c:v>2038</c:v>
                </c:pt>
                <c:pt idx="28">
                  <c:v>2039</c:v>
                </c:pt>
                <c:pt idx="29">
                  <c:v>2040</c:v>
                </c:pt>
                <c:pt idx="30">
                  <c:v>2041</c:v>
                </c:pt>
                <c:pt idx="31">
                  <c:v>2042</c:v>
                </c:pt>
                <c:pt idx="32">
                  <c:v>2043</c:v>
                </c:pt>
                <c:pt idx="33">
                  <c:v>2044</c:v>
                </c:pt>
                <c:pt idx="34">
                  <c:v>2045</c:v>
                </c:pt>
                <c:pt idx="35">
                  <c:v>2046</c:v>
                </c:pt>
                <c:pt idx="36">
                  <c:v>2047</c:v>
                </c:pt>
                <c:pt idx="37">
                  <c:v>2048</c:v>
                </c:pt>
                <c:pt idx="38">
                  <c:v>2049</c:v>
                </c:pt>
                <c:pt idx="39">
                  <c:v>2050</c:v>
                </c:pt>
              </c:numCache>
            </c:numRef>
          </c:cat>
          <c:val>
            <c:numRef>
              <c:f>'Demands + forecasts'!$D$7:$D$46</c:f>
              <c:numCache>
                <c:formatCode>0</c:formatCode>
                <c:ptCount val="40"/>
                <c:pt idx="0">
                  <c:v>14000</c:v>
                </c:pt>
                <c:pt idx="1">
                  <c:v>14420</c:v>
                </c:pt>
                <c:pt idx="2">
                  <c:v>14852.6</c:v>
                </c:pt>
                <c:pt idx="3">
                  <c:v>15298.178</c:v>
                </c:pt>
                <c:pt idx="4">
                  <c:v>15757.12334</c:v>
                </c:pt>
                <c:pt idx="5">
                  <c:v>16229.8370402</c:v>
                </c:pt>
                <c:pt idx="6">
                  <c:v>16716.732151406002</c:v>
                </c:pt>
                <c:pt idx="7">
                  <c:v>17218.234115948184</c:v>
                </c:pt>
                <c:pt idx="8">
                  <c:v>17648.689968846887</c:v>
                </c:pt>
                <c:pt idx="9">
                  <c:v>18089.90721806806</c:v>
                </c:pt>
                <c:pt idx="10">
                  <c:v>18542.154898519759</c:v>
                </c:pt>
                <c:pt idx="11">
                  <c:v>19005.70877098275</c:v>
                </c:pt>
                <c:pt idx="12">
                  <c:v>19480.851490257319</c:v>
                </c:pt>
                <c:pt idx="13">
                  <c:v>19967.872777513749</c:v>
                </c:pt>
                <c:pt idx="14">
                  <c:v>20467.069596951591</c:v>
                </c:pt>
                <c:pt idx="15">
                  <c:v>20978.746336875378</c:v>
                </c:pt>
                <c:pt idx="16">
                  <c:v>21503.214995297261</c:v>
                </c:pt>
                <c:pt idx="17">
                  <c:v>22040.795370179691</c:v>
                </c:pt>
                <c:pt idx="18">
                  <c:v>22591.815254434179</c:v>
                </c:pt>
                <c:pt idx="19">
                  <c:v>23156.61063579503</c:v>
                </c:pt>
                <c:pt idx="20">
                  <c:v>23133.454025159233</c:v>
                </c:pt>
                <c:pt idx="21">
                  <c:v>23110.320571134074</c:v>
                </c:pt>
                <c:pt idx="22">
                  <c:v>23087.210250562941</c:v>
                </c:pt>
                <c:pt idx="23">
                  <c:v>23064.123040312377</c:v>
                </c:pt>
                <c:pt idx="24">
                  <c:v>23041.058917272065</c:v>
                </c:pt>
                <c:pt idx="25">
                  <c:v>23018.017858354793</c:v>
                </c:pt>
                <c:pt idx="26">
                  <c:v>22994.999840496439</c:v>
                </c:pt>
                <c:pt idx="27">
                  <c:v>22972.004840655944</c:v>
                </c:pt>
                <c:pt idx="28">
                  <c:v>22949.032835815287</c:v>
                </c:pt>
                <c:pt idx="29">
                  <c:v>22926.083802979472</c:v>
                </c:pt>
                <c:pt idx="30">
                  <c:v>22903.157719176492</c:v>
                </c:pt>
                <c:pt idx="31">
                  <c:v>22880.254561457314</c:v>
                </c:pt>
                <c:pt idx="32">
                  <c:v>22857.374306895857</c:v>
                </c:pt>
                <c:pt idx="33">
                  <c:v>22834.516932588962</c:v>
                </c:pt>
                <c:pt idx="34">
                  <c:v>22811.682415656374</c:v>
                </c:pt>
                <c:pt idx="35">
                  <c:v>22788.870733240718</c:v>
                </c:pt>
                <c:pt idx="36">
                  <c:v>22766.081862507475</c:v>
                </c:pt>
                <c:pt idx="37">
                  <c:v>22743.315780644967</c:v>
                </c:pt>
                <c:pt idx="38">
                  <c:v>22720.572464864323</c:v>
                </c:pt>
                <c:pt idx="39">
                  <c:v>22697.85189239946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B6-49C2-86E7-2EDA95994FD4}"/>
            </c:ext>
          </c:extLst>
        </c:ser>
        <c:ser>
          <c:idx val="1"/>
          <c:order val="1"/>
          <c:tx>
            <c:strRef>
              <c:f>'Demands + forecasts'!$E$6</c:f>
              <c:strCache>
                <c:ptCount val="1"/>
                <c:pt idx="0">
                  <c:v>bulkcarrier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'Demands + forecasts'!$C$7:$C$46</c:f>
              <c:numCache>
                <c:formatCode>General</c:formatCode>
                <c:ptCount val="4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  <c:pt idx="25">
                  <c:v>2036</c:v>
                </c:pt>
                <c:pt idx="26">
                  <c:v>2037</c:v>
                </c:pt>
                <c:pt idx="27">
                  <c:v>2038</c:v>
                </c:pt>
                <c:pt idx="28">
                  <c:v>2039</c:v>
                </c:pt>
                <c:pt idx="29">
                  <c:v>2040</c:v>
                </c:pt>
                <c:pt idx="30">
                  <c:v>2041</c:v>
                </c:pt>
                <c:pt idx="31">
                  <c:v>2042</c:v>
                </c:pt>
                <c:pt idx="32">
                  <c:v>2043</c:v>
                </c:pt>
                <c:pt idx="33">
                  <c:v>2044</c:v>
                </c:pt>
                <c:pt idx="34">
                  <c:v>2045</c:v>
                </c:pt>
                <c:pt idx="35">
                  <c:v>2046</c:v>
                </c:pt>
                <c:pt idx="36">
                  <c:v>2047</c:v>
                </c:pt>
                <c:pt idx="37">
                  <c:v>2048</c:v>
                </c:pt>
                <c:pt idx="38">
                  <c:v>2049</c:v>
                </c:pt>
                <c:pt idx="39">
                  <c:v>2050</c:v>
                </c:pt>
              </c:numCache>
            </c:numRef>
          </c:cat>
          <c:val>
            <c:numRef>
              <c:f>'Demands + forecasts'!$E$7:$E$46</c:f>
              <c:numCache>
                <c:formatCode>0</c:formatCode>
                <c:ptCount val="40"/>
                <c:pt idx="0">
                  <c:v>12500</c:v>
                </c:pt>
                <c:pt idx="1">
                  <c:v>13037.499999999998</c:v>
                </c:pt>
                <c:pt idx="2">
                  <c:v>13598.112499999997</c:v>
                </c:pt>
                <c:pt idx="3">
                  <c:v>14182.831337499996</c:v>
                </c:pt>
                <c:pt idx="4">
                  <c:v>14792.693085012495</c:v>
                </c:pt>
                <c:pt idx="5">
                  <c:v>15428.778887668032</c:v>
                </c:pt>
                <c:pt idx="6">
                  <c:v>16092.216379837755</c:v>
                </c:pt>
                <c:pt idx="7">
                  <c:v>16784.181684170777</c:v>
                </c:pt>
                <c:pt idx="8">
                  <c:v>17069.512772801678</c:v>
                </c:pt>
                <c:pt idx="9">
                  <c:v>17359.694489939306</c:v>
                </c:pt>
                <c:pt idx="10">
                  <c:v>17654.809296268271</c:v>
                </c:pt>
                <c:pt idx="11">
                  <c:v>17954.941054304829</c:v>
                </c:pt>
                <c:pt idx="12">
                  <c:v>18260.175052228009</c:v>
                </c:pt>
                <c:pt idx="13">
                  <c:v>18570.598028115885</c:v>
                </c:pt>
                <c:pt idx="14">
                  <c:v>18886.298194593852</c:v>
                </c:pt>
                <c:pt idx="15">
                  <c:v>19207.365263901946</c:v>
                </c:pt>
                <c:pt idx="16">
                  <c:v>19533.890473388277</c:v>
                </c:pt>
                <c:pt idx="17">
                  <c:v>19865.966611435877</c:v>
                </c:pt>
                <c:pt idx="18">
                  <c:v>20203.688043830283</c:v>
                </c:pt>
                <c:pt idx="19">
                  <c:v>20547.150740575395</c:v>
                </c:pt>
                <c:pt idx="20">
                  <c:v>20526.60358983482</c:v>
                </c:pt>
                <c:pt idx="21">
                  <c:v>20506.076986244985</c:v>
                </c:pt>
                <c:pt idx="22">
                  <c:v>20485.570909258739</c:v>
                </c:pt>
                <c:pt idx="23">
                  <c:v>20465.08533834948</c:v>
                </c:pt>
                <c:pt idx="24">
                  <c:v>20444.62025301113</c:v>
                </c:pt>
                <c:pt idx="25">
                  <c:v>20424.175632758117</c:v>
                </c:pt>
                <c:pt idx="26">
                  <c:v>20403.75145712536</c:v>
                </c:pt>
                <c:pt idx="27">
                  <c:v>20383.347705668235</c:v>
                </c:pt>
                <c:pt idx="28">
                  <c:v>20362.964357962566</c:v>
                </c:pt>
                <c:pt idx="29">
                  <c:v>20342.601393604604</c:v>
                </c:pt>
                <c:pt idx="30">
                  <c:v>20322.258792211</c:v>
                </c:pt>
                <c:pt idx="31">
                  <c:v>20301.93653341879</c:v>
                </c:pt>
                <c:pt idx="32">
                  <c:v>20281.634596885371</c:v>
                </c:pt>
                <c:pt idx="33">
                  <c:v>20261.352962288485</c:v>
                </c:pt>
                <c:pt idx="34">
                  <c:v>20241.091609326199</c:v>
                </c:pt>
                <c:pt idx="35">
                  <c:v>20220.850517716874</c:v>
                </c:pt>
                <c:pt idx="36">
                  <c:v>20200.629667199155</c:v>
                </c:pt>
                <c:pt idx="37">
                  <c:v>20180.429037531954</c:v>
                </c:pt>
                <c:pt idx="38">
                  <c:v>20160.248608494421</c:v>
                </c:pt>
                <c:pt idx="39">
                  <c:v>20140.088359885925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B6-49C2-86E7-2EDA95994FD4}"/>
            </c:ext>
          </c:extLst>
        </c:ser>
        <c:ser>
          <c:idx val="2"/>
          <c:order val="2"/>
          <c:tx>
            <c:strRef>
              <c:f>'Demands + forecasts'!$F$6</c:f>
              <c:strCache>
                <c:ptCount val="1"/>
                <c:pt idx="0">
                  <c:v>generalcargo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'Demands + forecasts'!$C$7:$C$46</c:f>
              <c:numCache>
                <c:formatCode>General</c:formatCode>
                <c:ptCount val="4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  <c:pt idx="25">
                  <c:v>2036</c:v>
                </c:pt>
                <c:pt idx="26">
                  <c:v>2037</c:v>
                </c:pt>
                <c:pt idx="27">
                  <c:v>2038</c:v>
                </c:pt>
                <c:pt idx="28">
                  <c:v>2039</c:v>
                </c:pt>
                <c:pt idx="29">
                  <c:v>2040</c:v>
                </c:pt>
                <c:pt idx="30">
                  <c:v>2041</c:v>
                </c:pt>
                <c:pt idx="31">
                  <c:v>2042</c:v>
                </c:pt>
                <c:pt idx="32">
                  <c:v>2043</c:v>
                </c:pt>
                <c:pt idx="33">
                  <c:v>2044</c:v>
                </c:pt>
                <c:pt idx="34">
                  <c:v>2045</c:v>
                </c:pt>
                <c:pt idx="35">
                  <c:v>2046</c:v>
                </c:pt>
                <c:pt idx="36">
                  <c:v>2047</c:v>
                </c:pt>
                <c:pt idx="37">
                  <c:v>2048</c:v>
                </c:pt>
                <c:pt idx="38">
                  <c:v>2049</c:v>
                </c:pt>
                <c:pt idx="39">
                  <c:v>2050</c:v>
                </c:pt>
              </c:numCache>
            </c:numRef>
          </c:cat>
          <c:val>
            <c:numRef>
              <c:f>'Demands + forecasts'!$F$7:$F$46</c:f>
              <c:numCache>
                <c:formatCode>0</c:formatCode>
                <c:ptCount val="40"/>
                <c:pt idx="0">
                  <c:v>11500</c:v>
                </c:pt>
                <c:pt idx="1">
                  <c:v>11994.5</c:v>
                </c:pt>
                <c:pt idx="2">
                  <c:v>12510.263499999999</c:v>
                </c:pt>
                <c:pt idx="3">
                  <c:v>13048.204830499999</c:v>
                </c:pt>
                <c:pt idx="4">
                  <c:v>13609.277638211497</c:v>
                </c:pt>
                <c:pt idx="5">
                  <c:v>14194.47657665459</c:v>
                </c:pt>
                <c:pt idx="6">
                  <c:v>14804.839069450736</c:v>
                </c:pt>
                <c:pt idx="7">
                  <c:v>15441.447149437117</c:v>
                </c:pt>
                <c:pt idx="8">
                  <c:v>16105.429376862912</c:v>
                </c:pt>
                <c:pt idx="9">
                  <c:v>16379.221676269581</c:v>
                </c:pt>
                <c:pt idx="10">
                  <c:v>16657.668444766161</c:v>
                </c:pt>
                <c:pt idx="11">
                  <c:v>16940.848808327184</c:v>
                </c:pt>
                <c:pt idx="12">
                  <c:v>17228.843238068745</c:v>
                </c:pt>
                <c:pt idx="13">
                  <c:v>17521.733573115911</c:v>
                </c:pt>
                <c:pt idx="14">
                  <c:v>17819.603043858879</c:v>
                </c:pt>
                <c:pt idx="15">
                  <c:v>18122.536295604477</c:v>
                </c:pt>
                <c:pt idx="16">
                  <c:v>18430.619412629752</c:v>
                </c:pt>
                <c:pt idx="17">
                  <c:v>18743.939942644458</c:v>
                </c:pt>
                <c:pt idx="18">
                  <c:v>19062.586921669412</c:v>
                </c:pt>
                <c:pt idx="19">
                  <c:v>19386.65089933779</c:v>
                </c:pt>
                <c:pt idx="20">
                  <c:v>19367.264248438452</c:v>
                </c:pt>
                <c:pt idx="21">
                  <c:v>19347.896984190014</c:v>
                </c:pt>
                <c:pt idx="22">
                  <c:v>19328.549087205825</c:v>
                </c:pt>
                <c:pt idx="23">
                  <c:v>19309.220538118618</c:v>
                </c:pt>
                <c:pt idx="24">
                  <c:v>19289.9113175805</c:v>
                </c:pt>
                <c:pt idx="25">
                  <c:v>19270.621406262919</c:v>
                </c:pt>
                <c:pt idx="26">
                  <c:v>19251.350784856655</c:v>
                </c:pt>
                <c:pt idx="27">
                  <c:v>19232.099434071799</c:v>
                </c:pt>
                <c:pt idx="28">
                  <c:v>19212.867334637725</c:v>
                </c:pt>
                <c:pt idx="29">
                  <c:v>19193.654467303088</c:v>
                </c:pt>
                <c:pt idx="30">
                  <c:v>19174.460812835783</c:v>
                </c:pt>
                <c:pt idx="31">
                  <c:v>19155.286352022948</c:v>
                </c:pt>
                <c:pt idx="32">
                  <c:v>19136.131065670925</c:v>
                </c:pt>
                <c:pt idx="33">
                  <c:v>19116.994934605253</c:v>
                </c:pt>
                <c:pt idx="34">
                  <c:v>19097.877939670649</c:v>
                </c:pt>
                <c:pt idx="35">
                  <c:v>19078.780061730977</c:v>
                </c:pt>
                <c:pt idx="36">
                  <c:v>19059.701281669244</c:v>
                </c:pt>
                <c:pt idx="37">
                  <c:v>19040.641580387575</c:v>
                </c:pt>
                <c:pt idx="38">
                  <c:v>19021.600938807187</c:v>
                </c:pt>
                <c:pt idx="39">
                  <c:v>19002.579337868381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B6-49C2-86E7-2EDA95994FD4}"/>
            </c:ext>
          </c:extLst>
        </c:ser>
        <c:ser>
          <c:idx val="3"/>
          <c:order val="3"/>
          <c:tx>
            <c:strRef>
              <c:f>'Demands + forecasts'!$G$6</c:f>
              <c:strCache>
                <c:ptCount val="1"/>
                <c:pt idx="0">
                  <c:v>containership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'Demands + forecasts'!$C$7:$C$46</c:f>
              <c:numCache>
                <c:formatCode>General</c:formatCode>
                <c:ptCount val="4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  <c:pt idx="25">
                  <c:v>2036</c:v>
                </c:pt>
                <c:pt idx="26">
                  <c:v>2037</c:v>
                </c:pt>
                <c:pt idx="27">
                  <c:v>2038</c:v>
                </c:pt>
                <c:pt idx="28">
                  <c:v>2039</c:v>
                </c:pt>
                <c:pt idx="29">
                  <c:v>2040</c:v>
                </c:pt>
                <c:pt idx="30">
                  <c:v>2041</c:v>
                </c:pt>
                <c:pt idx="31">
                  <c:v>2042</c:v>
                </c:pt>
                <c:pt idx="32">
                  <c:v>2043</c:v>
                </c:pt>
                <c:pt idx="33">
                  <c:v>2044</c:v>
                </c:pt>
                <c:pt idx="34">
                  <c:v>2045</c:v>
                </c:pt>
                <c:pt idx="35">
                  <c:v>2046</c:v>
                </c:pt>
                <c:pt idx="36">
                  <c:v>2047</c:v>
                </c:pt>
                <c:pt idx="37">
                  <c:v>2048</c:v>
                </c:pt>
                <c:pt idx="38">
                  <c:v>2049</c:v>
                </c:pt>
                <c:pt idx="39">
                  <c:v>2050</c:v>
                </c:pt>
              </c:numCache>
            </c:numRef>
          </c:cat>
          <c:val>
            <c:numRef>
              <c:f>'Demands + forecasts'!$G$7:$G$46</c:f>
              <c:numCache>
                <c:formatCode>0</c:formatCode>
                <c:ptCount val="40"/>
                <c:pt idx="0">
                  <c:v>8500</c:v>
                </c:pt>
                <c:pt idx="1">
                  <c:v>8704</c:v>
                </c:pt>
                <c:pt idx="2">
                  <c:v>8912.8960000000006</c:v>
                </c:pt>
                <c:pt idx="3">
                  <c:v>9126.8055040000017</c:v>
                </c:pt>
                <c:pt idx="4">
                  <c:v>9345.8488360960018</c:v>
                </c:pt>
                <c:pt idx="5">
                  <c:v>9570.1492081623055</c:v>
                </c:pt>
                <c:pt idx="6">
                  <c:v>9799.8327891582012</c:v>
                </c:pt>
                <c:pt idx="7">
                  <c:v>10035.028776097999</c:v>
                </c:pt>
                <c:pt idx="8">
                  <c:v>10396.289812037527</c:v>
                </c:pt>
                <c:pt idx="9">
                  <c:v>10770.556245270878</c:v>
                </c:pt>
                <c:pt idx="10">
                  <c:v>11158.296270100631</c:v>
                </c:pt>
                <c:pt idx="11">
                  <c:v>11559.994935824254</c:v>
                </c:pt>
                <c:pt idx="12">
                  <c:v>11976.154753513927</c:v>
                </c:pt>
                <c:pt idx="13">
                  <c:v>12407.296324640429</c:v>
                </c:pt>
                <c:pt idx="14">
                  <c:v>12853.958992327485</c:v>
                </c:pt>
                <c:pt idx="15">
                  <c:v>13316.701516051275</c:v>
                </c:pt>
                <c:pt idx="16">
                  <c:v>13796.102770629121</c:v>
                </c:pt>
                <c:pt idx="17">
                  <c:v>14292.76247037177</c:v>
                </c:pt>
                <c:pt idx="18">
                  <c:v>14807.301919305155</c:v>
                </c:pt>
                <c:pt idx="19">
                  <c:v>15340.36478840014</c:v>
                </c:pt>
                <c:pt idx="20">
                  <c:v>15570.47026022614</c:v>
                </c:pt>
                <c:pt idx="21">
                  <c:v>15804.027314129531</c:v>
                </c:pt>
                <c:pt idx="22">
                  <c:v>16041.087723841472</c:v>
                </c:pt>
                <c:pt idx="23">
                  <c:v>16281.704039699092</c:v>
                </c:pt>
                <c:pt idx="24">
                  <c:v>16525.929600294578</c:v>
                </c:pt>
                <c:pt idx="25">
                  <c:v>16773.818544298996</c:v>
                </c:pt>
                <c:pt idx="26">
                  <c:v>17025.42582246348</c:v>
                </c:pt>
                <c:pt idx="27">
                  <c:v>17280.80720980043</c:v>
                </c:pt>
                <c:pt idx="28">
                  <c:v>17540.019317947434</c:v>
                </c:pt>
                <c:pt idx="29">
                  <c:v>17803.119607716642</c:v>
                </c:pt>
                <c:pt idx="30">
                  <c:v>18070.16640183239</c:v>
                </c:pt>
                <c:pt idx="31">
                  <c:v>18341.218897859875</c:v>
                </c:pt>
                <c:pt idx="32">
                  <c:v>18616.33718132777</c:v>
                </c:pt>
                <c:pt idx="33">
                  <c:v>18895.582239047686</c:v>
                </c:pt>
                <c:pt idx="34">
                  <c:v>19179.015972633399</c:v>
                </c:pt>
                <c:pt idx="35">
                  <c:v>19466.701212222899</c:v>
                </c:pt>
                <c:pt idx="36">
                  <c:v>19758.701730406239</c:v>
                </c:pt>
                <c:pt idx="37">
                  <c:v>20055.08225636233</c:v>
                </c:pt>
                <c:pt idx="38">
                  <c:v>20355.908490207763</c:v>
                </c:pt>
                <c:pt idx="39">
                  <c:v>20661.247117560877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B6-49C2-86E7-2EDA95994FD4}"/>
            </c:ext>
          </c:extLst>
        </c:ser>
        <c:ser>
          <c:idx val="4"/>
          <c:order val="4"/>
          <c:tx>
            <c:strRef>
              <c:f>'Demands + forecasts'!$H$6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'Demands + forecasts'!$C$7:$C$46</c:f>
              <c:numCache>
                <c:formatCode>General</c:formatCode>
                <c:ptCount val="4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  <c:pt idx="25">
                  <c:v>2036</c:v>
                </c:pt>
                <c:pt idx="26">
                  <c:v>2037</c:v>
                </c:pt>
                <c:pt idx="27">
                  <c:v>2038</c:v>
                </c:pt>
                <c:pt idx="28">
                  <c:v>2039</c:v>
                </c:pt>
                <c:pt idx="29">
                  <c:v>2040</c:v>
                </c:pt>
                <c:pt idx="30">
                  <c:v>2041</c:v>
                </c:pt>
                <c:pt idx="31">
                  <c:v>2042</c:v>
                </c:pt>
                <c:pt idx="32">
                  <c:v>2043</c:v>
                </c:pt>
                <c:pt idx="33">
                  <c:v>2044</c:v>
                </c:pt>
                <c:pt idx="34">
                  <c:v>2045</c:v>
                </c:pt>
                <c:pt idx="35">
                  <c:v>2046</c:v>
                </c:pt>
                <c:pt idx="36">
                  <c:v>2047</c:v>
                </c:pt>
                <c:pt idx="37">
                  <c:v>2048</c:v>
                </c:pt>
                <c:pt idx="38">
                  <c:v>2049</c:v>
                </c:pt>
                <c:pt idx="39">
                  <c:v>2050</c:v>
                </c:pt>
              </c:numCache>
            </c:numRef>
          </c:cat>
          <c:val>
            <c:numRef>
              <c:f>'Demands + forecasts'!$H$7:$H$46</c:f>
              <c:numCache>
                <c:formatCode>0</c:formatCode>
                <c:ptCount val="40"/>
                <c:pt idx="0">
                  <c:v>5500</c:v>
                </c:pt>
                <c:pt idx="1">
                  <c:v>5632</c:v>
                </c:pt>
                <c:pt idx="2">
                  <c:v>5767.1679999999997</c:v>
                </c:pt>
                <c:pt idx="3">
                  <c:v>5905.5800319999998</c:v>
                </c:pt>
                <c:pt idx="4">
                  <c:v>6047.3139527679996</c:v>
                </c:pt>
                <c:pt idx="5">
                  <c:v>6192.4494876344315</c:v>
                </c:pt>
                <c:pt idx="6">
                  <c:v>6341.0682753376577</c:v>
                </c:pt>
                <c:pt idx="7">
                  <c:v>6493.2539139457613</c:v>
                </c:pt>
                <c:pt idx="8">
                  <c:v>6636.1055000525685</c:v>
                </c:pt>
                <c:pt idx="9">
                  <c:v>6782.0998210537255</c:v>
                </c:pt>
                <c:pt idx="10">
                  <c:v>6931.3060171169072</c:v>
                </c:pt>
                <c:pt idx="11">
                  <c:v>7083.7947494934797</c:v>
                </c:pt>
                <c:pt idx="12">
                  <c:v>7239.6382339823367</c:v>
                </c:pt>
                <c:pt idx="13">
                  <c:v>7398.9102751299479</c:v>
                </c:pt>
                <c:pt idx="14">
                  <c:v>7561.6863011828073</c:v>
                </c:pt>
                <c:pt idx="15">
                  <c:v>7728.0433998088292</c:v>
                </c:pt>
                <c:pt idx="16">
                  <c:v>7898.0603546046241</c:v>
                </c:pt>
                <c:pt idx="17">
                  <c:v>8071.8176824059256</c:v>
                </c:pt>
                <c:pt idx="18">
                  <c:v>8249.3976714188557</c:v>
                </c:pt>
                <c:pt idx="19">
                  <c:v>8430.8844201900702</c:v>
                </c:pt>
                <c:pt idx="20">
                  <c:v>8481.4697267112115</c:v>
                </c:pt>
                <c:pt idx="21">
                  <c:v>8532.3585450714781</c:v>
                </c:pt>
                <c:pt idx="22">
                  <c:v>8583.552696341907</c:v>
                </c:pt>
                <c:pt idx="23">
                  <c:v>8635.0540125199586</c:v>
                </c:pt>
                <c:pt idx="24">
                  <c:v>8686.8643365950793</c:v>
                </c:pt>
                <c:pt idx="25">
                  <c:v>8738.9855226146501</c:v>
                </c:pt>
                <c:pt idx="26">
                  <c:v>8791.4194357503384</c:v>
                </c:pt>
                <c:pt idx="27">
                  <c:v>8844.1679523648399</c:v>
                </c:pt>
                <c:pt idx="28">
                  <c:v>8897.232960079029</c:v>
                </c:pt>
                <c:pt idx="29">
                  <c:v>8950.6163578395026</c:v>
                </c:pt>
                <c:pt idx="30">
                  <c:v>9004.32005598654</c:v>
                </c:pt>
                <c:pt idx="31">
                  <c:v>9058.34597632246</c:v>
                </c:pt>
                <c:pt idx="32">
                  <c:v>9112.696052180394</c:v>
                </c:pt>
                <c:pt idx="33">
                  <c:v>9167.3722284934756</c:v>
                </c:pt>
                <c:pt idx="34">
                  <c:v>9222.3764618644364</c:v>
                </c:pt>
                <c:pt idx="35">
                  <c:v>9277.7107206356231</c:v>
                </c:pt>
                <c:pt idx="36">
                  <c:v>9333.3769849594373</c:v>
                </c:pt>
                <c:pt idx="37">
                  <c:v>9389.3772468691932</c:v>
                </c:pt>
                <c:pt idx="38">
                  <c:v>9445.7135103504079</c:v>
                </c:pt>
                <c:pt idx="39">
                  <c:v>9502.3877914125096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B6-49C2-86E7-2EDA95994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157976"/>
        <c:axId val="726159944"/>
      </c:areaChart>
      <c:catAx>
        <c:axId val="726157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159944"/>
        <c:crosses val="autoZero"/>
        <c:auto val="1"/>
        <c:lblAlgn val="ctr"/>
        <c:lblOffset val="100"/>
        <c:noMultiLvlLbl val="0"/>
      </c:catAx>
      <c:valAx>
        <c:axId val="72615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157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1758</xdr:colOff>
      <xdr:row>3</xdr:row>
      <xdr:rowOff>28574</xdr:rowOff>
    </xdr:from>
    <xdr:to>
      <xdr:col>19</xdr:col>
      <xdr:colOff>84587</xdr:colOff>
      <xdr:row>28</xdr:row>
      <xdr:rowOff>75097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17183" y="600074"/>
          <a:ext cx="4959629" cy="4809023"/>
        </a:xfrm>
        <a:prstGeom prst="rect">
          <a:avLst/>
        </a:prstGeom>
      </xdr:spPr>
    </xdr:pic>
    <xdr:clientData/>
  </xdr:twoCellAnchor>
  <xdr:twoCellAnchor editAs="oneCell">
    <xdr:from>
      <xdr:col>19</xdr:col>
      <xdr:colOff>600074</xdr:colOff>
      <xdr:row>3</xdr:row>
      <xdr:rowOff>5338</xdr:rowOff>
    </xdr:from>
    <xdr:to>
      <xdr:col>28</xdr:col>
      <xdr:colOff>237287</xdr:colOff>
      <xdr:row>27</xdr:row>
      <xdr:rowOff>170676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92299" y="576838"/>
          <a:ext cx="5123613" cy="4737338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</xdr:colOff>
      <xdr:row>31</xdr:row>
      <xdr:rowOff>76200</xdr:rowOff>
    </xdr:from>
    <xdr:to>
      <xdr:col>21</xdr:col>
      <xdr:colOff>399243</xdr:colOff>
      <xdr:row>67</xdr:row>
      <xdr:rowOff>132486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24725" y="5981700"/>
          <a:ext cx="6457143" cy="6914286"/>
        </a:xfrm>
        <a:prstGeom prst="rect">
          <a:avLst/>
        </a:prstGeom>
      </xdr:spPr>
    </xdr:pic>
    <xdr:clientData/>
  </xdr:twoCellAnchor>
  <xdr:twoCellAnchor>
    <xdr:from>
      <xdr:col>11</xdr:col>
      <xdr:colOff>381000</xdr:colOff>
      <xdr:row>15</xdr:row>
      <xdr:rowOff>14270</xdr:rowOff>
    </xdr:from>
    <xdr:to>
      <xdr:col>19</xdr:col>
      <xdr:colOff>185738</xdr:colOff>
      <xdr:row>15</xdr:row>
      <xdr:rowOff>19033</xdr:rowOff>
    </xdr:to>
    <xdr:cxnSp macro="">
      <xdr:nvCxnSpPr>
        <xdr:cNvPr id="6" name="Straight Connector 5"/>
        <xdr:cNvCxnSpPr/>
      </xdr:nvCxnSpPr>
      <xdr:spPr>
        <a:xfrm flipV="1">
          <a:off x="7683500" y="2871770"/>
          <a:ext cx="4694238" cy="4763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492114</xdr:colOff>
      <xdr:row>6</xdr:row>
      <xdr:rowOff>180975</xdr:rowOff>
    </xdr:from>
    <xdr:to>
      <xdr:col>15</xdr:col>
      <xdr:colOff>492114</xdr:colOff>
      <xdr:row>21</xdr:row>
      <xdr:rowOff>185738</xdr:rowOff>
    </xdr:to>
    <xdr:cxnSp macro="">
      <xdr:nvCxnSpPr>
        <xdr:cNvPr id="8" name="Straight Connector 7"/>
        <xdr:cNvCxnSpPr/>
      </xdr:nvCxnSpPr>
      <xdr:spPr>
        <a:xfrm>
          <a:off x="10239364" y="1323975"/>
          <a:ext cx="0" cy="2862263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579437</xdr:colOff>
      <xdr:row>8</xdr:row>
      <xdr:rowOff>57149</xdr:rowOff>
    </xdr:from>
    <xdr:to>
      <xdr:col>19</xdr:col>
      <xdr:colOff>261937</xdr:colOff>
      <xdr:row>22</xdr:row>
      <xdr:rowOff>133349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U71"/>
  <sheetViews>
    <sheetView tabSelected="1" zoomScale="120" zoomScaleNormal="120" workbookViewId="0">
      <selection activeCell="D7" sqref="D7"/>
    </sheetView>
  </sheetViews>
  <sheetFormatPr defaultRowHeight="15" x14ac:dyDescent="0.25"/>
  <cols>
    <col min="1" max="3" width="9.140625" style="1"/>
    <col min="4" max="4" width="9" style="1" bestFit="1" customWidth="1"/>
    <col min="5" max="5" width="10.5703125" style="1" bestFit="1" customWidth="1"/>
    <col min="6" max="6" width="12.42578125" style="1" bestFit="1" customWidth="1"/>
    <col min="7" max="7" width="13.28515625" style="1" bestFit="1" customWidth="1"/>
    <col min="8" max="16384" width="9.140625" style="1"/>
  </cols>
  <sheetData>
    <row r="3" spans="3:21" x14ac:dyDescent="0.25">
      <c r="L3" s="1" t="s">
        <v>5</v>
      </c>
      <c r="U3" s="1" t="s">
        <v>6</v>
      </c>
    </row>
    <row r="5" spans="3:21" x14ac:dyDescent="0.25">
      <c r="D5" s="1" t="s">
        <v>7</v>
      </c>
    </row>
    <row r="6" spans="3:21" x14ac:dyDescent="0.25">
      <c r="D6" s="1" t="s">
        <v>8</v>
      </c>
      <c r="E6" s="1" t="s">
        <v>3</v>
      </c>
      <c r="F6" s="1" t="s">
        <v>2</v>
      </c>
      <c r="G6" s="1" t="s">
        <v>1</v>
      </c>
      <c r="H6" s="1" t="s">
        <v>0</v>
      </c>
    </row>
    <row r="7" spans="3:21" x14ac:dyDescent="0.25">
      <c r="C7" s="1">
        <v>2011</v>
      </c>
      <c r="D7" s="2">
        <v>14000</v>
      </c>
      <c r="E7" s="2">
        <v>12500</v>
      </c>
      <c r="F7" s="2">
        <v>11500</v>
      </c>
      <c r="G7" s="2">
        <v>8500</v>
      </c>
      <c r="H7" s="2">
        <v>5500</v>
      </c>
    </row>
    <row r="8" spans="3:21" x14ac:dyDescent="0.25">
      <c r="C8" s="1">
        <f t="shared" ref="C8:C46" si="0">+C7+1</f>
        <v>2012</v>
      </c>
      <c r="D8" s="2">
        <f>+D7*1.03</f>
        <v>14420</v>
      </c>
      <c r="E8" s="2">
        <f>+E7*1.043</f>
        <v>13037.499999999998</v>
      </c>
      <c r="F8" s="2">
        <f>+F7*1.043</f>
        <v>11994.5</v>
      </c>
      <c r="G8" s="2">
        <f>+G7*1.024</f>
        <v>8704</v>
      </c>
      <c r="H8" s="2">
        <f>+H7*1.024</f>
        <v>5632</v>
      </c>
    </row>
    <row r="9" spans="3:21" x14ac:dyDescent="0.25">
      <c r="C9" s="1">
        <f t="shared" si="0"/>
        <v>2013</v>
      </c>
      <c r="D9" s="2">
        <f t="shared" ref="D9:D14" si="1">+D8*1.03</f>
        <v>14852.6</v>
      </c>
      <c r="E9" s="2">
        <f t="shared" ref="E9:E14" si="2">+E8*1.043</f>
        <v>13598.112499999997</v>
      </c>
      <c r="F9" s="2">
        <f t="shared" ref="F9:F15" si="3">+F8*1.043</f>
        <v>12510.263499999999</v>
      </c>
      <c r="G9" s="2">
        <f t="shared" ref="G9:G14" si="4">+G8*1.024</f>
        <v>8912.8960000000006</v>
      </c>
      <c r="H9" s="2">
        <f t="shared" ref="H9:H14" si="5">+H8*1.024</f>
        <v>5767.1679999999997</v>
      </c>
    </row>
    <row r="10" spans="3:21" x14ac:dyDescent="0.25">
      <c r="C10" s="1">
        <f t="shared" si="0"/>
        <v>2014</v>
      </c>
      <c r="D10" s="2">
        <f t="shared" si="1"/>
        <v>15298.178</v>
      </c>
      <c r="E10" s="2">
        <f t="shared" si="2"/>
        <v>14182.831337499996</v>
      </c>
      <c r="F10" s="2">
        <f t="shared" si="3"/>
        <v>13048.204830499999</v>
      </c>
      <c r="G10" s="2">
        <f t="shared" si="4"/>
        <v>9126.8055040000017</v>
      </c>
      <c r="H10" s="2">
        <f t="shared" si="5"/>
        <v>5905.5800319999998</v>
      </c>
    </row>
    <row r="11" spans="3:21" x14ac:dyDescent="0.25">
      <c r="C11" s="1">
        <f t="shared" si="0"/>
        <v>2015</v>
      </c>
      <c r="D11" s="2">
        <f t="shared" si="1"/>
        <v>15757.12334</v>
      </c>
      <c r="E11" s="2">
        <f t="shared" si="2"/>
        <v>14792.693085012495</v>
      </c>
      <c r="F11" s="2">
        <f t="shared" si="3"/>
        <v>13609.277638211497</v>
      </c>
      <c r="G11" s="2">
        <f t="shared" si="4"/>
        <v>9345.8488360960018</v>
      </c>
      <c r="H11" s="2">
        <f t="shared" si="5"/>
        <v>6047.3139527679996</v>
      </c>
    </row>
    <row r="12" spans="3:21" x14ac:dyDescent="0.25">
      <c r="C12" s="1">
        <f t="shared" si="0"/>
        <v>2016</v>
      </c>
      <c r="D12" s="2">
        <f t="shared" si="1"/>
        <v>16229.8370402</v>
      </c>
      <c r="E12" s="2">
        <f t="shared" si="2"/>
        <v>15428.778887668032</v>
      </c>
      <c r="F12" s="2">
        <f t="shared" si="3"/>
        <v>14194.47657665459</v>
      </c>
      <c r="G12" s="2">
        <f t="shared" si="4"/>
        <v>9570.1492081623055</v>
      </c>
      <c r="H12" s="2">
        <f t="shared" si="5"/>
        <v>6192.4494876344315</v>
      </c>
    </row>
    <row r="13" spans="3:21" x14ac:dyDescent="0.25">
      <c r="C13" s="1">
        <f t="shared" si="0"/>
        <v>2017</v>
      </c>
      <c r="D13" s="2">
        <f t="shared" si="1"/>
        <v>16716.732151406002</v>
      </c>
      <c r="E13" s="2">
        <f t="shared" si="2"/>
        <v>16092.216379837755</v>
      </c>
      <c r="F13" s="2">
        <f t="shared" si="3"/>
        <v>14804.839069450736</v>
      </c>
      <c r="G13" s="2">
        <f t="shared" si="4"/>
        <v>9799.8327891582012</v>
      </c>
      <c r="H13" s="2">
        <f t="shared" si="5"/>
        <v>6341.0682753376577</v>
      </c>
    </row>
    <row r="14" spans="3:21" x14ac:dyDescent="0.25">
      <c r="C14" s="1">
        <f t="shared" si="0"/>
        <v>2018</v>
      </c>
      <c r="D14" s="2">
        <f t="shared" si="1"/>
        <v>17218.234115948184</v>
      </c>
      <c r="E14" s="2">
        <f t="shared" si="2"/>
        <v>16784.181684170777</v>
      </c>
      <c r="F14" s="2">
        <f t="shared" si="3"/>
        <v>15441.447149437117</v>
      </c>
      <c r="G14" s="2">
        <f t="shared" si="4"/>
        <v>10035.028776097999</v>
      </c>
      <c r="H14" s="2">
        <f t="shared" si="5"/>
        <v>6493.2539139457613</v>
      </c>
    </row>
    <row r="15" spans="3:21" x14ac:dyDescent="0.25">
      <c r="C15" s="1">
        <f t="shared" si="0"/>
        <v>2019</v>
      </c>
      <c r="D15" s="2">
        <f>+D14*1.025</f>
        <v>17648.689968846887</v>
      </c>
      <c r="E15" s="2">
        <f>+E14*1.017</f>
        <v>17069.512772801678</v>
      </c>
      <c r="F15" s="2">
        <f t="shared" si="3"/>
        <v>16105.429376862912</v>
      </c>
      <c r="G15" s="2">
        <f>+G14*1.036</f>
        <v>10396.289812037527</v>
      </c>
      <c r="H15" s="2">
        <f>+H14*1.022</f>
        <v>6636.1055000525685</v>
      </c>
    </row>
    <row r="16" spans="3:21" x14ac:dyDescent="0.25">
      <c r="C16" s="1">
        <f t="shared" si="0"/>
        <v>2020</v>
      </c>
      <c r="D16" s="2">
        <f t="shared" ref="D16:D26" si="6">+D15*1.025</f>
        <v>18089.90721806806</v>
      </c>
      <c r="E16" s="2">
        <f t="shared" ref="E16:E26" si="7">+E15*1.017</f>
        <v>17359.694489939306</v>
      </c>
      <c r="F16" s="2">
        <f>+F15*1.017</f>
        <v>16379.221676269581</v>
      </c>
      <c r="G16" s="2">
        <f t="shared" ref="G16:G25" si="8">+G15*1.036</f>
        <v>10770.556245270878</v>
      </c>
      <c r="H16" s="2">
        <f t="shared" ref="H16:H26" si="9">+H15*1.022</f>
        <v>6782.0998210537255</v>
      </c>
    </row>
    <row r="17" spans="3:12" x14ac:dyDescent="0.25">
      <c r="C17" s="1">
        <f t="shared" si="0"/>
        <v>2021</v>
      </c>
      <c r="D17" s="2">
        <f t="shared" si="6"/>
        <v>18542.154898519759</v>
      </c>
      <c r="E17" s="2">
        <f t="shared" si="7"/>
        <v>17654.809296268271</v>
      </c>
      <c r="F17" s="2">
        <f t="shared" ref="F17:F26" si="10">+F16*1.017</f>
        <v>16657.668444766161</v>
      </c>
      <c r="G17" s="2">
        <f t="shared" si="8"/>
        <v>11158.296270100631</v>
      </c>
      <c r="H17" s="2">
        <f t="shared" si="9"/>
        <v>6931.3060171169072</v>
      </c>
    </row>
    <row r="18" spans="3:12" x14ac:dyDescent="0.25">
      <c r="C18" s="1">
        <f t="shared" si="0"/>
        <v>2022</v>
      </c>
      <c r="D18" s="2">
        <f t="shared" si="6"/>
        <v>19005.70877098275</v>
      </c>
      <c r="E18" s="2">
        <f t="shared" si="7"/>
        <v>17954.941054304829</v>
      </c>
      <c r="F18" s="2">
        <f t="shared" si="10"/>
        <v>16940.848808327184</v>
      </c>
      <c r="G18" s="2">
        <f t="shared" si="8"/>
        <v>11559.994935824254</v>
      </c>
      <c r="H18" s="2">
        <f t="shared" si="9"/>
        <v>7083.7947494934797</v>
      </c>
    </row>
    <row r="19" spans="3:12" x14ac:dyDescent="0.25">
      <c r="C19" s="1">
        <f t="shared" si="0"/>
        <v>2023</v>
      </c>
      <c r="D19" s="2">
        <f t="shared" si="6"/>
        <v>19480.851490257319</v>
      </c>
      <c r="E19" s="2">
        <f t="shared" si="7"/>
        <v>18260.175052228009</v>
      </c>
      <c r="F19" s="2">
        <f t="shared" si="10"/>
        <v>17228.843238068745</v>
      </c>
      <c r="G19" s="2">
        <f t="shared" si="8"/>
        <v>11976.154753513927</v>
      </c>
      <c r="H19" s="2">
        <f t="shared" si="9"/>
        <v>7239.6382339823367</v>
      </c>
    </row>
    <row r="20" spans="3:12" x14ac:dyDescent="0.25">
      <c r="C20" s="1">
        <f t="shared" si="0"/>
        <v>2024</v>
      </c>
      <c r="D20" s="2">
        <f t="shared" si="6"/>
        <v>19967.872777513749</v>
      </c>
      <c r="E20" s="2">
        <f t="shared" si="7"/>
        <v>18570.598028115885</v>
      </c>
      <c r="F20" s="2">
        <f t="shared" si="10"/>
        <v>17521.733573115911</v>
      </c>
      <c r="G20" s="2">
        <f t="shared" si="8"/>
        <v>12407.296324640429</v>
      </c>
      <c r="H20" s="2">
        <f t="shared" si="9"/>
        <v>7398.9102751299479</v>
      </c>
    </row>
    <row r="21" spans="3:12" x14ac:dyDescent="0.25">
      <c r="C21" s="1">
        <f t="shared" si="0"/>
        <v>2025</v>
      </c>
      <c r="D21" s="2">
        <f t="shared" si="6"/>
        <v>20467.069596951591</v>
      </c>
      <c r="E21" s="2">
        <f t="shared" si="7"/>
        <v>18886.298194593852</v>
      </c>
      <c r="F21" s="2">
        <f t="shared" si="10"/>
        <v>17819.603043858879</v>
      </c>
      <c r="G21" s="2">
        <f t="shared" si="8"/>
        <v>12853.958992327485</v>
      </c>
      <c r="H21" s="2">
        <f t="shared" si="9"/>
        <v>7561.6863011828073</v>
      </c>
    </row>
    <row r="22" spans="3:12" x14ac:dyDescent="0.25">
      <c r="C22" s="1">
        <f t="shared" si="0"/>
        <v>2026</v>
      </c>
      <c r="D22" s="2">
        <f t="shared" si="6"/>
        <v>20978.746336875378</v>
      </c>
      <c r="E22" s="2">
        <f t="shared" si="7"/>
        <v>19207.365263901946</v>
      </c>
      <c r="F22" s="2">
        <f t="shared" si="10"/>
        <v>18122.536295604477</v>
      </c>
      <c r="G22" s="2">
        <f t="shared" si="8"/>
        <v>13316.701516051275</v>
      </c>
      <c r="H22" s="2">
        <f t="shared" si="9"/>
        <v>7728.0433998088292</v>
      </c>
    </row>
    <row r="23" spans="3:12" x14ac:dyDescent="0.25">
      <c r="C23" s="1">
        <f t="shared" si="0"/>
        <v>2027</v>
      </c>
      <c r="D23" s="2">
        <f t="shared" si="6"/>
        <v>21503.214995297261</v>
      </c>
      <c r="E23" s="2">
        <f t="shared" si="7"/>
        <v>19533.890473388277</v>
      </c>
      <c r="F23" s="2">
        <f t="shared" si="10"/>
        <v>18430.619412629752</v>
      </c>
      <c r="G23" s="2">
        <f t="shared" si="8"/>
        <v>13796.102770629121</v>
      </c>
      <c r="H23" s="2">
        <f t="shared" si="9"/>
        <v>7898.0603546046241</v>
      </c>
    </row>
    <row r="24" spans="3:12" x14ac:dyDescent="0.25">
      <c r="C24" s="1">
        <f t="shared" si="0"/>
        <v>2028</v>
      </c>
      <c r="D24" s="2">
        <f t="shared" si="6"/>
        <v>22040.795370179691</v>
      </c>
      <c r="E24" s="2">
        <f t="shared" si="7"/>
        <v>19865.966611435877</v>
      </c>
      <c r="F24" s="2">
        <f t="shared" si="10"/>
        <v>18743.939942644458</v>
      </c>
      <c r="G24" s="2">
        <f t="shared" si="8"/>
        <v>14292.76247037177</v>
      </c>
      <c r="H24" s="2">
        <f t="shared" si="9"/>
        <v>8071.8176824059256</v>
      </c>
    </row>
    <row r="25" spans="3:12" x14ac:dyDescent="0.25">
      <c r="C25" s="1">
        <f t="shared" si="0"/>
        <v>2029</v>
      </c>
      <c r="D25" s="2">
        <f t="shared" si="6"/>
        <v>22591.815254434179</v>
      </c>
      <c r="E25" s="2">
        <f t="shared" si="7"/>
        <v>20203.688043830283</v>
      </c>
      <c r="F25" s="2">
        <f t="shared" si="10"/>
        <v>19062.586921669412</v>
      </c>
      <c r="G25" s="2">
        <f t="shared" si="8"/>
        <v>14807.301919305155</v>
      </c>
      <c r="H25" s="2">
        <f t="shared" si="9"/>
        <v>8249.3976714188557</v>
      </c>
    </row>
    <row r="26" spans="3:12" x14ac:dyDescent="0.25">
      <c r="C26" s="1">
        <f t="shared" si="0"/>
        <v>2030</v>
      </c>
      <c r="D26" s="2">
        <f t="shared" si="6"/>
        <v>23156.61063579503</v>
      </c>
      <c r="E26" s="2">
        <f t="shared" si="7"/>
        <v>20547.150740575395</v>
      </c>
      <c r="F26" s="2">
        <f t="shared" si="10"/>
        <v>19386.65089933779</v>
      </c>
      <c r="G26" s="2">
        <f>+G25*1.036</f>
        <v>15340.36478840014</v>
      </c>
      <c r="H26" s="2">
        <f t="shared" si="9"/>
        <v>8430.8844201900702</v>
      </c>
    </row>
    <row r="27" spans="3:12" x14ac:dyDescent="0.25">
      <c r="C27" s="1">
        <f t="shared" si="0"/>
        <v>2031</v>
      </c>
      <c r="D27" s="2">
        <f>+D26*0.999</f>
        <v>23133.454025159233</v>
      </c>
      <c r="E27" s="2">
        <f>+E26*0.999</f>
        <v>20526.60358983482</v>
      </c>
      <c r="F27" s="2">
        <f>+F26*0.999</f>
        <v>19367.264248438452</v>
      </c>
      <c r="G27" s="2">
        <f>+G26*1.015</f>
        <v>15570.47026022614</v>
      </c>
      <c r="H27" s="2">
        <f>+H26*1.006</f>
        <v>8481.4697267112115</v>
      </c>
    </row>
    <row r="28" spans="3:12" x14ac:dyDescent="0.25">
      <c r="C28" s="1">
        <f t="shared" si="0"/>
        <v>2032</v>
      </c>
      <c r="D28" s="2">
        <f t="shared" ref="D28:D71" si="11">+D27*0.999</f>
        <v>23110.320571134074</v>
      </c>
      <c r="E28" s="2">
        <f t="shared" ref="E28:E71" si="12">+E27*0.999</f>
        <v>20506.076986244985</v>
      </c>
      <c r="F28" s="2">
        <f t="shared" ref="F28:F71" si="13">+F27*0.999</f>
        <v>19347.896984190014</v>
      </c>
      <c r="G28" s="2">
        <f t="shared" ref="G28:G71" si="14">+G27*1.015</f>
        <v>15804.027314129531</v>
      </c>
      <c r="H28" s="2">
        <f t="shared" ref="H28:H71" si="15">+H27*1.006</f>
        <v>8532.3585450714781</v>
      </c>
    </row>
    <row r="29" spans="3:12" x14ac:dyDescent="0.25">
      <c r="C29" s="1">
        <f t="shared" si="0"/>
        <v>2033</v>
      </c>
      <c r="D29" s="2">
        <f t="shared" si="11"/>
        <v>23087.210250562941</v>
      </c>
      <c r="E29" s="2">
        <f t="shared" si="12"/>
        <v>20485.570909258739</v>
      </c>
      <c r="F29" s="2">
        <f t="shared" si="13"/>
        <v>19328.549087205825</v>
      </c>
      <c r="G29" s="2">
        <f t="shared" si="14"/>
        <v>16041.087723841472</v>
      </c>
      <c r="H29" s="2">
        <f t="shared" si="15"/>
        <v>8583.552696341907</v>
      </c>
    </row>
    <row r="30" spans="3:12" x14ac:dyDescent="0.25">
      <c r="C30" s="1">
        <f t="shared" si="0"/>
        <v>2034</v>
      </c>
      <c r="D30" s="2">
        <f t="shared" si="11"/>
        <v>23064.123040312377</v>
      </c>
      <c r="E30" s="2">
        <f t="shared" si="12"/>
        <v>20465.08533834948</v>
      </c>
      <c r="F30" s="2">
        <f t="shared" si="13"/>
        <v>19309.220538118618</v>
      </c>
      <c r="G30" s="2">
        <f t="shared" si="14"/>
        <v>16281.704039699092</v>
      </c>
      <c r="H30" s="2">
        <f t="shared" si="15"/>
        <v>8635.0540125199586</v>
      </c>
    </row>
    <row r="31" spans="3:12" x14ac:dyDescent="0.25">
      <c r="C31" s="1">
        <f t="shared" si="0"/>
        <v>2035</v>
      </c>
      <c r="D31" s="2">
        <f t="shared" si="11"/>
        <v>23041.058917272065</v>
      </c>
      <c r="E31" s="2">
        <f t="shared" si="12"/>
        <v>20444.62025301113</v>
      </c>
      <c r="F31" s="2">
        <f t="shared" si="13"/>
        <v>19289.9113175805</v>
      </c>
      <c r="G31" s="2">
        <f t="shared" si="14"/>
        <v>16525.929600294578</v>
      </c>
      <c r="H31" s="2">
        <f t="shared" si="15"/>
        <v>8686.8643365950793</v>
      </c>
      <c r="L31" s="1" t="s">
        <v>4</v>
      </c>
    </row>
    <row r="32" spans="3:12" x14ac:dyDescent="0.25">
      <c r="C32" s="1">
        <f t="shared" si="0"/>
        <v>2036</v>
      </c>
      <c r="D32" s="2">
        <f t="shared" si="11"/>
        <v>23018.017858354793</v>
      </c>
      <c r="E32" s="2">
        <f t="shared" si="12"/>
        <v>20424.175632758117</v>
      </c>
      <c r="F32" s="2">
        <f t="shared" si="13"/>
        <v>19270.621406262919</v>
      </c>
      <c r="G32" s="2">
        <f t="shared" si="14"/>
        <v>16773.818544298996</v>
      </c>
      <c r="H32" s="2">
        <f t="shared" si="15"/>
        <v>8738.9855226146501</v>
      </c>
    </row>
    <row r="33" spans="3:8" x14ac:dyDescent="0.25">
      <c r="C33" s="1">
        <f t="shared" si="0"/>
        <v>2037</v>
      </c>
      <c r="D33" s="2">
        <f t="shared" si="11"/>
        <v>22994.999840496439</v>
      </c>
      <c r="E33" s="2">
        <f t="shared" si="12"/>
        <v>20403.75145712536</v>
      </c>
      <c r="F33" s="2">
        <f t="shared" si="13"/>
        <v>19251.350784856655</v>
      </c>
      <c r="G33" s="2">
        <f t="shared" si="14"/>
        <v>17025.42582246348</v>
      </c>
      <c r="H33" s="2">
        <f t="shared" si="15"/>
        <v>8791.4194357503384</v>
      </c>
    </row>
    <row r="34" spans="3:8" x14ac:dyDescent="0.25">
      <c r="C34" s="1">
        <f t="shared" si="0"/>
        <v>2038</v>
      </c>
      <c r="D34" s="2">
        <f t="shared" si="11"/>
        <v>22972.004840655944</v>
      </c>
      <c r="E34" s="2">
        <f t="shared" si="12"/>
        <v>20383.347705668235</v>
      </c>
      <c r="F34" s="2">
        <f t="shared" si="13"/>
        <v>19232.099434071799</v>
      </c>
      <c r="G34" s="2">
        <f t="shared" si="14"/>
        <v>17280.80720980043</v>
      </c>
      <c r="H34" s="2">
        <f t="shared" si="15"/>
        <v>8844.1679523648399</v>
      </c>
    </row>
    <row r="35" spans="3:8" x14ac:dyDescent="0.25">
      <c r="C35" s="1">
        <f t="shared" si="0"/>
        <v>2039</v>
      </c>
      <c r="D35" s="2">
        <f t="shared" si="11"/>
        <v>22949.032835815287</v>
      </c>
      <c r="E35" s="2">
        <f t="shared" si="12"/>
        <v>20362.964357962566</v>
      </c>
      <c r="F35" s="2">
        <f t="shared" si="13"/>
        <v>19212.867334637725</v>
      </c>
      <c r="G35" s="2">
        <f t="shared" si="14"/>
        <v>17540.019317947434</v>
      </c>
      <c r="H35" s="2">
        <f t="shared" si="15"/>
        <v>8897.232960079029</v>
      </c>
    </row>
    <row r="36" spans="3:8" x14ac:dyDescent="0.25">
      <c r="C36" s="1">
        <f t="shared" si="0"/>
        <v>2040</v>
      </c>
      <c r="D36" s="2">
        <f t="shared" si="11"/>
        <v>22926.083802979472</v>
      </c>
      <c r="E36" s="2">
        <f t="shared" si="12"/>
        <v>20342.601393604604</v>
      </c>
      <c r="F36" s="2">
        <f t="shared" si="13"/>
        <v>19193.654467303088</v>
      </c>
      <c r="G36" s="2">
        <f t="shared" si="14"/>
        <v>17803.119607716642</v>
      </c>
      <c r="H36" s="2">
        <f t="shared" si="15"/>
        <v>8950.6163578395026</v>
      </c>
    </row>
    <row r="37" spans="3:8" x14ac:dyDescent="0.25">
      <c r="C37" s="1">
        <f t="shared" si="0"/>
        <v>2041</v>
      </c>
      <c r="D37" s="2">
        <f t="shared" si="11"/>
        <v>22903.157719176492</v>
      </c>
      <c r="E37" s="2">
        <f t="shared" si="12"/>
        <v>20322.258792211</v>
      </c>
      <c r="F37" s="2">
        <f t="shared" si="13"/>
        <v>19174.460812835783</v>
      </c>
      <c r="G37" s="2">
        <f t="shared" si="14"/>
        <v>18070.16640183239</v>
      </c>
      <c r="H37" s="2">
        <f t="shared" si="15"/>
        <v>9004.32005598654</v>
      </c>
    </row>
    <row r="38" spans="3:8" x14ac:dyDescent="0.25">
      <c r="C38" s="1">
        <f t="shared" si="0"/>
        <v>2042</v>
      </c>
      <c r="D38" s="2">
        <f t="shared" si="11"/>
        <v>22880.254561457314</v>
      </c>
      <c r="E38" s="2">
        <f t="shared" si="12"/>
        <v>20301.93653341879</v>
      </c>
      <c r="F38" s="2">
        <f t="shared" si="13"/>
        <v>19155.286352022948</v>
      </c>
      <c r="G38" s="2">
        <f t="shared" si="14"/>
        <v>18341.218897859875</v>
      </c>
      <c r="H38" s="2">
        <f t="shared" si="15"/>
        <v>9058.34597632246</v>
      </c>
    </row>
    <row r="39" spans="3:8" x14ac:dyDescent="0.25">
      <c r="C39" s="1">
        <f t="shared" si="0"/>
        <v>2043</v>
      </c>
      <c r="D39" s="2">
        <f t="shared" si="11"/>
        <v>22857.374306895857</v>
      </c>
      <c r="E39" s="2">
        <f t="shared" si="12"/>
        <v>20281.634596885371</v>
      </c>
      <c r="F39" s="2">
        <f t="shared" si="13"/>
        <v>19136.131065670925</v>
      </c>
      <c r="G39" s="2">
        <f t="shared" si="14"/>
        <v>18616.33718132777</v>
      </c>
      <c r="H39" s="2">
        <f t="shared" si="15"/>
        <v>9112.696052180394</v>
      </c>
    </row>
    <row r="40" spans="3:8" x14ac:dyDescent="0.25">
      <c r="C40" s="1">
        <f t="shared" si="0"/>
        <v>2044</v>
      </c>
      <c r="D40" s="2">
        <f t="shared" si="11"/>
        <v>22834.516932588962</v>
      </c>
      <c r="E40" s="2">
        <f t="shared" si="12"/>
        <v>20261.352962288485</v>
      </c>
      <c r="F40" s="2">
        <f t="shared" si="13"/>
        <v>19116.994934605253</v>
      </c>
      <c r="G40" s="2">
        <f t="shared" si="14"/>
        <v>18895.582239047686</v>
      </c>
      <c r="H40" s="2">
        <f t="shared" si="15"/>
        <v>9167.3722284934756</v>
      </c>
    </row>
    <row r="41" spans="3:8" x14ac:dyDescent="0.25">
      <c r="C41" s="1">
        <f t="shared" si="0"/>
        <v>2045</v>
      </c>
      <c r="D41" s="2">
        <f t="shared" si="11"/>
        <v>22811.682415656374</v>
      </c>
      <c r="E41" s="2">
        <f t="shared" si="12"/>
        <v>20241.091609326199</v>
      </c>
      <c r="F41" s="2">
        <f t="shared" si="13"/>
        <v>19097.877939670649</v>
      </c>
      <c r="G41" s="2">
        <f t="shared" si="14"/>
        <v>19179.015972633399</v>
      </c>
      <c r="H41" s="2">
        <f t="shared" si="15"/>
        <v>9222.3764618644364</v>
      </c>
    </row>
    <row r="42" spans="3:8" x14ac:dyDescent="0.25">
      <c r="C42" s="1">
        <f t="shared" si="0"/>
        <v>2046</v>
      </c>
      <c r="D42" s="2">
        <f t="shared" si="11"/>
        <v>22788.870733240718</v>
      </c>
      <c r="E42" s="2">
        <f t="shared" si="12"/>
        <v>20220.850517716874</v>
      </c>
      <c r="F42" s="2">
        <f t="shared" si="13"/>
        <v>19078.780061730977</v>
      </c>
      <c r="G42" s="2">
        <f t="shared" si="14"/>
        <v>19466.701212222899</v>
      </c>
      <c r="H42" s="2">
        <f t="shared" si="15"/>
        <v>9277.7107206356231</v>
      </c>
    </row>
    <row r="43" spans="3:8" x14ac:dyDescent="0.25">
      <c r="C43" s="1">
        <f t="shared" si="0"/>
        <v>2047</v>
      </c>
      <c r="D43" s="2">
        <f t="shared" si="11"/>
        <v>22766.081862507475</v>
      </c>
      <c r="E43" s="2">
        <f t="shared" si="12"/>
        <v>20200.629667199155</v>
      </c>
      <c r="F43" s="2">
        <f t="shared" si="13"/>
        <v>19059.701281669244</v>
      </c>
      <c r="G43" s="2">
        <f t="shared" si="14"/>
        <v>19758.701730406239</v>
      </c>
      <c r="H43" s="2">
        <f t="shared" si="15"/>
        <v>9333.3769849594373</v>
      </c>
    </row>
    <row r="44" spans="3:8" x14ac:dyDescent="0.25">
      <c r="C44" s="1">
        <f t="shared" si="0"/>
        <v>2048</v>
      </c>
      <c r="D44" s="2">
        <f t="shared" si="11"/>
        <v>22743.315780644967</v>
      </c>
      <c r="E44" s="2">
        <f t="shared" si="12"/>
        <v>20180.429037531954</v>
      </c>
      <c r="F44" s="2">
        <f t="shared" si="13"/>
        <v>19040.641580387575</v>
      </c>
      <c r="G44" s="2">
        <f t="shared" si="14"/>
        <v>20055.08225636233</v>
      </c>
      <c r="H44" s="2">
        <f t="shared" si="15"/>
        <v>9389.3772468691932</v>
      </c>
    </row>
    <row r="45" spans="3:8" x14ac:dyDescent="0.25">
      <c r="C45" s="1">
        <f t="shared" si="0"/>
        <v>2049</v>
      </c>
      <c r="D45" s="2">
        <f t="shared" si="11"/>
        <v>22720.572464864323</v>
      </c>
      <c r="E45" s="2">
        <f t="shared" si="12"/>
        <v>20160.248608494421</v>
      </c>
      <c r="F45" s="2">
        <f t="shared" si="13"/>
        <v>19021.600938807187</v>
      </c>
      <c r="G45" s="2">
        <f t="shared" si="14"/>
        <v>20355.908490207763</v>
      </c>
      <c r="H45" s="2">
        <f t="shared" si="15"/>
        <v>9445.7135103504079</v>
      </c>
    </row>
    <row r="46" spans="3:8" x14ac:dyDescent="0.25">
      <c r="C46" s="1">
        <f t="shared" si="0"/>
        <v>2050</v>
      </c>
      <c r="D46" s="2">
        <f t="shared" si="11"/>
        <v>22697.85189239946</v>
      </c>
      <c r="E46" s="2">
        <f t="shared" si="12"/>
        <v>20140.088359885925</v>
      </c>
      <c r="F46" s="2">
        <f t="shared" si="13"/>
        <v>19002.579337868381</v>
      </c>
      <c r="G46" s="2">
        <f t="shared" si="14"/>
        <v>20661.247117560877</v>
      </c>
      <c r="H46" s="2">
        <f t="shared" si="15"/>
        <v>9502.3877914125096</v>
      </c>
    </row>
    <row r="47" spans="3:8" x14ac:dyDescent="0.25">
      <c r="C47" s="1">
        <f t="shared" ref="C47:C71" si="16">+C46+1</f>
        <v>2051</v>
      </c>
      <c r="D47" s="2">
        <f t="shared" si="11"/>
        <v>22675.154040507059</v>
      </c>
      <c r="E47" s="2">
        <f t="shared" si="12"/>
        <v>20119.948271526038</v>
      </c>
      <c r="F47" s="2">
        <f t="shared" si="13"/>
        <v>18983.576758530511</v>
      </c>
      <c r="G47" s="2">
        <f t="shared" si="14"/>
        <v>20971.165824324289</v>
      </c>
      <c r="H47" s="2">
        <f t="shared" si="15"/>
        <v>9559.4021181609842</v>
      </c>
    </row>
    <row r="48" spans="3:8" x14ac:dyDescent="0.25">
      <c r="C48" s="1">
        <f t="shared" si="16"/>
        <v>2052</v>
      </c>
      <c r="D48" s="2">
        <f t="shared" si="11"/>
        <v>22652.478886466553</v>
      </c>
      <c r="E48" s="2">
        <f t="shared" si="12"/>
        <v>20099.828323254511</v>
      </c>
      <c r="F48" s="2">
        <f t="shared" si="13"/>
        <v>18964.593181771979</v>
      </c>
      <c r="G48" s="2">
        <f t="shared" si="14"/>
        <v>21285.733311689153</v>
      </c>
      <c r="H48" s="2">
        <f t="shared" si="15"/>
        <v>9616.7585308699508</v>
      </c>
    </row>
    <row r="49" spans="3:8" x14ac:dyDescent="0.25">
      <c r="C49" s="1">
        <f t="shared" si="16"/>
        <v>2053</v>
      </c>
      <c r="D49" s="2">
        <f t="shared" si="11"/>
        <v>22629.826407580087</v>
      </c>
      <c r="E49" s="2">
        <f t="shared" si="12"/>
        <v>20079.728494931256</v>
      </c>
      <c r="F49" s="2">
        <f t="shared" si="13"/>
        <v>18945.628588590207</v>
      </c>
      <c r="G49" s="2">
        <f t="shared" si="14"/>
        <v>21605.019311364489</v>
      </c>
      <c r="H49" s="2">
        <f t="shared" si="15"/>
        <v>9674.4590820551712</v>
      </c>
    </row>
    <row r="50" spans="3:8" x14ac:dyDescent="0.25">
      <c r="C50" s="1">
        <f t="shared" si="16"/>
        <v>2054</v>
      </c>
      <c r="D50" s="2">
        <f t="shared" si="11"/>
        <v>22607.196581172506</v>
      </c>
      <c r="E50" s="2">
        <f t="shared" si="12"/>
        <v>20059.648766436323</v>
      </c>
      <c r="F50" s="2">
        <f t="shared" si="13"/>
        <v>18926.682960001617</v>
      </c>
      <c r="G50" s="2">
        <f t="shared" si="14"/>
        <v>21929.094601034954</v>
      </c>
      <c r="H50" s="2">
        <f t="shared" si="15"/>
        <v>9732.5058365475015</v>
      </c>
    </row>
    <row r="51" spans="3:8" x14ac:dyDescent="0.25">
      <c r="C51" s="1">
        <f t="shared" si="16"/>
        <v>2055</v>
      </c>
      <c r="D51" s="2">
        <f t="shared" si="11"/>
        <v>22584.589384591334</v>
      </c>
      <c r="E51" s="2">
        <f t="shared" si="12"/>
        <v>20039.589117669886</v>
      </c>
      <c r="F51" s="2">
        <f t="shared" si="13"/>
        <v>18907.756277041615</v>
      </c>
      <c r="G51" s="2">
        <f t="shared" si="14"/>
        <v>22258.031020050475</v>
      </c>
      <c r="H51" s="2">
        <f t="shared" si="15"/>
        <v>9790.900871566786</v>
      </c>
    </row>
    <row r="52" spans="3:8" x14ac:dyDescent="0.25">
      <c r="C52" s="1">
        <f t="shared" si="16"/>
        <v>2056</v>
      </c>
      <c r="D52" s="2">
        <f t="shared" si="11"/>
        <v>22562.004795206743</v>
      </c>
      <c r="E52" s="2">
        <f t="shared" si="12"/>
        <v>20019.549528552216</v>
      </c>
      <c r="F52" s="2">
        <f t="shared" si="13"/>
        <v>18888.848520764575</v>
      </c>
      <c r="G52" s="2">
        <f t="shared" si="14"/>
        <v>22591.901485351231</v>
      </c>
      <c r="H52" s="2">
        <f t="shared" si="15"/>
        <v>9849.6462767961875</v>
      </c>
    </row>
    <row r="53" spans="3:8" x14ac:dyDescent="0.25">
      <c r="C53" s="1">
        <f t="shared" si="16"/>
        <v>2057</v>
      </c>
      <c r="D53" s="2">
        <f t="shared" si="11"/>
        <v>22539.442790411536</v>
      </c>
      <c r="E53" s="2">
        <f t="shared" si="12"/>
        <v>19999.529979023664</v>
      </c>
      <c r="F53" s="2">
        <f t="shared" si="13"/>
        <v>18869.959672243811</v>
      </c>
      <c r="G53" s="2">
        <f t="shared" si="14"/>
        <v>22930.780007631496</v>
      </c>
      <c r="H53" s="2">
        <f t="shared" si="15"/>
        <v>9908.7441544569647</v>
      </c>
    </row>
    <row r="54" spans="3:8" x14ac:dyDescent="0.25">
      <c r="C54" s="1">
        <f t="shared" si="16"/>
        <v>2058</v>
      </c>
      <c r="D54" s="2">
        <f t="shared" si="11"/>
        <v>22516.903347621126</v>
      </c>
      <c r="E54" s="2">
        <f t="shared" si="12"/>
        <v>19979.53044904464</v>
      </c>
      <c r="F54" s="2">
        <f t="shared" si="13"/>
        <v>18851.089712571567</v>
      </c>
      <c r="G54" s="2">
        <f t="shared" si="14"/>
        <v>23274.741707745965</v>
      </c>
      <c r="H54" s="2">
        <f t="shared" si="15"/>
        <v>9968.196619383707</v>
      </c>
    </row>
    <row r="55" spans="3:8" x14ac:dyDescent="0.25">
      <c r="C55" s="1">
        <f t="shared" si="16"/>
        <v>2059</v>
      </c>
      <c r="D55" s="2">
        <f t="shared" si="11"/>
        <v>22494.386444273507</v>
      </c>
      <c r="E55" s="2">
        <f t="shared" si="12"/>
        <v>19959.550918595596</v>
      </c>
      <c r="F55" s="2">
        <f t="shared" si="13"/>
        <v>18832.238622858997</v>
      </c>
      <c r="G55" s="2">
        <f t="shared" si="14"/>
        <v>23623.862833362153</v>
      </c>
      <c r="H55" s="2">
        <f t="shared" si="15"/>
        <v>10028.005799100009</v>
      </c>
    </row>
    <row r="56" spans="3:8" x14ac:dyDescent="0.25">
      <c r="C56" s="1">
        <f t="shared" si="16"/>
        <v>2060</v>
      </c>
      <c r="D56" s="2">
        <f t="shared" si="11"/>
        <v>22471.892057829235</v>
      </c>
      <c r="E56" s="2">
        <f t="shared" si="12"/>
        <v>19939.591367677</v>
      </c>
      <c r="F56" s="2">
        <f t="shared" si="13"/>
        <v>18813.406384236139</v>
      </c>
      <c r="G56" s="2">
        <f t="shared" si="14"/>
        <v>23978.220775862581</v>
      </c>
      <c r="H56" s="2">
        <f t="shared" si="15"/>
        <v>10088.173833894609</v>
      </c>
    </row>
    <row r="57" spans="3:8" x14ac:dyDescent="0.25">
      <c r="C57" s="1">
        <f t="shared" si="16"/>
        <v>2061</v>
      </c>
      <c r="D57" s="2">
        <f t="shared" si="11"/>
        <v>22449.420165771404</v>
      </c>
      <c r="E57" s="2">
        <f t="shared" si="12"/>
        <v>19919.651776309322</v>
      </c>
      <c r="F57" s="2">
        <f t="shared" si="13"/>
        <v>18794.592977851902</v>
      </c>
      <c r="G57" s="2">
        <f t="shared" si="14"/>
        <v>24337.894087500517</v>
      </c>
      <c r="H57" s="2">
        <f t="shared" si="15"/>
        <v>10148.702876897976</v>
      </c>
    </row>
    <row r="58" spans="3:8" x14ac:dyDescent="0.25">
      <c r="C58" s="1">
        <f t="shared" si="16"/>
        <v>2062</v>
      </c>
      <c r="D58" s="2">
        <f t="shared" si="11"/>
        <v>22426.970745605631</v>
      </c>
      <c r="E58" s="2">
        <f t="shared" si="12"/>
        <v>19899.732124533013</v>
      </c>
      <c r="F58" s="2">
        <f t="shared" si="13"/>
        <v>18775.798384874051</v>
      </c>
      <c r="G58" s="2">
        <f t="shared" si="14"/>
        <v>24702.962498813024</v>
      </c>
      <c r="H58" s="2">
        <f t="shared" si="15"/>
        <v>10209.595094159364</v>
      </c>
    </row>
    <row r="59" spans="3:8" x14ac:dyDescent="0.25">
      <c r="C59" s="1">
        <f t="shared" si="16"/>
        <v>2063</v>
      </c>
      <c r="D59" s="2">
        <f t="shared" si="11"/>
        <v>22404.543774860027</v>
      </c>
      <c r="E59" s="2">
        <f t="shared" si="12"/>
        <v>19879.83239240848</v>
      </c>
      <c r="F59" s="2">
        <f t="shared" si="13"/>
        <v>18757.022586489176</v>
      </c>
      <c r="G59" s="2">
        <f t="shared" si="14"/>
        <v>25073.506936295216</v>
      </c>
      <c r="H59" s="2">
        <f t="shared" si="15"/>
        <v>10270.85266472432</v>
      </c>
    </row>
    <row r="60" spans="3:8" x14ac:dyDescent="0.25">
      <c r="C60" s="1">
        <f t="shared" si="16"/>
        <v>2064</v>
      </c>
      <c r="D60" s="2">
        <f t="shared" si="11"/>
        <v>22382.139231085166</v>
      </c>
      <c r="E60" s="2">
        <f t="shared" si="12"/>
        <v>19859.95256001607</v>
      </c>
      <c r="F60" s="2">
        <f t="shared" si="13"/>
        <v>18738.265563902689</v>
      </c>
      <c r="G60" s="2">
        <f t="shared" si="14"/>
        <v>25449.609540339643</v>
      </c>
      <c r="H60" s="2">
        <f t="shared" si="15"/>
        <v>10332.477780712667</v>
      </c>
    </row>
    <row r="61" spans="3:8" x14ac:dyDescent="0.25">
      <c r="C61" s="1">
        <f t="shared" si="16"/>
        <v>2065</v>
      </c>
      <c r="D61" s="2">
        <f t="shared" si="11"/>
        <v>22359.75709185408</v>
      </c>
      <c r="E61" s="2">
        <f t="shared" si="12"/>
        <v>19840.092607456056</v>
      </c>
      <c r="F61" s="2">
        <f t="shared" si="13"/>
        <v>18719.527298338788</v>
      </c>
      <c r="G61" s="2">
        <f t="shared" si="14"/>
        <v>25831.353683444737</v>
      </c>
      <c r="H61" s="2">
        <f t="shared" si="15"/>
        <v>10394.472647396942</v>
      </c>
    </row>
    <row r="62" spans="3:8" x14ac:dyDescent="0.25">
      <c r="C62" s="1">
        <f t="shared" si="16"/>
        <v>2066</v>
      </c>
      <c r="D62" s="2">
        <f t="shared" si="11"/>
        <v>22337.397334762227</v>
      </c>
      <c r="E62" s="2">
        <f t="shared" si="12"/>
        <v>19820.252514848598</v>
      </c>
      <c r="F62" s="2">
        <f t="shared" si="13"/>
        <v>18700.80777104045</v>
      </c>
      <c r="G62" s="2">
        <f t="shared" si="14"/>
        <v>26218.823988696404</v>
      </c>
      <c r="H62" s="2">
        <f t="shared" si="15"/>
        <v>10456.839483281325</v>
      </c>
    </row>
    <row r="63" spans="3:8" x14ac:dyDescent="0.25">
      <c r="C63" s="1">
        <f t="shared" si="16"/>
        <v>2067</v>
      </c>
      <c r="D63" s="2">
        <f t="shared" si="11"/>
        <v>22315.059937427464</v>
      </c>
      <c r="E63" s="2">
        <f t="shared" si="12"/>
        <v>19800.43226233375</v>
      </c>
      <c r="F63" s="2">
        <f t="shared" si="13"/>
        <v>18682.106963269409</v>
      </c>
      <c r="G63" s="2">
        <f t="shared" si="14"/>
        <v>26612.106348526846</v>
      </c>
      <c r="H63" s="2">
        <f t="shared" si="15"/>
        <v>10519.580520181013</v>
      </c>
    </row>
    <row r="64" spans="3:8" x14ac:dyDescent="0.25">
      <c r="C64" s="1">
        <f t="shared" si="16"/>
        <v>2068</v>
      </c>
      <c r="D64" s="2">
        <f t="shared" si="11"/>
        <v>22292.744877490037</v>
      </c>
      <c r="E64" s="2">
        <f t="shared" si="12"/>
        <v>19780.631830071416</v>
      </c>
      <c r="F64" s="2">
        <f t="shared" si="13"/>
        <v>18663.424856306141</v>
      </c>
      <c r="G64" s="2">
        <f t="shared" si="14"/>
        <v>27011.287943754745</v>
      </c>
      <c r="H64" s="2">
        <f t="shared" si="15"/>
        <v>10582.698003302099</v>
      </c>
    </row>
    <row r="65" spans="3:8" x14ac:dyDescent="0.25">
      <c r="C65" s="1">
        <f t="shared" si="16"/>
        <v>2069</v>
      </c>
      <c r="D65" s="2">
        <f t="shared" si="11"/>
        <v>22270.452132612547</v>
      </c>
      <c r="E65" s="2">
        <f t="shared" si="12"/>
        <v>19760.851198241344</v>
      </c>
      <c r="F65" s="2">
        <f t="shared" si="13"/>
        <v>18644.761431449835</v>
      </c>
      <c r="G65" s="2">
        <f t="shared" si="14"/>
        <v>27416.457262911063</v>
      </c>
      <c r="H65" s="2">
        <f t="shared" si="15"/>
        <v>10646.194191321913</v>
      </c>
    </row>
    <row r="66" spans="3:8" x14ac:dyDescent="0.25">
      <c r="C66" s="1">
        <f t="shared" si="16"/>
        <v>2070</v>
      </c>
      <c r="D66" s="2">
        <f t="shared" si="11"/>
        <v>22248.181680479935</v>
      </c>
      <c r="E66" s="2">
        <f t="shared" si="12"/>
        <v>19741.090347043104</v>
      </c>
      <c r="F66" s="2">
        <f t="shared" si="13"/>
        <v>18626.116670018386</v>
      </c>
      <c r="G66" s="2">
        <f t="shared" si="14"/>
        <v>27827.704121854727</v>
      </c>
      <c r="H66" s="2">
        <f t="shared" si="15"/>
        <v>10710.071356469844</v>
      </c>
    </row>
    <row r="67" spans="3:8" x14ac:dyDescent="0.25">
      <c r="C67" s="1">
        <f t="shared" si="16"/>
        <v>2071</v>
      </c>
      <c r="D67" s="2">
        <f t="shared" si="11"/>
        <v>22225.933498799455</v>
      </c>
      <c r="E67" s="2">
        <f t="shared" si="12"/>
        <v>19721.349256696059</v>
      </c>
      <c r="F67" s="2">
        <f t="shared" si="13"/>
        <v>18607.490553348369</v>
      </c>
      <c r="G67" s="2">
        <f t="shared" si="14"/>
        <v>28245.119683682544</v>
      </c>
      <c r="H67" s="2">
        <f t="shared" si="15"/>
        <v>10774.331784608663</v>
      </c>
    </row>
    <row r="68" spans="3:8" x14ac:dyDescent="0.25">
      <c r="C68" s="1">
        <f t="shared" si="16"/>
        <v>2072</v>
      </c>
      <c r="D68" s="2">
        <f t="shared" si="11"/>
        <v>22203.707565300654</v>
      </c>
      <c r="E68" s="2">
        <f t="shared" si="12"/>
        <v>19701.627907439364</v>
      </c>
      <c r="F68" s="2">
        <f t="shared" si="13"/>
        <v>18588.883062795019</v>
      </c>
      <c r="G68" s="2">
        <f t="shared" si="14"/>
        <v>28668.79647893778</v>
      </c>
      <c r="H68" s="2">
        <f t="shared" si="15"/>
        <v>10838.977775316314</v>
      </c>
    </row>
    <row r="69" spans="3:8" x14ac:dyDescent="0.25">
      <c r="C69" s="1">
        <f>+C68+1</f>
        <v>2073</v>
      </c>
      <c r="D69" s="2">
        <f t="shared" si="11"/>
        <v>22181.503857735352</v>
      </c>
      <c r="E69" s="2">
        <f t="shared" si="12"/>
        <v>19681.926279531926</v>
      </c>
      <c r="F69" s="2">
        <f t="shared" si="13"/>
        <v>18570.294179732224</v>
      </c>
      <c r="G69" s="2">
        <f t="shared" si="14"/>
        <v>29098.828426121843</v>
      </c>
      <c r="H69" s="2">
        <f t="shared" si="15"/>
        <v>10904.011641968213</v>
      </c>
    </row>
    <row r="70" spans="3:8" x14ac:dyDescent="0.25">
      <c r="C70" s="1">
        <f t="shared" si="16"/>
        <v>2074</v>
      </c>
      <c r="D70" s="2">
        <f t="shared" si="11"/>
        <v>22159.322353877615</v>
      </c>
      <c r="E70" s="2">
        <f t="shared" si="12"/>
        <v>19662.244353252394</v>
      </c>
      <c r="F70" s="2">
        <f t="shared" si="13"/>
        <v>18551.723885552492</v>
      </c>
      <c r="G70" s="2">
        <f t="shared" si="14"/>
        <v>29535.310852513667</v>
      </c>
      <c r="H70" s="2">
        <f t="shared" si="15"/>
        <v>10969.435711820022</v>
      </c>
    </row>
    <row r="71" spans="3:8" x14ac:dyDescent="0.25">
      <c r="C71" s="1">
        <f t="shared" si="16"/>
        <v>2075</v>
      </c>
      <c r="D71" s="2">
        <f t="shared" si="11"/>
        <v>22137.163031523738</v>
      </c>
      <c r="E71" s="2">
        <f t="shared" si="12"/>
        <v>19642.58210889914</v>
      </c>
      <c r="F71" s="2">
        <f t="shared" si="13"/>
        <v>18533.172161666938</v>
      </c>
      <c r="G71" s="2">
        <f t="shared" si="14"/>
        <v>29978.34051530137</v>
      </c>
      <c r="H71" s="2">
        <f t="shared" si="15"/>
        <v>11035.252326090942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Demands + forecasts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 Scott Lester</dc:creator>
  <cp:lastModifiedBy>Mason Scott Lester</cp:lastModifiedBy>
  <dcterms:created xsi:type="dcterms:W3CDTF">2020-08-25T11:31:26Z</dcterms:created>
  <dcterms:modified xsi:type="dcterms:W3CDTF">2020-10-08T10:00:18Z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765590369701385</vt:r8>
  </property>
</Properties>
</file>